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2" windowWidth="8412" windowHeight="3456" activeTab="1"/>
  </bookViews>
  <sheets>
    <sheet name="COVER" sheetId="1" r:id="rId1"/>
    <sheet name="SUMMARY" sheetId="2" r:id="rId2"/>
    <sheet name="DEWG" sheetId="3" r:id="rId3"/>
    <sheet name="DOTS-PLUS" sheetId="4" r:id="rId4"/>
    <sheet name="TB-HIV" sheetId="5" r:id="rId5"/>
    <sheet name="TB-DIAGNOSTICS" sheetId="6" r:id="rId6"/>
    <sheet name="TB-DRUG DEVELOPMENT " sheetId="7" r:id="rId7"/>
    <sheet name="TB-VACCINE DEVELOPMENT" sheetId="8" r:id="rId8"/>
    <sheet name="Sheet2" sheetId="9" r:id="rId9"/>
    <sheet name="Sheet3" sheetId="10" r:id="rId10"/>
  </sheets>
  <definedNames>
    <definedName name="_xlnm.Print_Area" localSheetId="6">'TB-DRUG DEVELOPMENT '!$A$1:$E$40</definedName>
    <definedName name="_xlnm.Print_Area" localSheetId="4">'TB-HIV'!$A$2:$G$365</definedName>
    <definedName name="Z_743EFC60_0F57_11D3_A2E4_0020485B07EF_.wvu.PrintArea" localSheetId="4" hidden="1">'TB-HIV'!$B$1:$G$59</definedName>
    <definedName name="Z_743EFC60_0F57_11D3_A2E4_0020485B07EF_.wvu.Rows" localSheetId="4" hidden="1">'TB-HIV'!#REF!</definedName>
  </definedNames>
  <calcPr fullCalcOnLoad="1"/>
</workbook>
</file>

<file path=xl/sharedStrings.xml><?xml version="1.0" encoding="utf-8"?>
<sst xmlns="http://schemas.openxmlformats.org/spreadsheetml/2006/main" count="736" uniqueCount="198">
  <si>
    <t>Activities</t>
  </si>
  <si>
    <t>Total</t>
  </si>
  <si>
    <t>BUDGET REQUIREMENTS</t>
  </si>
  <si>
    <t xml:space="preserve"> </t>
  </si>
  <si>
    <t>1.1  Technical assistance to countries</t>
  </si>
  <si>
    <t xml:space="preserve">1.   Technical assistance </t>
  </si>
  <si>
    <t>1.2  Capacity building on HRD</t>
  </si>
  <si>
    <t>1.3  Updating country needs and gaps</t>
  </si>
  <si>
    <t xml:space="preserve">       Sub-total</t>
  </si>
  <si>
    <t>2.    Monitoring and reporting</t>
  </si>
  <si>
    <t>2.1  Annual meeting  DEWG</t>
  </si>
  <si>
    <t>2.2  DOTS Expansion Report</t>
  </si>
  <si>
    <t>3.    Monitoring and reporting</t>
  </si>
  <si>
    <t>3.1  DEWG core team</t>
  </si>
  <si>
    <t>3.2  PPM sub-group</t>
  </si>
  <si>
    <t>3.3  Lab strengthening subgroup</t>
  </si>
  <si>
    <t>3.4  Additional subgroups</t>
  </si>
  <si>
    <t>4.   Advocacy and communications</t>
  </si>
  <si>
    <t xml:space="preserve">      Sub-total</t>
  </si>
  <si>
    <t>Total for DOTS Expansion Working Group</t>
  </si>
  <si>
    <t>Notes:</t>
  </si>
  <si>
    <t>1.  Following the establishment of the GFATM, additional assistance to countries is expected for preparation of grant applications and implementation of grants</t>
  </si>
  <si>
    <t>2.  Additional subgroups of the DEWG are likely to be established in 2003 or 2004.</t>
  </si>
  <si>
    <t>Total for Working Group on DOTS-Plus for MDR-TB</t>
  </si>
  <si>
    <t>Total for Working Group on TB Diagnostics</t>
  </si>
  <si>
    <t>Total for Working Group on TB Drug Development</t>
  </si>
  <si>
    <t>Total for Working Group on TB Vaccine Development</t>
  </si>
  <si>
    <t>1.  Working Group on DOTs Expansion</t>
  </si>
  <si>
    <t>2.  Working Group on DOTS-Plus for MDR-TB</t>
  </si>
  <si>
    <t>3.  Working Group on TB-HIV</t>
  </si>
  <si>
    <t>4.  Working Group on TB Diagnostics</t>
  </si>
  <si>
    <t>5.  Working Group on Drug Development</t>
  </si>
  <si>
    <t>6.  Working Group on Vaccine Development</t>
  </si>
  <si>
    <t>TOTAL BUDGET REQUIREMENTS</t>
  </si>
  <si>
    <t>Objective 1:  Facilitation</t>
  </si>
  <si>
    <t>1.1  Validate primate testing facilities</t>
  </si>
  <si>
    <t>1.2  Build capacity for clinical testing of vaccine candidates</t>
  </si>
  <si>
    <t>1.3  Develop adul immunization strategy</t>
  </si>
  <si>
    <t>1.4  Coordinate fas-track transition of vaccine candidates from academia to industry</t>
  </si>
  <si>
    <t>1.5  Identify and support development of needed GMP manufacturing capacity</t>
  </si>
  <si>
    <t>1.7  Building in-country infrastructure for monitoring and ethical review of clinical trials</t>
  </si>
  <si>
    <t>1.6  Building awareness among national TB contral staff</t>
  </si>
  <si>
    <t>Sub-total</t>
  </si>
  <si>
    <t>Objective 2:  Advocacy and information</t>
  </si>
  <si>
    <t>2.1  Develop a comprehensive advacacy and information strategy for new TB vaccines</t>
  </si>
  <si>
    <t>Objective 3:  Coordination of Activities</t>
  </si>
  <si>
    <t>3.1  Annual meeting of the working groups</t>
  </si>
  <si>
    <t>3.2  Ad  hoc meeting of task forces</t>
  </si>
  <si>
    <t xml:space="preserve"> Note:  Workplan budget as indicated in the original Global Plan unchanged.</t>
  </si>
  <si>
    <t>1.  Working Group Coordination</t>
  </si>
  <si>
    <t>1.1  Annual Working Group meeting</t>
  </si>
  <si>
    <t>1.2  Advocacy and Resource Development</t>
  </si>
  <si>
    <t>1.3  Subgroup Meetings (including GLC)</t>
  </si>
  <si>
    <t>1.4  Secretariat support</t>
  </si>
  <si>
    <t>2.  Operations</t>
  </si>
  <si>
    <t xml:space="preserve">       Pilot Projects</t>
  </si>
  <si>
    <t>2.1  Training and technical assistance</t>
  </si>
  <si>
    <t>3.    Access System</t>
  </si>
  <si>
    <t>4.    Monitoring and Policy Development</t>
  </si>
  <si>
    <t>4.1  Data collection and analysis</t>
  </si>
  <si>
    <t>4.2  Operational research</t>
  </si>
  <si>
    <t>4.3  Policy guidelines and development</t>
  </si>
  <si>
    <t>1.  Because of the collaboration with the GFATM and the convergence with the GDF, increased advocacy will be requried for the GLC.</t>
  </si>
  <si>
    <t>2.  We anticipate that by 2005, most countries will have this component covered by GFATM funding.</t>
  </si>
  <si>
    <t>3.  Following the establishment of the GFATM and the mandated relationship between the GLC and GFATM, additional assistance in preparation of GLC applications and monitoring of GLC projects will be required.</t>
  </si>
  <si>
    <t>4.  Due to the increased number of projects via the GFATM, more time and resources will be required to gather and analyse data.</t>
  </si>
  <si>
    <t>3.1  GLC applications and monitoring</t>
  </si>
  <si>
    <t>3.  The work related to NICCs and RICCs is now under the responsibility of the STOP TB Partnership Secretariat</t>
  </si>
  <si>
    <t>Every Component should have an activity/activities for short-term staff costs (FT staff should not be included here)</t>
  </si>
  <si>
    <t>Budget figures should include PSC</t>
  </si>
  <si>
    <t xml:space="preserve">COMPONENT: </t>
  </si>
  <si>
    <t>TB Control in High HIV Prevalence Settings</t>
  </si>
  <si>
    <t xml:space="preserve">Summary : </t>
  </si>
  <si>
    <t>Biennium Total</t>
  </si>
  <si>
    <t>Planned Costs 2004 (A)</t>
  </si>
  <si>
    <t>Working Budget, EB (B)</t>
  </si>
  <si>
    <t>Working Budget, RB (C)</t>
  </si>
  <si>
    <t>Funding Gap (A-B-C)</t>
  </si>
  <si>
    <t>Start date</t>
  </si>
  <si>
    <t>End date</t>
  </si>
  <si>
    <t xml:space="preserve">Priority </t>
  </si>
  <si>
    <t>01.01.2004</t>
  </si>
  <si>
    <t>31.12.2005</t>
  </si>
  <si>
    <t>Low (L), Medium (M), High (H)</t>
  </si>
  <si>
    <t>Planned Costs 2005 (A)</t>
  </si>
  <si>
    <t>Priority</t>
  </si>
  <si>
    <t>01.01.2005</t>
  </si>
  <si>
    <t>[P1]  Analysis, Policy, Guidelines</t>
  </si>
  <si>
    <t>Responsible Officer</t>
  </si>
  <si>
    <t>P. Nunn</t>
  </si>
  <si>
    <t xml:space="preserve">Only one name </t>
  </si>
  <si>
    <t>Funding Gap (A-B)</t>
  </si>
  <si>
    <t>Contribution by external partners:</t>
  </si>
  <si>
    <t xml:space="preserve">Description (indicate work that benefits directly a given country):  </t>
  </si>
  <si>
    <t>Link to expected result</t>
  </si>
  <si>
    <t>Baseline figure and Targets related to Indicator for Expected Result</t>
  </si>
  <si>
    <t>Baseline:</t>
  </si>
  <si>
    <t>Target:</t>
  </si>
  <si>
    <t>Monitoring and evaluation data</t>
  </si>
  <si>
    <t>Indicators:</t>
  </si>
  <si>
    <t>Development of policies and  guidelines based on analysis</t>
  </si>
  <si>
    <t>Milestones:</t>
  </si>
  <si>
    <t>Target Date</t>
  </si>
  <si>
    <t>Achieved Date</t>
  </si>
  <si>
    <t>Publication and dissemination of policy and guidelines by Q4 2005</t>
  </si>
  <si>
    <t>ACTIVITIES</t>
  </si>
  <si>
    <t>Planned Costs</t>
  </si>
  <si>
    <t xml:space="preserve">[A]  Regional workshops for the development of country specific TB/HIV policy in Africa   </t>
  </si>
  <si>
    <t>Year 2004</t>
  </si>
  <si>
    <t>Year 2005</t>
  </si>
  <si>
    <t>Start Date</t>
  </si>
  <si>
    <t>End Date</t>
  </si>
  <si>
    <t xml:space="preserve">[A] Field test guide to monitoring and evaluation for collaborative TB/HIV activities in at least 4 countries in 3 regions  </t>
  </si>
  <si>
    <t xml:space="preserve">[A] Production of a strategic framework to enhance community based TB/HIV care and support after broad consultation </t>
  </si>
  <si>
    <t xml:space="preserve">[A] Production, dissemination and translation of ARV delivery guidelines in TB patients </t>
  </si>
  <si>
    <t>[A] Translation and publication of the Interim TB/HIV policy into French, Spanish and Russian</t>
  </si>
  <si>
    <t>[A] Piloting of TB/HIV surveillance guidelines in selected countries</t>
  </si>
  <si>
    <t>[A] Revision of guide to monitoring and evaluation of collaborative TB/HIV activities based on field testing including ARV</t>
  </si>
  <si>
    <t>[A] Development of a generic data collection tool for TB/HIV monitoring and evaluation</t>
  </si>
  <si>
    <t>[A] TB modelling for HIV sites in Eastern European countries</t>
  </si>
  <si>
    <t>[A] Development of guidance on TB/HIV issues in special circumstances, occupational settings, prisons, IV Drug Users populations</t>
  </si>
  <si>
    <t>[A] Cost-effectiveness</t>
  </si>
  <si>
    <t>[A] Operational Research</t>
  </si>
  <si>
    <t>[A] Short Term Staff</t>
  </si>
  <si>
    <t>[P2]  Inter-agency Collaboration and Partnership</t>
  </si>
  <si>
    <t xml:space="preserve">Members of the Stop TB Partnership TB/HIV Working Group and its Core Group (UNAIDS, KNCV, IUATLD, CDC, USAID and others) </t>
  </si>
  <si>
    <t xml:space="preserve">Link to expected result </t>
  </si>
  <si>
    <t>Recommendations from TB/HIV Working group and Core group meetings achieved
Partnership for TB/HIV collaborative activities broadened</t>
  </si>
  <si>
    <t xml:space="preserve">Planned TB/HIV working group and Core Group meetings held by Q4 2005
Enlarged TB/HIV partnership by Q4 2005 
</t>
  </si>
  <si>
    <t>[A] TB/HIV Working Group Meetings &amp; Production of the reports</t>
  </si>
  <si>
    <t xml:space="preserve">[A] TB/HIV Core group meetings &amp; Production of the reports </t>
  </si>
  <si>
    <t xml:space="preserve">[A] Contribution to the "3 by 5" goal  </t>
  </si>
  <si>
    <t>[A] Identification, strengthening, documentation and sharing of experiences on community based TB/HIV initiatives</t>
  </si>
  <si>
    <t xml:space="preserve">[A] Participation in the International AIDS Society Conference </t>
  </si>
  <si>
    <t xml:space="preserve">[A] Community TB/HIV care and support Meetings, Conferences and Satellite symposiums conducted in conjunction with international conferences   </t>
  </si>
  <si>
    <t xml:space="preserve">[A] Sponsor TB/HIV national conferences in five sub-Saharan countries through national professional associations and societies </t>
  </si>
  <si>
    <t xml:space="preserve">[P3]  Implementation of Activities in Countries </t>
  </si>
  <si>
    <t>Only one name</t>
  </si>
  <si>
    <t>Expansion of TB/HIV collaborative activities in supported countries</t>
  </si>
  <si>
    <t>Implementation of activities following TB/HIV policy and guidelines in the most affected countries by TB/HIV by Q4 2005</t>
  </si>
  <si>
    <t xml:space="preserve">[A] Technical assistance to WHO regions and countries   </t>
  </si>
  <si>
    <t xml:space="preserve">[A] Support for TB/HIV activities in francophone countries  </t>
  </si>
  <si>
    <t xml:space="preserve">[A] Consultancies to assist pilot districts to provide ARV through the TB programme in two countries </t>
  </si>
  <si>
    <t xml:space="preserve">[A] Production and dissemination of Eastern European adapted TB/HIV policy documents </t>
  </si>
  <si>
    <t xml:space="preserve">[A] Support for TB/HIV activities in South Africa  </t>
  </si>
  <si>
    <t>[A] Support for TB/HIV activities in Tanzania</t>
  </si>
  <si>
    <t>[A] Support for TB/HIV activities in Uganda</t>
  </si>
  <si>
    <t>[A] Support for TB/HIV activities in Zambia</t>
  </si>
  <si>
    <t>[A] Support for TB/HIV activities in Malawi</t>
  </si>
  <si>
    <t>[A] Support for TB/HIV activities in Kenya</t>
  </si>
  <si>
    <t xml:space="preserve">[A] Support for TB/HIV activities in Mozambique </t>
  </si>
  <si>
    <t xml:space="preserve">[A] Support for TB/HIV activities in Nigeria </t>
  </si>
  <si>
    <t>[A] Support for TB/HIV activities in Ethiopia</t>
  </si>
  <si>
    <t>[A] Support to TB/HIV "3 by 5" goal in countries out of Africa</t>
  </si>
  <si>
    <t xml:space="preserve">[A] Continuation of PMTCT project in Zambia </t>
  </si>
  <si>
    <t xml:space="preserve">[A] Support for implementation of TB/HIV joint activities in Eastern Europe </t>
  </si>
  <si>
    <t>[A] National Programme Officer for TB/HIV implementation of activities in Tanzania</t>
  </si>
  <si>
    <t>[A] National Programme Officer for TB/HIV implementation of activities in Zambia</t>
  </si>
  <si>
    <t>[A] Evaluation of the impact of projects</t>
  </si>
  <si>
    <t>31.12.2004</t>
  </si>
  <si>
    <t>[A] Training</t>
  </si>
  <si>
    <t>[P4]  Communications and Advocacy</t>
  </si>
  <si>
    <t>only one name</t>
  </si>
  <si>
    <t>TB/HIV advocacy strategy developed
TB/HIV advocacy activities supported</t>
  </si>
  <si>
    <t>TB/HIV advocacy strategy developed by Q4 2004
Proposed communications and advocacy activities completed by Q4 2005</t>
  </si>
  <si>
    <t>[A] APW for development of a TB/HIV advocacy strategy</t>
  </si>
  <si>
    <t xml:space="preserve">[A] Support for activist groups in target countries  </t>
  </si>
  <si>
    <t xml:space="preserve">[A] Establishment of an advocacy task force of the Core Group for the HIV/AIDS Bangkok meeting  </t>
  </si>
  <si>
    <t xml:space="preserve">[A] Support for National TB/HIV conference in Ukraine to advocate for joint TB/HIV activities </t>
  </si>
  <si>
    <t xml:space="preserve">The epidemic of HIV associated TB has been growing and an effective joint TB/HIV response that began in recent years needs to be strengthened and accelerated. Some instruments to help countries in the response have been developed by WHO and others are to be produced or completed soon. The existing collaboration between agencies and partners at all levels have increased, but still needs to be broadened and fortified to facilitate action where needed. Focus will be in country support to implement the activities suggested by policy and guidelines. Technical assistance and sponsoring of specific activities in affected countries will be provided. Simultaneously, advocacy mechanisms are to be developed and implemented to facilitate joint TB/HIV collaborative activities and support the 3 by 5 goal – 3 million HIV positive people in the developing world on ART by 2005. </t>
  </si>
  <si>
    <t xml:space="preserve">TB/HIV policy and guideline development have been underway since the previous biennium. Publication, translation and adaptation are still needed for the interim policy document; finalization of the TB/HIV surveillance guidelines as well as the development of the monitoring and evaluation guidelines are to continue; and new guidelines are to be developed like those related to ARV treatment in TB patients and TB/HIV issues in special circumstances. Likewise strategic direction is to be developed for enhanced community involvement. Further studies are also planned that will nurture further policy and guideline development. Among those, impact analysis on case detection and treatment success rate in some African countries and TB modelling in Eastern Europe.  
</t>
  </si>
  <si>
    <t xml:space="preserve">To continue building a strong and effective partnership for TB/HIV collaborative activities, the TB/HIV Working Group and specially its Core Group have been very helpful. Its recent meetings have provide an excellent ground for growing collaboration, guidance to WHO secretariat, and support to the activities being conducted. This relationship with partners via this mechanism needs to be maintained and strengthened. At the same time, the participation of TB/HIV in international meetings related to the confection (through sponsoring, attending or co-organizing) broadens collaboration with others and potentate use of resources. </t>
  </si>
  <si>
    <t xml:space="preserve">Based on the ProTEST projects in Africa and other TB and HIV joint experiences during the previous biennium, TB/HIV collaborative activities are to continue in several countries that have already started as well as in new ones. Technical assistance to regions and countries will be provided using all the TB/HIV instruments already available and the new ones being produced. This follows the new WHO general directions on emphasis of work at country level and contribution particularly to the 3 by 5 target. To complement this, specific financial support to some countries developing TB/HIV activities will be provided, mainly in Africa, but also in other regions of the world that show increase in the TB/HIV confection.   </t>
  </si>
  <si>
    <t xml:space="preserve">TB and HIV/AIDS programmes have been working independently in most countries, but as the co-infection progresses and benefits of joint collaboration become more evident, advocacy for TB/HIV collaborative activities is very much needed. Advocacy should be at all levels, starting with national TB and HIV/AIDS programmes to establish mutual communication and coordination. From then on, other levels and actors should be involved, including the community. A strategy will be developed to guide the process and support will be provided to activities related to communications and advocacy. </t>
  </si>
  <si>
    <t>2004-2005</t>
  </si>
  <si>
    <t>OVERVIEW OF STOP TB WORKING GROUPS BUDGET</t>
  </si>
  <si>
    <t>2 yr. Total</t>
  </si>
  <si>
    <t>Total Projected (until 2010)</t>
  </si>
  <si>
    <t>Objective 1:  Research and Development</t>
  </si>
  <si>
    <t>1.1 Compound Portfolio development costs from lead identification to registration</t>
  </si>
  <si>
    <t>1.2 Supporting Discovery, Screening and Testing Activities</t>
  </si>
  <si>
    <t>1.3 Development of Clinical Trials Capacity</t>
  </si>
  <si>
    <t>Objective 2:  Platform Technology Investments and Facilitation</t>
  </si>
  <si>
    <t>2.1 Assessment &amp; Mapping of Technologies and Capacities</t>
  </si>
  <si>
    <t>2.2 Establishment of Industry Partnerships</t>
  </si>
  <si>
    <t>2.3 Additional Surrogate Markers Studies</t>
  </si>
  <si>
    <t>2.4 Controlled Clinical Trials Studies Support</t>
  </si>
  <si>
    <t>2.5 Regulatory Approval Streamline and Harmonization projects</t>
  </si>
  <si>
    <t>Objective 3:  Advocacy and Information</t>
  </si>
  <si>
    <t>2.1 Establish drug advocacy taskforce and develop comprehensive strategy</t>
  </si>
  <si>
    <t>2.2 Develop collaterals for working group communications</t>
  </si>
  <si>
    <t>2.3 Develop white papers for publication</t>
  </si>
  <si>
    <t>2.4 Convene joint media events</t>
  </si>
  <si>
    <t>2.5 Develop web-based projects mapping and publication of map</t>
  </si>
  <si>
    <t>Objective 4:  Coordination of Activities</t>
  </si>
  <si>
    <t>3.1 Annual meeting of the working group</t>
  </si>
  <si>
    <t>3.2 Ad hoc meeting of task forces</t>
  </si>
  <si>
    <t>Note:  This estimate includes the total projected costs for delivering one new drug by the end of the decade.  Drug development expenses will rise sharply after 2005 when clinical trials will get underway.</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</si>
</sst>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_-;\-* #,##0.0_-;_-* &quot;-&quot;??_-;_-@_-"/>
    <numFmt numFmtId="171" formatCode="_-* #,##0_-;\-* #,##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F&quot;;\-#,##0&quot;F&quot;"/>
    <numFmt numFmtId="181" formatCode="#,##0&quot;F&quot;;[Red]\-#,##0&quot;F&quot;"/>
    <numFmt numFmtId="182" formatCode="#,##0.00&quot;F&quot;;\-#,##0.00&quot;F&quot;"/>
    <numFmt numFmtId="183" formatCode="#,##0.00&quot;F&quot;;[Red]\-#,##0.00&quot;F&quot;"/>
    <numFmt numFmtId="184" formatCode="_-* #,##0&quot;F&quot;_-;\-* #,##0&quot;F&quot;_-;_-* &quot;-&quot;&quot;F&quot;_-;_-@_-"/>
    <numFmt numFmtId="185" formatCode="_-* #,##0_F_-;\-* #,##0_F_-;_-* &quot;-&quot;_F_-;_-@_-"/>
    <numFmt numFmtId="186" formatCode="_-* #,##0.00&quot;F&quot;_-;\-* #,##0.00&quot;F&quot;_-;_-* &quot;-&quot;??&quot;F&quot;_-;_-@_-"/>
    <numFmt numFmtId="187" formatCode="_-* #,##0.00_F_-;\-* #,##0.00_F_-;_-* &quot;-&quot;??_F_-;_-@_-"/>
    <numFmt numFmtId="188" formatCode="&quot;$&quot;#,##0.0_);\(&quot;$&quot;#,##0.0\)"/>
    <numFmt numFmtId="189" formatCode="&quot;$&quot;#,##0"/>
    <numFmt numFmtId="190" formatCode="&quot;$&quot;#,##0.00"/>
  </numFmts>
  <fonts count="17">
    <font>
      <sz val="10"/>
      <name val="Arial"/>
      <family val="0"/>
    </font>
    <font>
      <b/>
      <sz val="10"/>
      <name val="Arial"/>
      <family val="2"/>
    </font>
    <font>
      <b/>
      <sz val="10"/>
      <color indexed="8"/>
      <name val="Arial"/>
      <family val="2"/>
    </font>
    <font>
      <sz val="10"/>
      <color indexed="8"/>
      <name val="Arial"/>
      <family val="2"/>
    </font>
    <font>
      <b/>
      <sz val="12"/>
      <name val="Arial"/>
      <family val="2"/>
    </font>
    <font>
      <b/>
      <sz val="14"/>
      <color indexed="8"/>
      <name val="Arial"/>
      <family val="2"/>
    </font>
    <font>
      <sz val="14"/>
      <name val="Arial"/>
      <family val="2"/>
    </font>
    <font>
      <b/>
      <sz val="12"/>
      <color indexed="10"/>
      <name val="Arial"/>
      <family val="2"/>
    </font>
    <font>
      <b/>
      <sz val="10"/>
      <color indexed="10"/>
      <name val="Arial"/>
      <family val="2"/>
    </font>
    <font>
      <b/>
      <sz val="10"/>
      <color indexed="56"/>
      <name val="Arial"/>
      <family val="2"/>
    </font>
    <font>
      <i/>
      <sz val="10"/>
      <color indexed="8"/>
      <name val="Arial"/>
      <family val="2"/>
    </font>
    <font>
      <i/>
      <sz val="10"/>
      <name val="Arial"/>
      <family val="2"/>
    </font>
    <font>
      <b/>
      <i/>
      <sz val="10"/>
      <color indexed="10"/>
      <name val="Arial"/>
      <family val="2"/>
    </font>
    <font>
      <sz val="10"/>
      <color indexed="10"/>
      <name val="Arial"/>
      <family val="2"/>
    </font>
    <font>
      <b/>
      <sz val="14"/>
      <name val="Arial"/>
      <family val="2"/>
    </font>
    <font>
      <u val="single"/>
      <sz val="10"/>
      <color indexed="36"/>
      <name val="Arial"/>
      <family val="0"/>
    </font>
    <font>
      <u val="single"/>
      <sz val="10"/>
      <color indexed="12"/>
      <name val="Arial"/>
      <family val="0"/>
    </font>
  </fonts>
  <fills count="5">
    <fill>
      <patternFill/>
    </fill>
    <fill>
      <patternFill patternType="gray125"/>
    </fill>
    <fill>
      <patternFill patternType="solid">
        <fgColor indexed="40"/>
        <bgColor indexed="64"/>
      </patternFill>
    </fill>
    <fill>
      <patternFill patternType="solid">
        <fgColor indexed="47"/>
        <bgColor indexed="64"/>
      </patternFill>
    </fill>
    <fill>
      <patternFill patternType="solid">
        <fgColor indexed="13"/>
        <bgColor indexed="64"/>
      </patternFill>
    </fill>
  </fills>
  <borders count="10">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color indexed="12"/>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1" fillId="0" borderId="0" xfId="0" applyFont="1" applyAlignment="1">
      <alignment horizontal="center"/>
    </xf>
    <xf numFmtId="171" fontId="1" fillId="0" borderId="0" xfId="15" applyNumberFormat="1" applyFont="1" applyAlignment="1">
      <alignment horizontal="center"/>
    </xf>
    <xf numFmtId="171" fontId="0" fillId="0" borderId="0" xfId="15" applyNumberFormat="1" applyAlignment="1">
      <alignment/>
    </xf>
    <xf numFmtId="0" fontId="1" fillId="0" borderId="0" xfId="15" applyNumberFormat="1" applyFont="1" applyAlignment="1">
      <alignment horizontal="center"/>
    </xf>
    <xf numFmtId="0" fontId="1" fillId="0" borderId="0" xfId="0" applyNumberFormat="1" applyFont="1" applyAlignment="1">
      <alignment horizontal="center"/>
    </xf>
    <xf numFmtId="0" fontId="1" fillId="0" borderId="0" xfId="0" applyFont="1" applyAlignment="1">
      <alignment/>
    </xf>
    <xf numFmtId="171" fontId="1" fillId="0" borderId="0" xfId="15" applyNumberFormat="1" applyFont="1" applyAlignment="1">
      <alignment/>
    </xf>
    <xf numFmtId="171" fontId="0" fillId="0" borderId="0" xfId="15" applyNumberFormat="1" applyFont="1" applyAlignment="1">
      <alignment/>
    </xf>
    <xf numFmtId="0" fontId="0" fillId="0" borderId="0" xfId="0" applyAlignment="1">
      <alignment vertical="top" wrapText="1"/>
    </xf>
    <xf numFmtId="171" fontId="0" fillId="0" borderId="0" xfId="15" applyNumberFormat="1" applyAlignment="1">
      <alignment vertical="top" wrapText="1"/>
    </xf>
    <xf numFmtId="171" fontId="0" fillId="0" borderId="0" xfId="15" applyNumberFormat="1" applyAlignment="1">
      <alignment/>
    </xf>
    <xf numFmtId="171" fontId="0" fillId="0" borderId="0" xfId="15" applyNumberFormat="1" applyAlignment="1">
      <alignment vertical="top" wrapText="1"/>
    </xf>
    <xf numFmtId="171" fontId="0" fillId="0" borderId="0" xfId="15" applyNumberFormat="1" applyFont="1" applyAlignment="1">
      <alignment/>
    </xf>
    <xf numFmtId="0" fontId="0" fillId="0" borderId="0" xfId="0" applyFont="1" applyAlignment="1">
      <alignment/>
    </xf>
    <xf numFmtId="0" fontId="0" fillId="0" borderId="0" xfId="0" applyFont="1" applyAlignment="1">
      <alignment vertical="top" wrapText="1"/>
    </xf>
    <xf numFmtId="171" fontId="0" fillId="0" borderId="0" xfId="0" applyNumberFormat="1" applyAlignment="1">
      <alignment/>
    </xf>
    <xf numFmtId="171" fontId="0" fillId="0" borderId="0" xfId="0" applyNumberFormat="1" applyFont="1" applyAlignment="1">
      <alignment/>
    </xf>
    <xf numFmtId="189" fontId="1" fillId="0" borderId="0" xfId="0" applyNumberFormat="1" applyFont="1" applyAlignment="1">
      <alignment/>
    </xf>
    <xf numFmtId="189" fontId="2" fillId="0" borderId="0" xfId="0" applyNumberFormat="1" applyFont="1" applyFill="1" applyBorder="1" applyAlignment="1">
      <alignment/>
    </xf>
    <xf numFmtId="189" fontId="3" fillId="0" borderId="0" xfId="0" applyNumberFormat="1" applyFont="1" applyFill="1" applyAlignment="1">
      <alignment/>
    </xf>
    <xf numFmtId="0" fontId="3"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189" fontId="4" fillId="2" borderId="0" xfId="0" applyNumberFormat="1" applyFont="1" applyFill="1" applyBorder="1" applyAlignment="1">
      <alignment/>
    </xf>
    <xf numFmtId="172" fontId="1" fillId="0" borderId="0" xfId="0" applyNumberFormat="1" applyFont="1" applyFill="1" applyBorder="1" applyAlignment="1">
      <alignment/>
    </xf>
    <xf numFmtId="189" fontId="0" fillId="0" borderId="0" xfId="0" applyNumberFormat="1" applyFont="1" applyBorder="1" applyAlignment="1">
      <alignment/>
    </xf>
    <xf numFmtId="18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189" fontId="2" fillId="0" borderId="0" xfId="0" applyNumberFormat="1" applyFont="1" applyFill="1" applyBorder="1" applyAlignment="1">
      <alignment vertical="center"/>
    </xf>
    <xf numFmtId="189" fontId="1" fillId="0" borderId="0" xfId="0" applyNumberFormat="1" applyFont="1" applyBorder="1" applyAlignment="1">
      <alignment wrapText="1"/>
    </xf>
    <xf numFmtId="189" fontId="0" fillId="0" borderId="0" xfId="0" applyNumberFormat="1" applyFont="1" applyAlignment="1">
      <alignment wrapText="1"/>
    </xf>
    <xf numFmtId="0" fontId="0" fillId="0" borderId="0" xfId="0" applyFont="1" applyAlignment="1">
      <alignment wrapText="1"/>
    </xf>
    <xf numFmtId="189" fontId="0" fillId="0" borderId="1" xfId="0" applyNumberFormat="1" applyFont="1" applyBorder="1" applyAlignment="1">
      <alignment horizontal="center" wrapText="1"/>
    </xf>
    <xf numFmtId="189" fontId="0" fillId="0" borderId="0" xfId="0" applyNumberFormat="1" applyFont="1" applyBorder="1" applyAlignment="1">
      <alignment wrapText="1"/>
    </xf>
    <xf numFmtId="189" fontId="1" fillId="0" borderId="0" xfId="0" applyNumberFormat="1" applyFont="1" applyFill="1" applyBorder="1" applyAlignment="1">
      <alignment horizontal="left"/>
    </xf>
    <xf numFmtId="189" fontId="2" fillId="0" borderId="0" xfId="0" applyNumberFormat="1"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xf>
    <xf numFmtId="189" fontId="0" fillId="0" borderId="1" xfId="0" applyNumberFormat="1" applyFont="1" applyFill="1" applyBorder="1" applyAlignment="1">
      <alignment horizontal="center"/>
    </xf>
    <xf numFmtId="189" fontId="3" fillId="0" borderId="1" xfId="0" applyNumberFormat="1" applyFont="1" applyFill="1" applyBorder="1" applyAlignment="1">
      <alignment horizontal="center" vertical="center"/>
    </xf>
    <xf numFmtId="15"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ont="1" applyFill="1" applyBorder="1" applyAlignment="1">
      <alignment horizontal="center"/>
    </xf>
    <xf numFmtId="172" fontId="0" fillId="0" borderId="0" xfId="0" applyNumberFormat="1" applyFont="1" applyFill="1" applyBorder="1" applyAlignment="1">
      <alignment horizontal="center"/>
    </xf>
    <xf numFmtId="0" fontId="0" fillId="0" borderId="2" xfId="0" applyFont="1" applyFill="1" applyBorder="1" applyAlignment="1">
      <alignment horizontal="center"/>
    </xf>
    <xf numFmtId="0" fontId="0" fillId="0" borderId="1" xfId="0" applyFont="1" applyFill="1" applyBorder="1" applyAlignment="1">
      <alignment horizontal="center"/>
    </xf>
    <xf numFmtId="189" fontId="0" fillId="0" borderId="0" xfId="0" applyNumberFormat="1" applyFont="1" applyFill="1" applyBorder="1" applyAlignment="1">
      <alignment horizontal="center"/>
    </xf>
    <xf numFmtId="189" fontId="3" fillId="0" borderId="0" xfId="0" applyNumberFormat="1" applyFont="1" applyFill="1" applyBorder="1" applyAlignment="1">
      <alignment horizontal="center" vertical="center"/>
    </xf>
    <xf numFmtId="15"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89" fontId="1" fillId="0" borderId="0" xfId="0" applyNumberFormat="1" applyFont="1" applyFill="1" applyBorder="1" applyAlignment="1">
      <alignment/>
    </xf>
    <xf numFmtId="18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89" fontId="0" fillId="3" borderId="0" xfId="0" applyNumberFormat="1" applyFont="1" applyFill="1" applyAlignment="1">
      <alignment/>
    </xf>
    <xf numFmtId="0" fontId="8" fillId="3" borderId="0" xfId="0" applyFont="1" applyFill="1" applyAlignment="1">
      <alignment horizontal="right"/>
    </xf>
    <xf numFmtId="0" fontId="3" fillId="3" borderId="3" xfId="0" applyFont="1" applyFill="1" applyBorder="1" applyAlignment="1">
      <alignment/>
    </xf>
    <xf numFmtId="172" fontId="0" fillId="0" borderId="0" xfId="0" applyNumberFormat="1" applyFont="1" applyFill="1" applyBorder="1" applyAlignment="1">
      <alignment/>
    </xf>
    <xf numFmtId="189" fontId="9" fillId="3" borderId="0" xfId="0" applyNumberFormat="1" applyFont="1" applyFill="1" applyBorder="1" applyAlignment="1">
      <alignment vertical="center"/>
    </xf>
    <xf numFmtId="189" fontId="3" fillId="3" borderId="0" xfId="0" applyNumberFormat="1" applyFont="1" applyFill="1" applyAlignment="1">
      <alignment/>
    </xf>
    <xf numFmtId="0" fontId="3" fillId="3" borderId="0" xfId="0" applyFont="1" applyFill="1" applyAlignment="1">
      <alignment/>
    </xf>
    <xf numFmtId="0" fontId="9" fillId="3" borderId="0" xfId="0" applyFont="1" applyFill="1" applyAlignment="1">
      <alignment horizontal="right"/>
    </xf>
    <xf numFmtId="0" fontId="3" fillId="3" borderId="4" xfId="0" applyFont="1" applyFill="1" applyBorder="1" applyAlignment="1">
      <alignment/>
    </xf>
    <xf numFmtId="0" fontId="0" fillId="0" borderId="0" xfId="0" applyFont="1" applyFill="1" applyAlignment="1">
      <alignment/>
    </xf>
    <xf numFmtId="189" fontId="0" fillId="0" borderId="0" xfId="0" applyNumberFormat="1" applyFont="1" applyFill="1" applyAlignment="1">
      <alignment/>
    </xf>
    <xf numFmtId="189" fontId="9" fillId="0" borderId="0" xfId="0" applyNumberFormat="1" applyFont="1" applyFill="1" applyBorder="1" applyAlignment="1">
      <alignment vertical="center"/>
    </xf>
    <xf numFmtId="189" fontId="3" fillId="0" borderId="0" xfId="0" applyNumberFormat="1" applyFont="1" applyFill="1" applyAlignment="1">
      <alignment/>
    </xf>
    <xf numFmtId="0" fontId="3" fillId="0" borderId="0" xfId="0" applyFont="1" applyFill="1" applyAlignment="1">
      <alignment/>
    </xf>
    <xf numFmtId="0" fontId="9" fillId="0" borderId="0" xfId="0" applyFont="1" applyFill="1" applyAlignment="1">
      <alignment horizontal="right"/>
    </xf>
    <xf numFmtId="0" fontId="3" fillId="0" borderId="0" xfId="0" applyFont="1" applyFill="1" applyBorder="1" applyAlignment="1">
      <alignment/>
    </xf>
    <xf numFmtId="189" fontId="0" fillId="0" borderId="1" xfId="0" applyNumberFormat="1" applyFont="1" applyBorder="1" applyAlignment="1">
      <alignment wrapText="1"/>
    </xf>
    <xf numFmtId="0" fontId="2" fillId="0" borderId="5" xfId="0" applyFont="1" applyFill="1" applyBorder="1" applyAlignment="1">
      <alignment horizontal="center" vertical="center"/>
    </xf>
    <xf numFmtId="15" fontId="3" fillId="0" borderId="5" xfId="0" applyNumberFormat="1" applyFont="1" applyFill="1" applyBorder="1" applyAlignment="1">
      <alignment horizontal="center" vertical="center"/>
    </xf>
    <xf numFmtId="189" fontId="2" fillId="0" borderId="0" xfId="0" applyNumberFormat="1" applyFont="1" applyFill="1" applyBorder="1" applyAlignment="1">
      <alignment/>
    </xf>
    <xf numFmtId="0" fontId="10" fillId="0" borderId="0" xfId="0" applyFont="1" applyFill="1" applyBorder="1" applyAlignment="1">
      <alignment horizontal="right"/>
    </xf>
    <xf numFmtId="0" fontId="1" fillId="0" borderId="0" xfId="0" applyFont="1" applyBorder="1" applyAlignment="1">
      <alignment wrapText="1"/>
    </xf>
    <xf numFmtId="0" fontId="0" fillId="0" borderId="0" xfId="0" applyFont="1" applyBorder="1" applyAlignment="1">
      <alignment wrapText="1"/>
    </xf>
    <xf numFmtId="0" fontId="10" fillId="0" borderId="0" xfId="0" applyFont="1" applyFill="1" applyAlignment="1">
      <alignment horizontal="right"/>
    </xf>
    <xf numFmtId="189" fontId="1" fillId="2" borderId="0" xfId="0" applyNumberFormat="1" applyFont="1" applyFill="1" applyBorder="1" applyAlignment="1">
      <alignment/>
    </xf>
    <xf numFmtId="189" fontId="0" fillId="2" borderId="0" xfId="0" applyNumberFormat="1" applyFont="1" applyFill="1" applyAlignment="1">
      <alignment/>
    </xf>
    <xf numFmtId="189" fontId="0" fillId="2" borderId="0" xfId="0" applyNumberFormat="1" applyFont="1" applyFill="1" applyAlignment="1">
      <alignment/>
    </xf>
    <xf numFmtId="0" fontId="0" fillId="2" borderId="0" xfId="0" applyFont="1" applyFill="1" applyAlignment="1">
      <alignment/>
    </xf>
    <xf numFmtId="0" fontId="11" fillId="2" borderId="0" xfId="0" applyFont="1" applyFill="1" applyAlignment="1">
      <alignment horizontal="right"/>
    </xf>
    <xf numFmtId="189" fontId="0" fillId="0" borderId="0" xfId="0" applyNumberFormat="1" applyFont="1" applyFill="1" applyAlignment="1">
      <alignment wrapText="1"/>
    </xf>
    <xf numFmtId="0" fontId="1" fillId="0" borderId="0" xfId="0" applyFont="1" applyFill="1" applyBorder="1" applyAlignment="1">
      <alignment horizontal="left"/>
    </xf>
    <xf numFmtId="0" fontId="2" fillId="0" borderId="0" xfId="0" applyFont="1" applyFill="1" applyBorder="1" applyAlignment="1">
      <alignment horizontal="left" vertical="center"/>
    </xf>
    <xf numFmtId="189" fontId="3" fillId="0" borderId="0" xfId="0" applyNumberFormat="1" applyFont="1" applyFill="1" applyBorder="1" applyAlignment="1">
      <alignment/>
    </xf>
    <xf numFmtId="189" fontId="1" fillId="2" borderId="0" xfId="0" applyNumberFormat="1" applyFont="1" applyFill="1" applyBorder="1" applyAlignment="1">
      <alignment horizontal="left" vertical="center"/>
    </xf>
    <xf numFmtId="0" fontId="0" fillId="2" borderId="0" xfId="0" applyFont="1" applyFill="1" applyAlignment="1">
      <alignment/>
    </xf>
    <xf numFmtId="189" fontId="1" fillId="2" borderId="0" xfId="0" applyNumberFormat="1" applyFont="1" applyFill="1" applyBorder="1" applyAlignment="1">
      <alignment vertical="center"/>
    </xf>
    <xf numFmtId="0" fontId="0" fillId="2" borderId="0" xfId="0" applyFont="1" applyFill="1" applyAlignment="1">
      <alignment wrapText="1"/>
    </xf>
    <xf numFmtId="189" fontId="2" fillId="2" borderId="0" xfId="0" applyNumberFormat="1" applyFont="1" applyFill="1" applyBorder="1" applyAlignment="1">
      <alignment/>
    </xf>
    <xf numFmtId="189" fontId="3" fillId="2" borderId="0" xfId="0" applyNumberFormat="1" applyFont="1" applyFill="1" applyAlignment="1">
      <alignment/>
    </xf>
    <xf numFmtId="0" fontId="3" fillId="2" borderId="0" xfId="0" applyFont="1" applyFill="1" applyAlignment="1">
      <alignment/>
    </xf>
    <xf numFmtId="0" fontId="3" fillId="2" borderId="0" xfId="0" applyFont="1" applyFill="1" applyAlignment="1">
      <alignment/>
    </xf>
    <xf numFmtId="189" fontId="0" fillId="0" borderId="0" xfId="0" applyNumberFormat="1" applyFont="1" applyAlignment="1">
      <alignment/>
    </xf>
    <xf numFmtId="0" fontId="10" fillId="0" borderId="0" xfId="0" applyFont="1" applyFill="1" applyAlignment="1">
      <alignment/>
    </xf>
    <xf numFmtId="0" fontId="10" fillId="0" borderId="0" xfId="0" applyFont="1" applyFill="1" applyAlignment="1">
      <alignment/>
    </xf>
    <xf numFmtId="0" fontId="11" fillId="0" borderId="0" xfId="0" applyFont="1" applyFill="1" applyBorder="1" applyAlignment="1">
      <alignment/>
    </xf>
    <xf numFmtId="0" fontId="2" fillId="0" borderId="6" xfId="0" applyFont="1" applyFill="1" applyBorder="1" applyAlignment="1">
      <alignment/>
    </xf>
    <xf numFmtId="0" fontId="2" fillId="0" borderId="6" xfId="0" applyFont="1" applyFill="1" applyBorder="1" applyAlignment="1">
      <alignment/>
    </xf>
    <xf numFmtId="17" fontId="2" fillId="0" borderId="0" xfId="0" applyNumberFormat="1" applyFont="1" applyFill="1" applyBorder="1" applyAlignment="1">
      <alignment/>
    </xf>
    <xf numFmtId="0" fontId="2" fillId="0" borderId="0" xfId="0" applyFont="1" applyFill="1" applyBorder="1" applyAlignment="1">
      <alignment/>
    </xf>
    <xf numFmtId="17" fontId="1" fillId="0" borderId="0" xfId="0" applyNumberFormat="1" applyFont="1" applyAlignment="1">
      <alignment/>
    </xf>
    <xf numFmtId="189" fontId="3" fillId="0" borderId="0" xfId="0" applyNumberFormat="1" applyFont="1" applyFill="1" applyBorder="1" applyAlignment="1">
      <alignment vertical="center"/>
    </xf>
    <xf numFmtId="0" fontId="3" fillId="0" borderId="0" xfId="0" applyFont="1" applyFill="1" applyBorder="1" applyAlignment="1">
      <alignment vertical="center"/>
    </xf>
    <xf numFmtId="17" fontId="2" fillId="0" borderId="0" xfId="0" applyNumberFormat="1" applyFont="1" applyFill="1" applyBorder="1" applyAlignment="1">
      <alignment vertical="center"/>
    </xf>
    <xf numFmtId="189" fontId="1" fillId="2" borderId="0" xfId="0" applyNumberFormat="1" applyFont="1" applyFill="1" applyBorder="1" applyAlignment="1" applyProtection="1">
      <alignment horizontal="left"/>
      <protection/>
    </xf>
    <xf numFmtId="189" fontId="1" fillId="2" borderId="0" xfId="0" applyNumberFormat="1" applyFont="1" applyFill="1" applyBorder="1" applyAlignment="1" applyProtection="1">
      <alignment horizontal="center" wrapText="1"/>
      <protection locked="0"/>
    </xf>
    <xf numFmtId="0" fontId="0" fillId="2" borderId="0" xfId="0" applyFont="1" applyFill="1" applyBorder="1" applyAlignment="1" applyProtection="1">
      <alignment horizontal="center" wrapText="1"/>
      <protection locked="0"/>
    </xf>
    <xf numFmtId="0" fontId="0" fillId="2" borderId="0" xfId="0" applyFont="1" applyFill="1" applyBorder="1" applyAlignment="1" applyProtection="1">
      <alignment wrapText="1"/>
      <protection locked="0"/>
    </xf>
    <xf numFmtId="0" fontId="0" fillId="2" borderId="0" xfId="0" applyFont="1" applyFill="1" applyBorder="1" applyAlignment="1">
      <alignment/>
    </xf>
    <xf numFmtId="189" fontId="1" fillId="0" borderId="0" xfId="0" applyNumberFormat="1" applyFont="1" applyFill="1" applyBorder="1" applyAlignment="1" applyProtection="1">
      <alignment horizontal="center"/>
      <protection/>
    </xf>
    <xf numFmtId="189" fontId="0" fillId="0" borderId="0" xfId="0" applyNumberFormat="1"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0" xfId="0" applyFont="1" applyBorder="1" applyAlignment="1" applyProtection="1">
      <alignment wrapText="1"/>
      <protection locked="0"/>
    </xf>
    <xf numFmtId="0" fontId="1" fillId="0" borderId="0" xfId="0" applyFont="1" applyAlignment="1">
      <alignment/>
    </xf>
    <xf numFmtId="189" fontId="1" fillId="0" borderId="0" xfId="0" applyNumberFormat="1" applyFont="1" applyAlignment="1">
      <alignment horizontal="center"/>
    </xf>
    <xf numFmtId="189" fontId="2" fillId="0" borderId="0" xfId="0" applyNumberFormat="1" applyFont="1" applyFill="1" applyAlignment="1">
      <alignment horizontal="center" vertical="center"/>
    </xf>
    <xf numFmtId="189" fontId="0" fillId="0" borderId="1" xfId="0" applyNumberFormat="1" applyFont="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189" fontId="1" fillId="0" borderId="0" xfId="0" applyNumberFormat="1" applyFont="1" applyBorder="1" applyAlignment="1">
      <alignment/>
    </xf>
    <xf numFmtId="189" fontId="1" fillId="0" borderId="0" xfId="0" applyNumberFormat="1" applyFont="1" applyBorder="1" applyAlignment="1">
      <alignment horizontal="right"/>
    </xf>
    <xf numFmtId="0" fontId="1" fillId="0" borderId="0" xfId="0" applyFont="1" applyBorder="1" applyAlignment="1">
      <alignment horizontal="center"/>
    </xf>
    <xf numFmtId="0" fontId="0" fillId="0" borderId="0" xfId="0" applyFont="1" applyBorder="1" applyAlignment="1">
      <alignment/>
    </xf>
    <xf numFmtId="189" fontId="1" fillId="0" borderId="0" xfId="0" applyNumberFormat="1" applyFont="1" applyAlignment="1">
      <alignment horizontal="left"/>
    </xf>
    <xf numFmtId="189" fontId="12" fillId="0" borderId="0" xfId="0" applyNumberFormat="1" applyFont="1" applyFill="1" applyBorder="1" applyAlignment="1">
      <alignment horizontal="left"/>
    </xf>
    <xf numFmtId="18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189" fontId="0" fillId="0" borderId="0" xfId="0" applyNumberFormat="1" applyFont="1" applyBorder="1" applyAlignment="1">
      <alignment horizontal="center"/>
    </xf>
    <xf numFmtId="0" fontId="3" fillId="0" borderId="5" xfId="0" applyFont="1" applyFill="1" applyBorder="1" applyAlignment="1">
      <alignment horizontal="center" vertical="center"/>
    </xf>
    <xf numFmtId="189" fontId="0" fillId="0" borderId="0" xfId="0" applyNumberFormat="1" applyFont="1" applyBorder="1" applyAlignment="1">
      <alignment horizontal="center" wrapText="1"/>
    </xf>
    <xf numFmtId="0" fontId="1" fillId="2" borderId="0" xfId="0" applyFont="1" applyFill="1" applyAlignment="1">
      <alignment horizontal="left" wrapText="1"/>
    </xf>
    <xf numFmtId="0" fontId="1" fillId="0" borderId="0" xfId="0" applyFont="1" applyFill="1" applyAlignment="1">
      <alignment horizontal="left" wrapText="1"/>
    </xf>
    <xf numFmtId="0" fontId="0" fillId="0" borderId="2" xfId="0" applyFont="1" applyBorder="1" applyAlignment="1">
      <alignment horizontal="center"/>
    </xf>
    <xf numFmtId="189" fontId="2" fillId="0" borderId="1" xfId="0" applyNumberFormat="1" applyFont="1" applyFill="1" applyBorder="1" applyAlignment="1">
      <alignment horizontal="center" vertical="center"/>
    </xf>
    <xf numFmtId="189" fontId="0" fillId="0" borderId="0" xfId="0" applyNumberFormat="1" applyFont="1" applyFill="1" applyBorder="1" applyAlignment="1" applyProtection="1">
      <alignment horizontal="right"/>
      <protection/>
    </xf>
    <xf numFmtId="189" fontId="0" fillId="0" borderId="0" xfId="0" applyNumberFormat="1" applyFont="1" applyAlignment="1" applyProtection="1">
      <alignment horizontal="center"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wrapText="1"/>
      <protection locked="0"/>
    </xf>
    <xf numFmtId="0" fontId="14" fillId="0" borderId="0" xfId="0" applyFont="1" applyAlignment="1">
      <alignment horizontal="center"/>
    </xf>
    <xf numFmtId="171" fontId="1" fillId="0" borderId="0" xfId="15" applyNumberFormat="1" applyFont="1" applyBorder="1" applyAlignment="1">
      <alignment horizontal="center"/>
    </xf>
    <xf numFmtId="0" fontId="1" fillId="0" borderId="6" xfId="0" applyFont="1" applyBorder="1" applyAlignment="1">
      <alignment horizontal="center"/>
    </xf>
    <xf numFmtId="0" fontId="1" fillId="0" borderId="6" xfId="15" applyNumberFormat="1" applyFont="1" applyBorder="1" applyAlignment="1">
      <alignment horizontal="center"/>
    </xf>
    <xf numFmtId="0" fontId="1" fillId="0" borderId="6" xfId="0" applyNumberFormat="1" applyFont="1" applyBorder="1" applyAlignment="1">
      <alignment horizontal="center"/>
    </xf>
    <xf numFmtId="0" fontId="1" fillId="0" borderId="7" xfId="0" applyFont="1" applyBorder="1" applyAlignment="1">
      <alignment horizontal="center"/>
    </xf>
    <xf numFmtId="171" fontId="1" fillId="0" borderId="6" xfId="15" applyNumberFormat="1" applyFont="1" applyBorder="1" applyAlignment="1">
      <alignment/>
    </xf>
    <xf numFmtId="0" fontId="1" fillId="0" borderId="0" xfId="15" applyNumberFormat="1" applyFont="1" applyBorder="1" applyAlignment="1">
      <alignment horizontal="center"/>
    </xf>
    <xf numFmtId="0" fontId="1" fillId="0" borderId="0" xfId="0" applyNumberFormat="1"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xf>
    <xf numFmtId="0" fontId="1" fillId="0" borderId="8" xfId="0" applyFont="1" applyBorder="1" applyAlignment="1">
      <alignment/>
    </xf>
    <xf numFmtId="171" fontId="0" fillId="0" borderId="0" xfId="15" applyNumberFormat="1" applyBorder="1" applyAlignment="1">
      <alignment/>
    </xf>
    <xf numFmtId="0" fontId="0" fillId="0" borderId="0" xfId="0" applyBorder="1" applyAlignment="1">
      <alignment/>
    </xf>
    <xf numFmtId="171" fontId="0" fillId="0" borderId="8" xfId="0" applyNumberFormat="1" applyBorder="1" applyAlignment="1">
      <alignment/>
    </xf>
    <xf numFmtId="171" fontId="1" fillId="0" borderId="0" xfId="15" applyNumberFormat="1" applyFont="1" applyBorder="1" applyAlignment="1">
      <alignment/>
    </xf>
    <xf numFmtId="3" fontId="1" fillId="0" borderId="0" xfId="0" applyNumberFormat="1" applyFont="1" applyBorder="1" applyAlignment="1">
      <alignment/>
    </xf>
    <xf numFmtId="171" fontId="1" fillId="0" borderId="8" xfId="15" applyNumberFormat="1" applyFont="1" applyBorder="1" applyAlignment="1">
      <alignment horizontal="center"/>
    </xf>
    <xf numFmtId="171" fontId="1" fillId="0" borderId="8" xfId="15" applyNumberFormat="1" applyFont="1" applyBorder="1" applyAlignment="1">
      <alignment/>
    </xf>
    <xf numFmtId="0" fontId="0" fillId="0" borderId="0" xfId="0" applyFont="1" applyAlignment="1">
      <alignment horizontal="left"/>
    </xf>
    <xf numFmtId="0" fontId="0" fillId="0" borderId="8" xfId="0" applyBorder="1" applyAlignment="1">
      <alignment/>
    </xf>
    <xf numFmtId="171" fontId="0" fillId="0" borderId="8" xfId="15" applyNumberFormat="1" applyFont="1" applyBorder="1" applyAlignment="1">
      <alignment/>
    </xf>
    <xf numFmtId="171" fontId="0" fillId="0" borderId="0" xfId="15" applyNumberFormat="1" applyFont="1" applyBorder="1" applyAlignment="1">
      <alignment/>
    </xf>
    <xf numFmtId="171" fontId="0" fillId="0" borderId="8" xfId="0" applyNumberFormat="1" applyFont="1" applyBorder="1" applyAlignment="1">
      <alignment/>
    </xf>
    <xf numFmtId="171" fontId="0" fillId="0" borderId="8" xfId="15" applyNumberFormat="1" applyBorder="1" applyAlignment="1">
      <alignment/>
    </xf>
    <xf numFmtId="0" fontId="1" fillId="4" borderId="9" xfId="0" applyFont="1" applyFill="1" applyBorder="1" applyAlignment="1">
      <alignment/>
    </xf>
    <xf numFmtId="171" fontId="1" fillId="4" borderId="9" xfId="15" applyNumberFormat="1" applyFont="1" applyFill="1" applyBorder="1" applyAlignment="1">
      <alignment/>
    </xf>
    <xf numFmtId="171" fontId="1" fillId="4" borderId="2" xfId="15" applyNumberFormat="1" applyFont="1" applyFill="1" applyBorder="1" applyAlignment="1">
      <alignment/>
    </xf>
    <xf numFmtId="0" fontId="0" fillId="0" borderId="0" xfId="0" applyAlignment="1">
      <alignment wrapText="1"/>
    </xf>
    <xf numFmtId="171" fontId="1" fillId="0" borderId="0" xfId="15" applyNumberFormat="1" applyFont="1" applyAlignment="1">
      <alignment horizontal="center"/>
    </xf>
    <xf numFmtId="171" fontId="0" fillId="0" borderId="0" xfId="15" applyNumberFormat="1" applyAlignment="1">
      <alignment horizontal="center"/>
    </xf>
    <xf numFmtId="171" fontId="0" fillId="0" borderId="0" xfId="15" applyNumberFormat="1" applyAlignment="1">
      <alignment horizontal="center"/>
    </xf>
    <xf numFmtId="189" fontId="12" fillId="0" borderId="0" xfId="0" applyNumberFormat="1" applyFont="1" applyFill="1" applyBorder="1" applyAlignment="1">
      <alignment horizontal="left" wrapText="1"/>
    </xf>
    <xf numFmtId="189" fontId="3" fillId="0" borderId="0" xfId="0" applyNumberFormat="1" applyFont="1" applyFill="1" applyBorder="1" applyAlignment="1">
      <alignment vertical="center" wrapText="1"/>
    </xf>
    <xf numFmtId="189" fontId="0" fillId="0" borderId="0" xfId="0" applyNumberFormat="1" applyFont="1" applyAlignment="1">
      <alignment wrapText="1"/>
    </xf>
    <xf numFmtId="189" fontId="12" fillId="0" borderId="0" xfId="0" applyNumberFormat="1" applyFont="1" applyFill="1" applyBorder="1" applyAlignment="1">
      <alignment vertical="center" wrapText="1"/>
    </xf>
    <xf numFmtId="189" fontId="0" fillId="0" borderId="0" xfId="0" applyNumberFormat="1" applyFont="1" applyAlignment="1">
      <alignment horizontal="left"/>
    </xf>
    <xf numFmtId="189" fontId="1" fillId="2" borderId="0" xfId="0" applyNumberFormat="1" applyFont="1" applyFill="1" applyAlignment="1">
      <alignment horizontal="left" wrapText="1"/>
    </xf>
    <xf numFmtId="189" fontId="0" fillId="0" borderId="0" xfId="0" applyNumberFormat="1" applyFont="1" applyFill="1" applyAlignment="1">
      <alignment wrapText="1"/>
    </xf>
    <xf numFmtId="189" fontId="0" fillId="0" borderId="0" xfId="0" applyNumberFormat="1" applyFont="1" applyFill="1" applyAlignment="1">
      <alignment vertical="top" wrapText="1"/>
    </xf>
    <xf numFmtId="189" fontId="0" fillId="0" borderId="0" xfId="0" applyNumberFormat="1" applyFont="1" applyAlignment="1">
      <alignment vertical="top" wrapText="1"/>
    </xf>
    <xf numFmtId="189" fontId="7" fillId="3" borderId="0" xfId="0" applyNumberFormat="1" applyFont="1" applyFill="1" applyBorder="1" applyAlignment="1">
      <alignment horizontal="left" vertical="center" wrapText="1"/>
    </xf>
    <xf numFmtId="189" fontId="13" fillId="0" borderId="0" xfId="0" applyNumberFormat="1" applyFont="1" applyAlignment="1">
      <alignment horizontal="left"/>
    </xf>
    <xf numFmtId="189" fontId="0" fillId="0" borderId="0" xfId="0" applyNumberFormat="1" applyFont="1" applyBorder="1" applyAlignment="1">
      <alignment vertical="top" wrapText="1"/>
    </xf>
    <xf numFmtId="189" fontId="5" fillId="2" borderId="0" xfId="0" applyNumberFormat="1" applyFont="1" applyFill="1" applyBorder="1" applyAlignment="1">
      <alignment horizontal="center" vertical="center"/>
    </xf>
    <xf numFmtId="189" fontId="6" fillId="0" borderId="0" xfId="0" applyNumberFormat="1" applyFont="1" applyAlignment="1">
      <alignment horizontal="center" vertical="center"/>
    </xf>
    <xf numFmtId="171" fontId="1" fillId="0" borderId="0" xfId="15" applyNumberFormat="1" applyFont="1" applyBorder="1" applyAlignment="1">
      <alignment horizontal="center"/>
    </xf>
    <xf numFmtId="171" fontId="0" fillId="0" borderId="0" xfId="15" applyNumberFormat="1" applyBorder="1" applyAlignment="1">
      <alignment horizontal="center"/>
    </xf>
    <xf numFmtId="171" fontId="0" fillId="0" borderId="8" xfId="15" applyNumberFormat="1" applyBorder="1" applyAlignment="1">
      <alignment horizontal="center"/>
    </xf>
  </cellXfs>
  <cellStyles count="12">
    <cellStyle name="Normal" xfId="0"/>
    <cellStyle name="Comma" xfId="15"/>
    <cellStyle name="Comma [0]" xfId="16"/>
    <cellStyle name="Comma [0]_TB HIV 16.9.03" xfId="17"/>
    <cellStyle name="Comma_TB HIV 16.9.03" xfId="18"/>
    <cellStyle name="Currency" xfId="19"/>
    <cellStyle name="Currency [0]" xfId="20"/>
    <cellStyle name="Currency [0]_TB HIV 16.9.03" xfId="21"/>
    <cellStyle name="Currency_TB HIV 16.9.03" xfId="22"/>
    <cellStyle name="Followed Hyperlink" xfId="23"/>
    <cellStyle name="Hyperlink"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19</xdr:row>
      <xdr:rowOff>0</xdr:rowOff>
    </xdr:to>
    <xdr:sp fLocksText="0">
      <xdr:nvSpPr>
        <xdr:cNvPr id="1" name="Text 2"/>
        <xdr:cNvSpPr txBox="1">
          <a:spLocks noChangeArrowheads="1"/>
        </xdr:cNvSpPr>
      </xdr:nvSpPr>
      <xdr:spPr>
        <a:xfrm>
          <a:off x="0" y="2962275"/>
          <a:ext cx="0" cy="159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Respiratory diseases (infections, TB, asthma, COPD) cause 20-30% of self referrals at PHC level.  An integrated approach to these diseases is highly desirable at PHC level. Standardisation of diagnostic, treatment and referral methods may result in improvement of care and major savings.  Buruli Ulcer is an emerging mycobacterial disease causing severe skin ulcers and complications.  Early detection at community level and rapid surgical treatment are the only available approaches and need evaluation.
New packages of care, fully integrated within PHC, will be tested and assessed.</a:t>
          </a:r>
        </a:p>
      </xdr:txBody>
    </xdr:sp>
    <xdr:clientData fLocksWithSheet="0"/>
  </xdr:twoCellAnchor>
  <xdr:twoCellAnchor>
    <xdr:from>
      <xdr:col>0</xdr:col>
      <xdr:colOff>0</xdr:colOff>
      <xdr:row>67</xdr:row>
      <xdr:rowOff>0</xdr:rowOff>
    </xdr:from>
    <xdr:to>
      <xdr:col>0</xdr:col>
      <xdr:colOff>0</xdr:colOff>
      <xdr:row>67</xdr:row>
      <xdr:rowOff>0</xdr:rowOff>
    </xdr:to>
    <xdr:sp fLocksText="0">
      <xdr:nvSpPr>
        <xdr:cNvPr id="2" name="Text 2"/>
        <xdr:cNvSpPr txBox="1">
          <a:spLocks noChangeArrowheads="1"/>
        </xdr:cNvSpPr>
      </xdr:nvSpPr>
      <xdr:spPr>
        <a:xfrm>
          <a:off x="0" y="13906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67</xdr:row>
      <xdr:rowOff>0</xdr:rowOff>
    </xdr:from>
    <xdr:to>
      <xdr:col>0</xdr:col>
      <xdr:colOff>0</xdr:colOff>
      <xdr:row>67</xdr:row>
      <xdr:rowOff>0</xdr:rowOff>
    </xdr:to>
    <xdr:sp fLocksText="0">
      <xdr:nvSpPr>
        <xdr:cNvPr id="3" name="Text 2"/>
        <xdr:cNvSpPr txBox="1">
          <a:spLocks noChangeArrowheads="1"/>
        </xdr:cNvSpPr>
      </xdr:nvSpPr>
      <xdr:spPr>
        <a:xfrm>
          <a:off x="0" y="13906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The DOTS strategy of TB control is being implemented in over 100 countries.  However, adaptations and expansion of DOTS are needed in special settings, such as those with high HIV prevalence, high MDR-TB prevalence, and high resources.  Policy packages can be designed and tested to make DOTS more effective in special settings.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A10"/>
  <sheetViews>
    <sheetView workbookViewId="0" topLeftCell="A1">
      <selection activeCell="A9" sqref="A9"/>
    </sheetView>
  </sheetViews>
  <sheetFormatPr defaultColWidth="9.140625" defaultRowHeight="12.75"/>
  <cols>
    <col min="1" max="1" width="71.7109375" style="0" customWidth="1"/>
  </cols>
  <sheetData>
    <row r="6" s="145" customFormat="1" ht="17.25">
      <c r="A6" s="145" t="s">
        <v>175</v>
      </c>
    </row>
    <row r="7" s="145" customFormat="1" ht="17.25"/>
    <row r="8" s="145" customFormat="1" ht="17.25"/>
    <row r="9" s="145" customFormat="1" ht="17.25"/>
    <row r="10" s="145" customFormat="1" ht="17.25">
      <c r="A10" s="145" t="s">
        <v>174</v>
      </c>
    </row>
  </sheetData>
  <printOptions horizontalCentered="1" vertic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11111"/>
  <dimension ref="A3:D32"/>
  <sheetViews>
    <sheetView tabSelected="1" workbookViewId="0" topLeftCell="A1">
      <selection activeCell="D19" sqref="D19"/>
    </sheetView>
  </sheetViews>
  <sheetFormatPr defaultColWidth="9.140625" defaultRowHeight="12.75"/>
  <cols>
    <col min="1" max="1" width="68.28125" style="0" customWidth="1"/>
    <col min="2" max="2" width="24.7109375" style="11" customWidth="1"/>
    <col min="3" max="3" width="20.140625" style="3" customWidth="1"/>
    <col min="4" max="4" width="18.00390625" style="3" customWidth="1"/>
  </cols>
  <sheetData>
    <row r="3" spans="2:4" ht="12.75">
      <c r="B3" s="174" t="s">
        <v>2</v>
      </c>
      <c r="C3" s="175"/>
      <c r="D3" s="175"/>
    </row>
    <row r="4" spans="1:4" s="1" customFormat="1" ht="12.75">
      <c r="A4" s="1" t="s">
        <v>3</v>
      </c>
      <c r="B4" s="4">
        <v>2004</v>
      </c>
      <c r="C4" s="4">
        <v>2005</v>
      </c>
      <c r="D4" s="2" t="s">
        <v>1</v>
      </c>
    </row>
    <row r="6" spans="1:4" ht="12.75">
      <c r="A6" t="s">
        <v>27</v>
      </c>
      <c r="B6" s="11">
        <f>DEWG!B25</f>
        <v>47380000</v>
      </c>
      <c r="C6" s="3">
        <f>DEWG!C25</f>
        <v>47380000</v>
      </c>
      <c r="D6" s="3">
        <f>DEWG!D25</f>
        <v>94760000</v>
      </c>
    </row>
    <row r="7" spans="3:4" ht="12.75">
      <c r="C7" s="13"/>
      <c r="D7" s="11"/>
    </row>
    <row r="8" spans="1:4" ht="12.75">
      <c r="A8" t="s">
        <v>28</v>
      </c>
      <c r="B8" s="13">
        <f>'DOTS-PLUS'!B27</f>
        <v>4000000</v>
      </c>
      <c r="C8" s="13">
        <f>'DOTS-PLUS'!C27</f>
        <v>1150000</v>
      </c>
      <c r="D8" s="8">
        <f>'DOTS-PLUS'!D27</f>
        <v>5150000</v>
      </c>
    </row>
    <row r="9" spans="3:4" ht="12.75">
      <c r="C9" s="11"/>
      <c r="D9" s="8"/>
    </row>
    <row r="10" spans="1:4" s="14" customFormat="1" ht="12.75">
      <c r="A10" s="14" t="s">
        <v>29</v>
      </c>
      <c r="B10" s="8">
        <f>'TB-HIV'!A12</f>
        <v>2956500</v>
      </c>
      <c r="C10" s="8">
        <f>'TB-HIV'!A15</f>
        <v>2593500</v>
      </c>
      <c r="D10" s="8">
        <f>'TB-HIV'!A9</f>
        <v>5550000</v>
      </c>
    </row>
    <row r="11" spans="3:4" ht="12.75">
      <c r="C11" s="11"/>
      <c r="D11" s="7"/>
    </row>
    <row r="12" spans="1:4" ht="12.75">
      <c r="A12" t="s">
        <v>30</v>
      </c>
      <c r="C12" s="11"/>
      <c r="D12" s="7"/>
    </row>
    <row r="13" spans="3:4" ht="12.75">
      <c r="C13" s="11"/>
      <c r="D13" s="8"/>
    </row>
    <row r="14" spans="1:4" ht="12.75">
      <c r="A14" t="s">
        <v>31</v>
      </c>
      <c r="B14" s="11">
        <f>'TB-DRUG DEVELOPMENT '!B37</f>
        <v>98100000</v>
      </c>
      <c r="C14" s="11">
        <f>'TB-DRUG DEVELOPMENT '!C37</f>
        <v>108100000</v>
      </c>
      <c r="D14" s="8">
        <f>'TB-DRUG DEVELOPMENT '!D37</f>
        <v>206200000</v>
      </c>
    </row>
    <row r="15" spans="3:4" ht="12.75">
      <c r="C15" s="11"/>
      <c r="D15" s="8"/>
    </row>
    <row r="16" spans="1:4" ht="12.75">
      <c r="A16" t="s">
        <v>32</v>
      </c>
      <c r="B16" s="11">
        <f>'TB-VACCINE DEVELOPMENT'!B23</f>
        <v>1000000</v>
      </c>
      <c r="C16" s="11">
        <f>'TB-VACCINE DEVELOPMENT'!C23</f>
        <v>1050000</v>
      </c>
      <c r="D16" s="8">
        <f>'TB-VACCINE DEVELOPMENT'!D23</f>
        <v>2050000</v>
      </c>
    </row>
    <row r="17" spans="2:4" s="6" customFormat="1" ht="12.75">
      <c r="B17" s="7"/>
      <c r="C17" s="7"/>
      <c r="D17" s="7"/>
    </row>
    <row r="18" spans="3:4" ht="12.75">
      <c r="C18" s="11"/>
      <c r="D18" s="11"/>
    </row>
    <row r="19" spans="1:4" s="6" customFormat="1" ht="12.75">
      <c r="A19" s="6" t="s">
        <v>33</v>
      </c>
      <c r="B19" s="7">
        <f>SUM(B6:B16)</f>
        <v>153436500</v>
      </c>
      <c r="C19" s="7">
        <f>SUM(C6:C16)</f>
        <v>160273500</v>
      </c>
      <c r="D19" s="7">
        <f>SUM(D6:D16)</f>
        <v>313710000</v>
      </c>
    </row>
    <row r="20" spans="3:4" ht="12.75">
      <c r="C20" s="11"/>
      <c r="D20" s="11"/>
    </row>
    <row r="21" spans="2:4" s="6" customFormat="1" ht="12.75">
      <c r="B21" s="7"/>
      <c r="C21" s="7"/>
      <c r="D21" s="7"/>
    </row>
    <row r="22" spans="3:4" ht="12.75">
      <c r="C22" s="11"/>
      <c r="D22" s="11"/>
    </row>
    <row r="23" spans="3:4" ht="12.75">
      <c r="C23" s="11"/>
      <c r="D23" s="11"/>
    </row>
    <row r="24" spans="3:4" ht="12.75">
      <c r="C24" s="11"/>
      <c r="D24" s="11"/>
    </row>
    <row r="25" spans="3:4" ht="12.75">
      <c r="C25" s="11"/>
      <c r="D25" s="11"/>
    </row>
    <row r="28" ht="12.75">
      <c r="A28" t="s">
        <v>3</v>
      </c>
    </row>
    <row r="29" spans="2:4" s="9" customFormat="1" ht="12.75">
      <c r="B29" s="12"/>
      <c r="C29" s="10"/>
      <c r="D29" s="10"/>
    </row>
    <row r="30" spans="2:4" s="9" customFormat="1" ht="12.75">
      <c r="B30" s="12"/>
      <c r="C30" s="10"/>
      <c r="D30" s="10"/>
    </row>
    <row r="31" spans="2:4" s="9" customFormat="1" ht="12.75">
      <c r="B31" s="12"/>
      <c r="C31" s="10"/>
      <c r="D31" s="10"/>
    </row>
    <row r="32" ht="12.75">
      <c r="A32" s="9"/>
    </row>
  </sheetData>
  <mergeCells count="1">
    <mergeCell ref="B3:D3"/>
  </mergeCells>
  <printOptions gridLines="1" horizontalCentered="1"/>
  <pageMargins left="0" right="0" top="1.78" bottom="0.5905511811023623" header="1.02" footer="0.31496062992125984"/>
  <pageSetup horizontalDpi="600" verticalDpi="600" orientation="landscape" paperSize="9" r:id="rId1"/>
  <headerFooter alignWithMargins="0">
    <oddHeader>&amp;C&amp;"Arial,Bold"SUMMARY  OF WORKING GROUPS BUDGET
2004-2005 DRAFT WORKPLAN</oddHeader>
    <oddFooter>&amp;L&amp;F&amp;A&amp;R&amp;D</oddFooter>
  </headerFooter>
</worksheet>
</file>

<file path=xl/worksheets/sheet3.xml><?xml version="1.0" encoding="utf-8"?>
<worksheet xmlns="http://schemas.openxmlformats.org/spreadsheetml/2006/main" xmlns:r="http://schemas.openxmlformats.org/officeDocument/2006/relationships">
  <sheetPr codeName="Sheet2"/>
  <dimension ref="A1:D35"/>
  <sheetViews>
    <sheetView workbookViewId="0" topLeftCell="A23">
      <selection activeCell="A36" sqref="A36"/>
    </sheetView>
  </sheetViews>
  <sheetFormatPr defaultColWidth="9.140625" defaultRowHeight="12.75"/>
  <cols>
    <col min="1" max="1" width="68.28125" style="0" customWidth="1"/>
    <col min="2" max="2" width="24.7109375" style="3" customWidth="1"/>
    <col min="3" max="3" width="20.140625" style="0" customWidth="1"/>
    <col min="4" max="4" width="18.00390625" style="0" customWidth="1"/>
  </cols>
  <sheetData>
    <row r="1" spans="2:4" ht="12.75">
      <c r="B1" s="174" t="s">
        <v>2</v>
      </c>
      <c r="C1" s="176"/>
      <c r="D1" s="176"/>
    </row>
    <row r="2" spans="1:4" s="1" customFormat="1" ht="12.75">
      <c r="A2" s="1" t="s">
        <v>0</v>
      </c>
      <c r="B2" s="4">
        <v>2004</v>
      </c>
      <c r="C2" s="5">
        <v>2005</v>
      </c>
      <c r="D2" s="1" t="s">
        <v>1</v>
      </c>
    </row>
    <row r="4" ht="12.75">
      <c r="A4" t="s">
        <v>5</v>
      </c>
    </row>
    <row r="5" spans="1:4" ht="12.75">
      <c r="A5" t="s">
        <v>4</v>
      </c>
      <c r="B5" s="3">
        <v>35000000</v>
      </c>
      <c r="C5" s="3">
        <v>35000000</v>
      </c>
      <c r="D5" s="3">
        <f>SUM(B5:C5)</f>
        <v>70000000</v>
      </c>
    </row>
    <row r="6" spans="1:4" ht="12.75">
      <c r="A6" t="s">
        <v>6</v>
      </c>
      <c r="B6" s="3">
        <v>10000000</v>
      </c>
      <c r="C6" s="3">
        <v>10000000</v>
      </c>
      <c r="D6" s="3">
        <f aca="true" t="shared" si="0" ref="D6:D19">SUM(B6:C6)</f>
        <v>20000000</v>
      </c>
    </row>
    <row r="7" spans="1:4" ht="12.75">
      <c r="A7" t="s">
        <v>7</v>
      </c>
      <c r="B7" s="3">
        <v>1000000</v>
      </c>
      <c r="C7" s="3">
        <v>1000000</v>
      </c>
      <c r="D7" s="3">
        <f t="shared" si="0"/>
        <v>2000000</v>
      </c>
    </row>
    <row r="8" spans="1:4" s="6" customFormat="1" ht="12.75">
      <c r="A8" s="6" t="s">
        <v>8</v>
      </c>
      <c r="B8" s="7">
        <f>SUM(B5:B7)</f>
        <v>46000000</v>
      </c>
      <c r="C8" s="7">
        <f>SUM(C5:C7)</f>
        <v>46000000</v>
      </c>
      <c r="D8" s="7">
        <f t="shared" si="0"/>
        <v>92000000</v>
      </c>
    </row>
    <row r="9" spans="3:4" ht="12.75">
      <c r="C9" s="3"/>
      <c r="D9" s="7" t="s">
        <v>3</v>
      </c>
    </row>
    <row r="10" spans="1:4" ht="12.75">
      <c r="A10" t="s">
        <v>9</v>
      </c>
      <c r="C10" s="3"/>
      <c r="D10" s="7" t="s">
        <v>3</v>
      </c>
    </row>
    <row r="11" spans="1:4" ht="12.75">
      <c r="A11" t="s">
        <v>10</v>
      </c>
      <c r="B11" s="3">
        <v>350000</v>
      </c>
      <c r="C11" s="3">
        <v>350000</v>
      </c>
      <c r="D11" s="8">
        <f t="shared" si="0"/>
        <v>700000</v>
      </c>
    </row>
    <row r="12" spans="1:4" ht="12.75">
      <c r="A12" t="s">
        <v>11</v>
      </c>
      <c r="B12" s="3">
        <v>20000</v>
      </c>
      <c r="C12" s="3">
        <v>20000</v>
      </c>
      <c r="D12" s="8">
        <f t="shared" si="0"/>
        <v>40000</v>
      </c>
    </row>
    <row r="13" spans="1:4" s="6" customFormat="1" ht="12.75">
      <c r="A13" s="6" t="s">
        <v>8</v>
      </c>
      <c r="B13" s="7">
        <f>SUM(B11:B12)</f>
        <v>370000</v>
      </c>
      <c r="C13" s="7">
        <f>SUM(C11:C12)</f>
        <v>370000</v>
      </c>
      <c r="D13" s="7">
        <f t="shared" si="0"/>
        <v>740000</v>
      </c>
    </row>
    <row r="14" spans="3:4" ht="12.75">
      <c r="C14" s="3"/>
      <c r="D14" s="7">
        <f t="shared" si="0"/>
        <v>0</v>
      </c>
    </row>
    <row r="15" spans="1:4" ht="12.75">
      <c r="A15" t="s">
        <v>12</v>
      </c>
      <c r="C15" s="3"/>
      <c r="D15" s="7">
        <f t="shared" si="0"/>
        <v>0</v>
      </c>
    </row>
    <row r="16" spans="1:4" ht="12.75">
      <c r="A16" t="s">
        <v>13</v>
      </c>
      <c r="B16" s="3">
        <v>10000</v>
      </c>
      <c r="C16" s="3">
        <v>10000</v>
      </c>
      <c r="D16" s="8">
        <f t="shared" si="0"/>
        <v>20000</v>
      </c>
    </row>
    <row r="17" spans="1:4" ht="12.75">
      <c r="A17" t="s">
        <v>14</v>
      </c>
      <c r="B17" s="3">
        <v>400000</v>
      </c>
      <c r="C17" s="3">
        <v>400000</v>
      </c>
      <c r="D17" s="8">
        <f t="shared" si="0"/>
        <v>800000</v>
      </c>
    </row>
    <row r="18" spans="1:4" ht="12.75">
      <c r="A18" t="s">
        <v>15</v>
      </c>
      <c r="B18" s="3">
        <v>300000</v>
      </c>
      <c r="C18" s="3">
        <v>300000</v>
      </c>
      <c r="D18" s="8">
        <f t="shared" si="0"/>
        <v>600000</v>
      </c>
    </row>
    <row r="19" spans="1:4" ht="12.75">
      <c r="A19" t="s">
        <v>16</v>
      </c>
      <c r="B19" s="3">
        <v>200000</v>
      </c>
      <c r="C19" s="3">
        <v>200000</v>
      </c>
      <c r="D19" s="8">
        <f t="shared" si="0"/>
        <v>400000</v>
      </c>
    </row>
    <row r="20" spans="1:4" s="6" customFormat="1" ht="12.75">
      <c r="A20" s="6" t="s">
        <v>8</v>
      </c>
      <c r="B20" s="7">
        <f>SUM(B16:B19)</f>
        <v>910000</v>
      </c>
      <c r="C20" s="7">
        <f>SUM(C16:C19)</f>
        <v>910000</v>
      </c>
      <c r="D20" s="7">
        <f>SUM(D16:D19)</f>
        <v>1820000</v>
      </c>
    </row>
    <row r="21" spans="3:4" ht="12.75">
      <c r="C21" s="3"/>
      <c r="D21" s="3"/>
    </row>
    <row r="22" spans="1:4" ht="12.75">
      <c r="A22" t="s">
        <v>17</v>
      </c>
      <c r="B22" s="3">
        <v>100000</v>
      </c>
      <c r="C22" s="3">
        <v>100000</v>
      </c>
      <c r="D22" s="3">
        <f>SUM(B22:C22)</f>
        <v>200000</v>
      </c>
    </row>
    <row r="23" spans="1:4" s="6" customFormat="1" ht="12.75">
      <c r="A23" s="6" t="s">
        <v>18</v>
      </c>
      <c r="B23" s="7">
        <f>SUM(B22)</f>
        <v>100000</v>
      </c>
      <c r="C23" s="7">
        <f>SUM(C22)</f>
        <v>100000</v>
      </c>
      <c r="D23" s="7">
        <f>SUM(D22)</f>
        <v>200000</v>
      </c>
    </row>
    <row r="24" spans="3:4" ht="12.75">
      <c r="C24" s="3"/>
      <c r="D24" s="3"/>
    </row>
    <row r="25" spans="1:4" s="6" customFormat="1" ht="12.75">
      <c r="A25" s="6" t="s">
        <v>19</v>
      </c>
      <c r="B25" s="7">
        <f>SUM(B23+B20+B13+B8)</f>
        <v>47380000</v>
      </c>
      <c r="C25" s="7">
        <f>SUM(C23+C20+C13+C8)</f>
        <v>47380000</v>
      </c>
      <c r="D25" s="7">
        <f>SUM(D23+D20+D13+D8)</f>
        <v>94760000</v>
      </c>
    </row>
    <row r="26" spans="3:4" ht="12.75">
      <c r="C26" s="3"/>
      <c r="D26" s="3"/>
    </row>
    <row r="27" spans="3:4" ht="12.75">
      <c r="C27" s="3"/>
      <c r="D27" s="3"/>
    </row>
    <row r="28" spans="3:4" ht="12.75">
      <c r="C28" s="3"/>
      <c r="D28" s="3"/>
    </row>
    <row r="32" ht="12.75">
      <c r="A32" t="s">
        <v>20</v>
      </c>
    </row>
    <row r="33" spans="1:2" s="9" customFormat="1" ht="26.25">
      <c r="A33" s="9" t="s">
        <v>21</v>
      </c>
      <c r="B33" s="10"/>
    </row>
    <row r="34" spans="1:2" s="9" customFormat="1" ht="12.75">
      <c r="A34" s="9" t="s">
        <v>22</v>
      </c>
      <c r="B34" s="10"/>
    </row>
    <row r="35" spans="1:2" s="9" customFormat="1" ht="26.25">
      <c r="A35" s="9" t="s">
        <v>67</v>
      </c>
      <c r="B35" s="10"/>
    </row>
  </sheetData>
  <mergeCells count="1">
    <mergeCell ref="B1:D1"/>
  </mergeCells>
  <printOptions gridLines="1" horizontalCentered="1"/>
  <pageMargins left="0" right="0" top="0.7874015748031497" bottom="0.5905511811023623" header="0.31496062992125984" footer="0.31496062992125984"/>
  <pageSetup horizontalDpi="600" verticalDpi="600" orientation="landscape" paperSize="9" r:id="rId1"/>
  <headerFooter alignWithMargins="0">
    <oddHeader>&amp;C&amp;"Arial,Bold"WORKING GROUP ON DOTS EXPANSION
2004-2005 DRAFT WORKPLAN</oddHeader>
    <oddFooter>&amp;L&amp;F&amp;A&amp;R&amp;D</oddFooter>
  </headerFooter>
</worksheet>
</file>

<file path=xl/worksheets/sheet4.xml><?xml version="1.0" encoding="utf-8"?>
<worksheet xmlns="http://schemas.openxmlformats.org/spreadsheetml/2006/main" xmlns:r="http://schemas.openxmlformats.org/officeDocument/2006/relationships">
  <sheetPr codeName="Sheet1"/>
  <dimension ref="A1:D34"/>
  <sheetViews>
    <sheetView workbookViewId="0" topLeftCell="A22">
      <selection activeCell="A30" sqref="A30:IV30"/>
    </sheetView>
  </sheetViews>
  <sheetFormatPr defaultColWidth="9.140625" defaultRowHeight="12.75"/>
  <cols>
    <col min="1" max="1" width="68.28125" style="0" customWidth="1"/>
    <col min="2" max="2" width="24.7109375" style="11" customWidth="1"/>
    <col min="3" max="3" width="20.140625" style="0" customWidth="1"/>
    <col min="4" max="4" width="18.00390625" style="0" customWidth="1"/>
  </cols>
  <sheetData>
    <row r="1" spans="2:4" ht="12.75">
      <c r="B1" s="174" t="s">
        <v>2</v>
      </c>
      <c r="C1" s="175"/>
      <c r="D1" s="175"/>
    </row>
    <row r="2" spans="1:4" s="1" customFormat="1" ht="12.75">
      <c r="A2" s="1" t="s">
        <v>0</v>
      </c>
      <c r="B2" s="4">
        <v>2004</v>
      </c>
      <c r="C2" s="5">
        <v>2005</v>
      </c>
      <c r="D2" s="1" t="s">
        <v>1</v>
      </c>
    </row>
    <row r="4" ht="12.75">
      <c r="A4" t="s">
        <v>49</v>
      </c>
    </row>
    <row r="5" spans="1:4" ht="12.75">
      <c r="A5" t="s">
        <v>50</v>
      </c>
      <c r="B5" s="11">
        <v>100000</v>
      </c>
      <c r="C5" s="3">
        <v>100000</v>
      </c>
      <c r="D5" s="16">
        <f>SUM(B5:C5)</f>
        <v>200000</v>
      </c>
    </row>
    <row r="6" spans="1:4" ht="12.75">
      <c r="A6" t="s">
        <v>51</v>
      </c>
      <c r="B6" s="11">
        <v>100000</v>
      </c>
      <c r="C6" s="3">
        <v>100000</v>
      </c>
      <c r="D6" s="16">
        <f>SUM(B6:C6)</f>
        <v>200000</v>
      </c>
    </row>
    <row r="7" spans="1:4" ht="12.75">
      <c r="A7" t="s">
        <v>52</v>
      </c>
      <c r="B7" s="11">
        <v>150000</v>
      </c>
      <c r="C7" s="3">
        <v>150000</v>
      </c>
      <c r="D7" s="16">
        <f>SUM(B7:C7)</f>
        <v>300000</v>
      </c>
    </row>
    <row r="8" spans="1:4" ht="12.75">
      <c r="A8" t="s">
        <v>53</v>
      </c>
      <c r="B8" s="11">
        <v>350000</v>
      </c>
      <c r="C8" s="3">
        <v>350000</v>
      </c>
      <c r="D8" s="16">
        <f>SUM(B8:C8)</f>
        <v>700000</v>
      </c>
    </row>
    <row r="9" spans="1:4" s="6" customFormat="1" ht="12.75">
      <c r="A9" s="6" t="s">
        <v>8</v>
      </c>
      <c r="B9" s="7">
        <f>SUM(B5:B8)</f>
        <v>700000</v>
      </c>
      <c r="C9" s="7">
        <f>SUM(C5:C8)</f>
        <v>700000</v>
      </c>
      <c r="D9" s="7">
        <f>SUM(D5:D8)</f>
        <v>1400000</v>
      </c>
    </row>
    <row r="10" spans="3:4" ht="12.75">
      <c r="C10" s="3"/>
      <c r="D10" s="16"/>
    </row>
    <row r="11" spans="1:3" ht="12.75">
      <c r="A11" t="s">
        <v>54</v>
      </c>
      <c r="C11" s="3"/>
    </row>
    <row r="12" spans="1:3" ht="12.75">
      <c r="A12" t="s">
        <v>55</v>
      </c>
      <c r="C12" s="3"/>
    </row>
    <row r="13" spans="1:4" ht="12.75">
      <c r="A13" t="s">
        <v>56</v>
      </c>
      <c r="B13" s="11">
        <v>1500000</v>
      </c>
      <c r="C13" s="13" t="s">
        <v>3</v>
      </c>
      <c r="D13" s="11">
        <f>SUM(B13:C13)</f>
        <v>1500000</v>
      </c>
    </row>
    <row r="14" spans="1:4" s="6" customFormat="1" ht="12.75">
      <c r="A14" s="6" t="s">
        <v>8</v>
      </c>
      <c r="B14" s="7">
        <f>SUM(B13:B13)</f>
        <v>1500000</v>
      </c>
      <c r="C14" s="7">
        <f>SUM(C13:C13)</f>
        <v>0</v>
      </c>
      <c r="D14" s="7">
        <f>SUM(B14:C14)</f>
        <v>1500000</v>
      </c>
    </row>
    <row r="15" spans="3:4" ht="12.75">
      <c r="C15" s="11"/>
      <c r="D15" s="7" t="s">
        <v>3</v>
      </c>
    </row>
    <row r="16" spans="1:4" ht="12.75">
      <c r="A16" t="s">
        <v>57</v>
      </c>
      <c r="C16" s="11"/>
      <c r="D16" s="7" t="s">
        <v>3</v>
      </c>
    </row>
    <row r="17" spans="1:4" ht="12.75">
      <c r="A17" t="s">
        <v>66</v>
      </c>
      <c r="B17" s="11">
        <v>300000</v>
      </c>
      <c r="C17" s="11">
        <v>300000</v>
      </c>
      <c r="D17" s="8">
        <f>SUM(B17:C17)</f>
        <v>600000</v>
      </c>
    </row>
    <row r="18" spans="1:4" s="6" customFormat="1" ht="12.75">
      <c r="A18" s="6" t="s">
        <v>8</v>
      </c>
      <c r="B18" s="7">
        <f>SUM(B17:B17)</f>
        <v>300000</v>
      </c>
      <c r="C18" s="7">
        <f>SUM(C17:C17)</f>
        <v>300000</v>
      </c>
      <c r="D18" s="7">
        <f>SUM(B18:C18)</f>
        <v>600000</v>
      </c>
    </row>
    <row r="19" spans="3:4" ht="12.75">
      <c r="C19" s="11"/>
      <c r="D19" s="7">
        <f>SUM(B19:C19)</f>
        <v>0</v>
      </c>
    </row>
    <row r="20" spans="1:4" ht="12.75">
      <c r="A20" t="s">
        <v>58</v>
      </c>
      <c r="B20" s="11">
        <v>1500000</v>
      </c>
      <c r="C20" s="11">
        <v>150000</v>
      </c>
      <c r="D20" s="7">
        <f>SUM(B20:C20)</f>
        <v>1650000</v>
      </c>
    </row>
    <row r="21" spans="1:4" ht="12.75">
      <c r="A21" t="s">
        <v>59</v>
      </c>
      <c r="C21" s="11"/>
      <c r="D21" s="8"/>
    </row>
    <row r="22" spans="1:4" ht="12.75">
      <c r="A22" t="s">
        <v>60</v>
      </c>
      <c r="C22" s="11"/>
      <c r="D22" s="8"/>
    </row>
    <row r="23" spans="1:4" ht="12.75">
      <c r="A23" t="s">
        <v>61</v>
      </c>
      <c r="C23" s="11"/>
      <c r="D23" s="8"/>
    </row>
    <row r="24" spans="1:4" s="6" customFormat="1" ht="12.75">
      <c r="A24" s="6" t="s">
        <v>8</v>
      </c>
      <c r="B24" s="7">
        <f>SUM(B20:B23)</f>
        <v>1500000</v>
      </c>
      <c r="C24" s="7">
        <f>SUM(C20:C23)</f>
        <v>150000</v>
      </c>
      <c r="D24" s="7">
        <f>SUM(D20:D23)</f>
        <v>1650000</v>
      </c>
    </row>
    <row r="25" spans="3:4" ht="12.75">
      <c r="C25" s="11"/>
      <c r="D25" s="11"/>
    </row>
    <row r="26" spans="3:4" ht="12.75">
      <c r="C26" s="11"/>
      <c r="D26" s="11"/>
    </row>
    <row r="27" spans="1:4" s="6" customFormat="1" ht="12.75">
      <c r="A27" s="6" t="s">
        <v>23</v>
      </c>
      <c r="B27" s="7">
        <f>SUM(B24+B18+B14+B9)</f>
        <v>4000000</v>
      </c>
      <c r="C27" s="7">
        <f>SUM(C24+C18+C14+C9)</f>
        <v>1150000</v>
      </c>
      <c r="D27" s="7">
        <f>SUM(D24+D18+D14+D9)</f>
        <v>5150000</v>
      </c>
    </row>
    <row r="28" spans="3:4" ht="12.75">
      <c r="C28" s="11"/>
      <c r="D28" s="11"/>
    </row>
    <row r="29" spans="3:4" ht="12.75">
      <c r="C29" s="11"/>
      <c r="D29" s="11"/>
    </row>
    <row r="30" ht="12.75">
      <c r="A30" t="s">
        <v>20</v>
      </c>
    </row>
    <row r="31" spans="1:2" s="9" customFormat="1" ht="26.25">
      <c r="A31" s="9" t="s">
        <v>62</v>
      </c>
      <c r="B31" s="12"/>
    </row>
    <row r="32" spans="1:2" s="9" customFormat="1" ht="26.25">
      <c r="A32" s="9" t="s">
        <v>63</v>
      </c>
      <c r="B32" s="12"/>
    </row>
    <row r="33" spans="1:2" s="9" customFormat="1" ht="39">
      <c r="A33" s="9" t="s">
        <v>64</v>
      </c>
      <c r="B33" s="12"/>
    </row>
    <row r="34" ht="26.25">
      <c r="A34" s="9" t="s">
        <v>65</v>
      </c>
    </row>
  </sheetData>
  <mergeCells count="1">
    <mergeCell ref="B1:D1"/>
  </mergeCells>
  <printOptions gridLines="1" horizontalCentered="1"/>
  <pageMargins left="0" right="0" top="0.7874015748031497" bottom="0.5905511811023623" header="0.31496062992125984" footer="0.31496062992125984"/>
  <pageSetup horizontalDpi="600" verticalDpi="600" orientation="landscape" paperSize="9" r:id="rId1"/>
  <headerFooter alignWithMargins="0">
    <oddHeader>&amp;C&amp;"Arial,Bold"WORKING GROUP ON DOTS-PLUS FOR MDR-TB
2004-2005 DRAFT WORKPLAN</oddHeader>
    <oddFooter>&amp;L&amp;F&amp;A&amp;R&amp;D</oddFooter>
  </headerFooter>
</worksheet>
</file>

<file path=xl/worksheets/sheet5.xml><?xml version="1.0" encoding="utf-8"?>
<worksheet xmlns="http://schemas.openxmlformats.org/spreadsheetml/2006/main" xmlns:r="http://schemas.openxmlformats.org/officeDocument/2006/relationships">
  <dimension ref="A1:CA350"/>
  <sheetViews>
    <sheetView zoomScale="75" zoomScaleNormal="75" workbookViewId="0" topLeftCell="A1">
      <selection activeCell="B335" sqref="B335"/>
    </sheetView>
  </sheetViews>
  <sheetFormatPr defaultColWidth="9.140625" defaultRowHeight="12.75"/>
  <cols>
    <col min="1" max="1" width="24.00390625" style="97" customWidth="1"/>
    <col min="2" max="2" width="24.28125" style="141" customWidth="1"/>
    <col min="3" max="3" width="24.7109375" style="141" customWidth="1"/>
    <col min="4" max="4" width="21.28125" style="142" customWidth="1"/>
    <col min="5" max="5" width="17.8515625" style="143" customWidth="1"/>
    <col min="6" max="6" width="21.421875" style="144" customWidth="1"/>
    <col min="7" max="7" width="24.421875" style="22" customWidth="1"/>
    <col min="8" max="8" width="19.28125" style="22" customWidth="1"/>
    <col min="9" max="11" width="9.140625" style="22" customWidth="1"/>
    <col min="12" max="16384" width="9.140625" style="23" customWidth="1"/>
  </cols>
  <sheetData>
    <row r="1" spans="1:7" ht="12.75">
      <c r="A1" s="18"/>
      <c r="B1" s="19"/>
      <c r="C1" s="19"/>
      <c r="D1" s="20"/>
      <c r="E1" s="21"/>
      <c r="F1" s="21"/>
      <c r="G1" s="21"/>
    </row>
    <row r="2" spans="1:7" ht="12.75">
      <c r="A2" s="18" t="s">
        <v>68</v>
      </c>
      <c r="B2" s="19"/>
      <c r="C2" s="19"/>
      <c r="D2" s="20"/>
      <c r="E2" s="21"/>
      <c r="F2" s="21"/>
      <c r="G2" s="21"/>
    </row>
    <row r="3" spans="1:7" ht="12.75">
      <c r="A3" s="18" t="s">
        <v>69</v>
      </c>
      <c r="B3" s="19"/>
      <c r="C3" s="19"/>
      <c r="D3" s="20"/>
      <c r="E3" s="21"/>
      <c r="F3" s="21"/>
      <c r="G3" s="21"/>
    </row>
    <row r="4" spans="1:11" ht="31.5" customHeight="1">
      <c r="A4" s="24" t="s">
        <v>70</v>
      </c>
      <c r="B4" s="189" t="s">
        <v>71</v>
      </c>
      <c r="C4" s="189"/>
      <c r="D4" s="190"/>
      <c r="E4" s="190"/>
      <c r="F4" s="190"/>
      <c r="G4" s="190"/>
      <c r="K4" s="25"/>
    </row>
    <row r="5" spans="1:11" ht="12.75">
      <c r="A5" s="26"/>
      <c r="B5" s="27"/>
      <c r="C5" s="27"/>
      <c r="D5" s="27"/>
      <c r="E5" s="28"/>
      <c r="F5" s="28"/>
      <c r="G5" s="29"/>
      <c r="K5" s="25"/>
    </row>
    <row r="6" spans="1:11" ht="12.75">
      <c r="A6" s="30" t="s">
        <v>72</v>
      </c>
      <c r="B6" s="27"/>
      <c r="C6" s="27"/>
      <c r="D6" s="27"/>
      <c r="E6" s="28"/>
      <c r="F6" s="28"/>
      <c r="G6" s="29"/>
      <c r="K6" s="25"/>
    </row>
    <row r="7" spans="1:11" ht="75.75" customHeight="1">
      <c r="A7" s="188" t="s">
        <v>169</v>
      </c>
      <c r="B7" s="185"/>
      <c r="C7" s="185"/>
      <c r="D7" s="185"/>
      <c r="E7" s="185"/>
      <c r="F7" s="185"/>
      <c r="G7" s="185"/>
      <c r="K7" s="25"/>
    </row>
    <row r="8" spans="1:11" ht="12.75" customHeight="1">
      <c r="A8" s="31" t="s">
        <v>73</v>
      </c>
      <c r="B8" s="32"/>
      <c r="C8" s="32"/>
      <c r="D8" s="32"/>
      <c r="E8" s="33"/>
      <c r="F8" s="33"/>
      <c r="G8" s="33"/>
      <c r="K8" s="25"/>
    </row>
    <row r="9" spans="1:11" ht="12.75" customHeight="1">
      <c r="A9" s="34">
        <f>A12+A15</f>
        <v>5550000</v>
      </c>
      <c r="B9" s="32"/>
      <c r="C9" s="32"/>
      <c r="D9" s="32"/>
      <c r="E9" s="33"/>
      <c r="F9" s="33"/>
      <c r="G9" s="33"/>
      <c r="K9" s="25"/>
    </row>
    <row r="10" spans="1:11" ht="12.75" customHeight="1">
      <c r="A10" s="35"/>
      <c r="B10" s="32"/>
      <c r="C10" s="32"/>
      <c r="D10" s="32"/>
      <c r="E10" s="33"/>
      <c r="F10" s="33"/>
      <c r="G10" s="33"/>
      <c r="K10" s="25"/>
    </row>
    <row r="11" spans="1:11" s="40" customFormat="1" ht="24" customHeight="1">
      <c r="A11" s="36" t="s">
        <v>74</v>
      </c>
      <c r="B11" s="37" t="s">
        <v>75</v>
      </c>
      <c r="C11" s="37" t="s">
        <v>76</v>
      </c>
      <c r="D11" s="37" t="s">
        <v>77</v>
      </c>
      <c r="E11" s="28" t="s">
        <v>78</v>
      </c>
      <c r="F11" s="38" t="s">
        <v>79</v>
      </c>
      <c r="G11" s="39" t="s">
        <v>80</v>
      </c>
      <c r="K11" s="25"/>
    </row>
    <row r="12" spans="1:26" s="48" customFormat="1" ht="12.75">
      <c r="A12" s="41">
        <f>A26+A116+A183+A303</f>
        <v>2956500</v>
      </c>
      <c r="B12" s="42">
        <f>B26+B116+B183+B303</f>
        <v>2700000</v>
      </c>
      <c r="C12" s="42">
        <f>C26+C116+C183</f>
        <v>0</v>
      </c>
      <c r="D12" s="42">
        <f>A12-B12-C12</f>
        <v>256500</v>
      </c>
      <c r="E12" s="43" t="s">
        <v>81</v>
      </c>
      <c r="F12" s="43" t="s">
        <v>82</v>
      </c>
      <c r="G12" s="44" t="s">
        <v>83</v>
      </c>
      <c r="H12" s="45"/>
      <c r="I12" s="45"/>
      <c r="J12" s="45"/>
      <c r="K12" s="46"/>
      <c r="L12" s="45"/>
      <c r="M12" s="45"/>
      <c r="N12" s="45"/>
      <c r="O12" s="45"/>
      <c r="P12" s="45"/>
      <c r="Q12" s="45"/>
      <c r="R12" s="45"/>
      <c r="S12" s="45"/>
      <c r="T12" s="45"/>
      <c r="U12" s="45"/>
      <c r="V12" s="45"/>
      <c r="W12" s="45"/>
      <c r="X12" s="45"/>
      <c r="Y12" s="45"/>
      <c r="Z12" s="47"/>
    </row>
    <row r="13" spans="1:11" s="45" customFormat="1" ht="12.75">
      <c r="A13" s="49"/>
      <c r="B13" s="50"/>
      <c r="C13" s="50"/>
      <c r="D13" s="50"/>
      <c r="E13" s="51"/>
      <c r="F13" s="51"/>
      <c r="G13" s="52"/>
      <c r="K13" s="46"/>
    </row>
    <row r="14" spans="1:11" s="40" customFormat="1" ht="12.75">
      <c r="A14" s="36" t="s">
        <v>84</v>
      </c>
      <c r="B14" s="37" t="s">
        <v>75</v>
      </c>
      <c r="C14" s="37" t="s">
        <v>76</v>
      </c>
      <c r="D14" s="37" t="s">
        <v>77</v>
      </c>
      <c r="E14" s="28" t="s">
        <v>78</v>
      </c>
      <c r="F14" s="38" t="s">
        <v>79</v>
      </c>
      <c r="G14" s="39" t="s">
        <v>85</v>
      </c>
      <c r="K14" s="25"/>
    </row>
    <row r="15" spans="1:79" s="48" customFormat="1" ht="12.75">
      <c r="A15" s="41">
        <f>A29+A119+A186+A306</f>
        <v>2593500</v>
      </c>
      <c r="B15" s="42">
        <f>B29+B119+B186+B306</f>
        <v>2447000</v>
      </c>
      <c r="C15" s="42">
        <f>C29+C119+C186</f>
        <v>0</v>
      </c>
      <c r="D15" s="42">
        <f>A15-B15</f>
        <v>146500</v>
      </c>
      <c r="E15" s="43" t="s">
        <v>81</v>
      </c>
      <c r="F15" s="43" t="s">
        <v>86</v>
      </c>
      <c r="G15" s="44"/>
      <c r="H15" s="45"/>
      <c r="I15" s="45"/>
      <c r="J15" s="45"/>
      <c r="K15" s="46"/>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row>
    <row r="16" spans="1:11" s="40" customFormat="1" ht="12.75">
      <c r="A16" s="53"/>
      <c r="B16" s="54"/>
      <c r="C16" s="54"/>
      <c r="D16" s="54"/>
      <c r="E16" s="55"/>
      <c r="F16" s="55"/>
      <c r="G16" s="52"/>
      <c r="K16" s="25"/>
    </row>
    <row r="17" spans="1:11" s="40" customFormat="1" ht="12.75">
      <c r="A17" s="53"/>
      <c r="B17" s="54"/>
      <c r="C17" s="54"/>
      <c r="D17" s="54"/>
      <c r="E17" s="55"/>
      <c r="F17" s="55"/>
      <c r="G17" s="52"/>
      <c r="K17" s="25"/>
    </row>
    <row r="18" spans="1:11" s="40" customFormat="1" ht="12.75">
      <c r="A18" s="53"/>
      <c r="B18" s="54"/>
      <c r="C18" s="54"/>
      <c r="D18" s="54"/>
      <c r="E18" s="55"/>
      <c r="F18" s="55"/>
      <c r="G18" s="52"/>
      <c r="K18" s="25"/>
    </row>
    <row r="19" spans="1:11" ht="36" customHeight="1">
      <c r="A19" s="56"/>
      <c r="B19" s="186" t="s">
        <v>87</v>
      </c>
      <c r="C19" s="186"/>
      <c r="D19" s="186"/>
      <c r="E19" s="186"/>
      <c r="F19" s="57" t="s">
        <v>88</v>
      </c>
      <c r="G19" s="58" t="s">
        <v>89</v>
      </c>
      <c r="K19" s="59"/>
    </row>
    <row r="20" spans="1:11" s="65" customFormat="1" ht="12.75">
      <c r="A20" s="56"/>
      <c r="B20" s="60"/>
      <c r="C20" s="60"/>
      <c r="D20" s="61"/>
      <c r="E20" s="62"/>
      <c r="F20" s="63" t="s">
        <v>90</v>
      </c>
      <c r="G20" s="64"/>
      <c r="H20" s="22"/>
      <c r="I20" s="22"/>
      <c r="J20" s="22"/>
      <c r="K20" s="59"/>
    </row>
    <row r="21" spans="1:11" s="65" customFormat="1" ht="12.75">
      <c r="A21" s="66"/>
      <c r="B21" s="67"/>
      <c r="C21" s="67"/>
      <c r="D21" s="68"/>
      <c r="E21" s="69"/>
      <c r="F21" s="70"/>
      <c r="G21" s="71"/>
      <c r="H21" s="22"/>
      <c r="I21" s="22"/>
      <c r="J21" s="22"/>
      <c r="K21" s="59"/>
    </row>
    <row r="22" spans="1:11" s="65" customFormat="1" ht="12.75">
      <c r="A22" s="31" t="s">
        <v>73</v>
      </c>
      <c r="B22" s="32"/>
      <c r="C22" s="32"/>
      <c r="D22" s="32"/>
      <c r="E22" s="33"/>
      <c r="F22" s="33"/>
      <c r="G22" s="33"/>
      <c r="H22" s="22"/>
      <c r="I22" s="22"/>
      <c r="J22" s="22"/>
      <c r="K22" s="59"/>
    </row>
    <row r="23" spans="1:11" s="65" customFormat="1" ht="12.75">
      <c r="A23" s="72">
        <f>A26+A29</f>
        <v>1210000</v>
      </c>
      <c r="B23" s="32"/>
      <c r="C23" s="32"/>
      <c r="D23" s="32"/>
      <c r="E23" s="33"/>
      <c r="F23" s="33"/>
      <c r="G23" s="33"/>
      <c r="H23" s="22"/>
      <c r="I23" s="22"/>
      <c r="J23" s="22"/>
      <c r="K23" s="59"/>
    </row>
    <row r="24" spans="1:11" s="65" customFormat="1" ht="12.75">
      <c r="A24" s="35"/>
      <c r="B24" s="32"/>
      <c r="C24" s="32"/>
      <c r="D24" s="32"/>
      <c r="E24" s="33"/>
      <c r="F24" s="33"/>
      <c r="G24" s="33"/>
      <c r="H24" s="22"/>
      <c r="I24" s="22"/>
      <c r="J24" s="22"/>
      <c r="K24" s="59"/>
    </row>
    <row r="25" spans="1:11" s="65" customFormat="1" ht="14.25" customHeight="1">
      <c r="A25" s="36" t="s">
        <v>74</v>
      </c>
      <c r="B25" s="37" t="s">
        <v>75</v>
      </c>
      <c r="C25" s="37" t="s">
        <v>76</v>
      </c>
      <c r="D25" s="37" t="s">
        <v>91</v>
      </c>
      <c r="E25" s="73" t="s">
        <v>78</v>
      </c>
      <c r="F25" s="38" t="s">
        <v>79</v>
      </c>
      <c r="G25" s="39" t="s">
        <v>85</v>
      </c>
      <c r="H25" s="22"/>
      <c r="I25" s="22"/>
      <c r="J25" s="22"/>
      <c r="K25" s="59"/>
    </row>
    <row r="26" spans="1:11" s="65" customFormat="1" ht="12.75">
      <c r="A26" s="41">
        <f>B58+B62+B66+B70+B74+B78+B82+B86+B90+B94+B98+B102+B106</f>
        <v>765000</v>
      </c>
      <c r="B26" s="42">
        <v>660000</v>
      </c>
      <c r="C26" s="42">
        <v>0</v>
      </c>
      <c r="D26" s="42">
        <f>A26-B26</f>
        <v>105000</v>
      </c>
      <c r="E26" s="43" t="s">
        <v>81</v>
      </c>
      <c r="F26" s="43" t="s">
        <v>82</v>
      </c>
      <c r="G26" s="44"/>
      <c r="H26" s="22"/>
      <c r="I26" s="22"/>
      <c r="J26" s="22"/>
      <c r="K26" s="59"/>
    </row>
    <row r="27" spans="1:22" s="48" customFormat="1" ht="12.75">
      <c r="A27" s="49"/>
      <c r="B27" s="50"/>
      <c r="C27" s="50"/>
      <c r="D27" s="50"/>
      <c r="E27" s="74"/>
      <c r="F27" s="51"/>
      <c r="G27" s="52"/>
      <c r="H27" s="45"/>
      <c r="I27" s="45"/>
      <c r="J27" s="45"/>
      <c r="K27" s="46"/>
      <c r="L27" s="45"/>
      <c r="M27" s="45"/>
      <c r="N27" s="45"/>
      <c r="O27" s="45"/>
      <c r="P27" s="45"/>
      <c r="Q27" s="45"/>
      <c r="R27" s="45"/>
      <c r="S27" s="45"/>
      <c r="T27" s="45"/>
      <c r="U27" s="45"/>
      <c r="V27" s="45"/>
    </row>
    <row r="28" spans="1:22" s="65" customFormat="1" ht="12.75">
      <c r="A28" s="36" t="s">
        <v>84</v>
      </c>
      <c r="B28" s="37" t="s">
        <v>75</v>
      </c>
      <c r="C28" s="37" t="s">
        <v>76</v>
      </c>
      <c r="D28" s="37" t="s">
        <v>91</v>
      </c>
      <c r="E28" s="73" t="s">
        <v>78</v>
      </c>
      <c r="F28" s="38" t="s">
        <v>79</v>
      </c>
      <c r="G28" s="39" t="s">
        <v>85</v>
      </c>
      <c r="H28" s="22"/>
      <c r="I28" s="22"/>
      <c r="J28" s="22"/>
      <c r="K28" s="59"/>
      <c r="L28" s="22"/>
      <c r="M28" s="22"/>
      <c r="N28" s="22"/>
      <c r="O28" s="22"/>
      <c r="P28" s="22"/>
      <c r="Q28" s="22"/>
      <c r="R28" s="22"/>
      <c r="S28" s="22"/>
      <c r="T28" s="22"/>
      <c r="U28" s="22"/>
      <c r="V28" s="22"/>
    </row>
    <row r="29" spans="1:11" s="65" customFormat="1" ht="12.75">
      <c r="A29" s="41">
        <f>C58+C62+C66+C70+C74+C78+C82+C86+C90+C94+C98+C102+C106</f>
        <v>445000</v>
      </c>
      <c r="B29" s="42">
        <v>430000</v>
      </c>
      <c r="C29" s="42">
        <v>0</v>
      </c>
      <c r="D29" s="42">
        <f>A29-B29</f>
        <v>15000</v>
      </c>
      <c r="E29" s="43" t="s">
        <v>81</v>
      </c>
      <c r="F29" s="43" t="s">
        <v>82</v>
      </c>
      <c r="G29" s="44"/>
      <c r="H29" s="22"/>
      <c r="I29" s="22"/>
      <c r="J29" s="22"/>
      <c r="K29" s="59"/>
    </row>
    <row r="30" spans="1:13" s="65" customFormat="1" ht="12.75">
      <c r="A30" s="53"/>
      <c r="B30" s="75"/>
      <c r="C30" s="75"/>
      <c r="D30" s="75"/>
      <c r="E30" s="71"/>
      <c r="F30" s="71"/>
      <c r="G30" s="76"/>
      <c r="H30" s="77"/>
      <c r="I30" s="78"/>
      <c r="J30" s="78"/>
      <c r="K30" s="78"/>
      <c r="L30" s="78"/>
      <c r="M30" s="78"/>
    </row>
    <row r="31" spans="1:13" s="65" customFormat="1" ht="12.75">
      <c r="A31" s="66"/>
      <c r="B31" s="75"/>
      <c r="C31" s="75"/>
      <c r="D31" s="68"/>
      <c r="E31" s="69"/>
      <c r="F31" s="69"/>
      <c r="G31" s="79"/>
      <c r="H31" s="78"/>
      <c r="I31" s="78"/>
      <c r="J31" s="78"/>
      <c r="K31" s="78"/>
      <c r="L31" s="78"/>
      <c r="M31" s="78"/>
    </row>
    <row r="32" spans="1:13" s="65" customFormat="1" ht="12.75">
      <c r="A32" s="80" t="s">
        <v>92</v>
      </c>
      <c r="B32" s="81"/>
      <c r="C32" s="81"/>
      <c r="D32" s="82"/>
      <c r="E32" s="83"/>
      <c r="F32" s="83"/>
      <c r="G32" s="84"/>
      <c r="H32" s="78"/>
      <c r="I32" s="78"/>
      <c r="J32" s="78"/>
      <c r="K32" s="78"/>
      <c r="L32" s="78"/>
      <c r="M32" s="78"/>
    </row>
    <row r="33" spans="1:13" s="65" customFormat="1" ht="18" customHeight="1">
      <c r="A33" s="183"/>
      <c r="B33" s="183"/>
      <c r="C33" s="183"/>
      <c r="D33" s="183"/>
      <c r="E33" s="183"/>
      <c r="F33" s="183"/>
      <c r="G33" s="183"/>
      <c r="H33" s="86"/>
      <c r="I33" s="87"/>
      <c r="J33" s="87"/>
      <c r="K33" s="28"/>
      <c r="L33" s="28"/>
      <c r="M33" s="29"/>
    </row>
    <row r="34" spans="1:13" s="65" customFormat="1" ht="12.75">
      <c r="A34" s="66"/>
      <c r="B34" s="88"/>
      <c r="C34" s="88"/>
      <c r="D34" s="68"/>
      <c r="E34" s="69"/>
      <c r="F34" s="69"/>
      <c r="G34" s="21"/>
      <c r="H34" s="49"/>
      <c r="I34" s="50"/>
      <c r="J34" s="52"/>
      <c r="K34" s="51"/>
      <c r="L34" s="51"/>
      <c r="M34" s="52"/>
    </row>
    <row r="35" spans="1:13" s="65" customFormat="1" ht="12.75">
      <c r="A35" s="66"/>
      <c r="B35" s="88"/>
      <c r="C35" s="88"/>
      <c r="D35" s="68"/>
      <c r="E35" s="69"/>
      <c r="F35" s="69"/>
      <c r="G35" s="21"/>
      <c r="H35" s="49"/>
      <c r="I35" s="50"/>
      <c r="J35" s="52"/>
      <c r="K35" s="51"/>
      <c r="L35" s="51"/>
      <c r="M35" s="52"/>
    </row>
    <row r="36" spans="1:13" s="65" customFormat="1" ht="12.75">
      <c r="A36" s="89" t="s">
        <v>93</v>
      </c>
      <c r="B36" s="81"/>
      <c r="C36" s="81"/>
      <c r="D36" s="82"/>
      <c r="E36" s="83"/>
      <c r="F36" s="83"/>
      <c r="G36" s="90"/>
      <c r="H36" s="86"/>
      <c r="I36" s="87"/>
      <c r="J36" s="87"/>
      <c r="K36" s="28"/>
      <c r="L36" s="28"/>
      <c r="M36" s="29"/>
    </row>
    <row r="37" spans="1:13" s="65" customFormat="1" ht="69" customHeight="1">
      <c r="A37" s="184" t="s">
        <v>170</v>
      </c>
      <c r="B37" s="184"/>
      <c r="C37" s="184"/>
      <c r="D37" s="184"/>
      <c r="E37" s="184"/>
      <c r="F37" s="184"/>
      <c r="G37" s="184"/>
      <c r="H37" s="49"/>
      <c r="I37" s="50"/>
      <c r="J37" s="52"/>
      <c r="K37" s="51"/>
      <c r="L37" s="51"/>
      <c r="M37" s="52"/>
    </row>
    <row r="38" spans="1:11" s="65" customFormat="1" ht="12.75">
      <c r="A38" s="66"/>
      <c r="B38" s="30"/>
      <c r="C38" s="30"/>
      <c r="D38" s="68"/>
      <c r="E38" s="69"/>
      <c r="F38" s="69"/>
      <c r="G38" s="21"/>
      <c r="H38" s="22"/>
      <c r="I38" s="22"/>
      <c r="J38" s="22"/>
      <c r="K38" s="59"/>
    </row>
    <row r="39" spans="1:11" s="65" customFormat="1" ht="12.75">
      <c r="A39" s="91" t="s">
        <v>94</v>
      </c>
      <c r="B39" s="91"/>
      <c r="C39" s="91"/>
      <c r="D39" s="82"/>
      <c r="E39" s="83"/>
      <c r="F39" s="83"/>
      <c r="G39" s="90"/>
      <c r="H39" s="22"/>
      <c r="I39" s="22"/>
      <c r="J39" s="22"/>
      <c r="K39" s="59"/>
    </row>
    <row r="40" spans="1:11" s="65" customFormat="1" ht="30" customHeight="1">
      <c r="A40" s="183"/>
      <c r="B40" s="179"/>
      <c r="C40" s="179"/>
      <c r="D40" s="179"/>
      <c r="E40" s="179"/>
      <c r="F40" s="179"/>
      <c r="G40" s="179"/>
      <c r="H40" s="22"/>
      <c r="I40" s="22"/>
      <c r="J40" s="22"/>
      <c r="K40" s="59"/>
    </row>
    <row r="41" spans="1:11" s="65" customFormat="1" ht="14.25" customHeight="1">
      <c r="A41" s="182" t="s">
        <v>95</v>
      </c>
      <c r="B41" s="182"/>
      <c r="C41" s="182"/>
      <c r="D41" s="182"/>
      <c r="E41" s="182"/>
      <c r="F41" s="92"/>
      <c r="G41" s="92"/>
      <c r="H41" s="22"/>
      <c r="I41" s="22"/>
      <c r="J41" s="22"/>
      <c r="K41" s="59"/>
    </row>
    <row r="42" spans="1:11" s="65" customFormat="1" ht="11.25" customHeight="1">
      <c r="A42" s="85" t="s">
        <v>96</v>
      </c>
      <c r="B42" s="32"/>
      <c r="C42" s="32"/>
      <c r="D42" s="32" t="s">
        <v>97</v>
      </c>
      <c r="E42" s="33"/>
      <c r="F42" s="33"/>
      <c r="G42" s="33"/>
      <c r="H42" s="22"/>
      <c r="I42" s="22"/>
      <c r="J42" s="22"/>
      <c r="K42" s="59"/>
    </row>
    <row r="43" spans="1:11" s="65" customFormat="1" ht="11.25" customHeight="1">
      <c r="A43" s="66"/>
      <c r="B43" s="178"/>
      <c r="C43" s="178"/>
      <c r="D43" s="178"/>
      <c r="E43" s="178"/>
      <c r="F43" s="178"/>
      <c r="G43" s="178"/>
      <c r="H43" s="22"/>
      <c r="I43" s="22"/>
      <c r="J43" s="22"/>
      <c r="K43" s="59"/>
    </row>
    <row r="44" spans="1:11" s="65" customFormat="1" ht="1.5" customHeight="1" hidden="1">
      <c r="A44" s="66"/>
      <c r="B44" s="66"/>
      <c r="C44" s="66"/>
      <c r="D44" s="68"/>
      <c r="E44" s="69"/>
      <c r="F44" s="69" t="s">
        <v>3</v>
      </c>
      <c r="G44" s="21"/>
      <c r="H44" s="22"/>
      <c r="I44" s="22"/>
      <c r="J44" s="22"/>
      <c r="K44" s="59"/>
    </row>
    <row r="45" spans="1:11" s="65" customFormat="1" ht="4.5" customHeight="1">
      <c r="A45" s="66"/>
      <c r="B45" s="178" t="s">
        <v>3</v>
      </c>
      <c r="C45" s="178"/>
      <c r="D45" s="178"/>
      <c r="E45" s="178"/>
      <c r="F45" s="178"/>
      <c r="G45" s="178"/>
      <c r="H45" s="22"/>
      <c r="I45" s="22"/>
      <c r="J45" s="22"/>
      <c r="K45" s="59"/>
    </row>
    <row r="46" spans="1:11" s="65" customFormat="1" ht="12.75">
      <c r="A46" s="93" t="s">
        <v>98</v>
      </c>
      <c r="B46" s="93"/>
      <c r="C46" s="93"/>
      <c r="D46" s="94"/>
      <c r="E46" s="95"/>
      <c r="F46" s="95"/>
      <c r="G46" s="96"/>
      <c r="H46" s="40"/>
      <c r="I46" s="40"/>
      <c r="J46" s="40"/>
      <c r="K46" s="25"/>
    </row>
    <row r="47" spans="1:11" ht="15.75" customHeight="1">
      <c r="A47" s="30" t="s">
        <v>99</v>
      </c>
      <c r="B47" s="97"/>
      <c r="C47" s="97"/>
      <c r="D47" s="68"/>
      <c r="E47" s="98"/>
      <c r="F47" s="98"/>
      <c r="G47" s="99"/>
      <c r="H47" s="100"/>
      <c r="K47" s="59"/>
    </row>
    <row r="48" spans="1:11" ht="29.25" customHeight="1">
      <c r="A48" s="179" t="s">
        <v>100</v>
      </c>
      <c r="B48" s="179"/>
      <c r="C48" s="179"/>
      <c r="D48" s="179"/>
      <c r="E48" s="179"/>
      <c r="F48" s="179"/>
      <c r="G48" s="179"/>
      <c r="K48" s="59"/>
    </row>
    <row r="49" spans="1:11" ht="23.25" customHeight="1">
      <c r="A49" s="19" t="s">
        <v>101</v>
      </c>
      <c r="B49" s="97"/>
      <c r="C49" s="97"/>
      <c r="D49" s="88"/>
      <c r="E49" s="71"/>
      <c r="F49" s="101" t="s">
        <v>102</v>
      </c>
      <c r="G49" s="102" t="s">
        <v>103</v>
      </c>
      <c r="K49" s="59"/>
    </row>
    <row r="50" spans="1:11" ht="15" customHeight="1">
      <c r="A50" s="179" t="s">
        <v>104</v>
      </c>
      <c r="B50" s="179"/>
      <c r="C50" s="179"/>
      <c r="D50" s="179"/>
      <c r="E50" s="179"/>
      <c r="F50" s="103" t="s">
        <v>82</v>
      </c>
      <c r="G50" s="104"/>
      <c r="K50" s="59"/>
    </row>
    <row r="51" spans="1:11" ht="12" customHeight="1">
      <c r="A51" s="32"/>
      <c r="B51" s="32"/>
      <c r="C51" s="32"/>
      <c r="D51" s="32"/>
      <c r="E51" s="33"/>
      <c r="F51" s="103"/>
      <c r="G51" s="104"/>
      <c r="K51" s="59"/>
    </row>
    <row r="52" spans="1:11" ht="15" customHeight="1">
      <c r="A52" s="181"/>
      <c r="B52" s="181"/>
      <c r="C52" s="181"/>
      <c r="D52" s="181"/>
      <c r="E52" s="181"/>
      <c r="F52" s="105"/>
      <c r="G52" s="23"/>
      <c r="K52" s="59"/>
    </row>
    <row r="53" spans="2:11" ht="12.75">
      <c r="B53" s="106"/>
      <c r="C53" s="106"/>
      <c r="D53" s="106"/>
      <c r="E53" s="107"/>
      <c r="F53" s="108"/>
      <c r="G53" s="107"/>
      <c r="K53" s="59"/>
    </row>
    <row r="54" spans="1:11" ht="14.25" customHeight="1">
      <c r="A54" s="109" t="s">
        <v>105</v>
      </c>
      <c r="B54" s="109"/>
      <c r="C54" s="109"/>
      <c r="D54" s="110"/>
      <c r="E54" s="111"/>
      <c r="F54" s="112"/>
      <c r="G54" s="113"/>
      <c r="K54" s="59"/>
    </row>
    <row r="55" spans="1:12" s="118" customFormat="1" ht="12.75">
      <c r="A55" s="18"/>
      <c r="B55" s="114" t="s">
        <v>106</v>
      </c>
      <c r="C55" s="114" t="s">
        <v>106</v>
      </c>
      <c r="D55" s="115"/>
      <c r="E55" s="116"/>
      <c r="F55" s="117"/>
      <c r="G55" s="22"/>
      <c r="H55" s="40"/>
      <c r="I55" s="40"/>
      <c r="J55" s="40"/>
      <c r="K55" s="40"/>
      <c r="L55" s="25"/>
    </row>
    <row r="56" spans="1:12" s="118" customFormat="1" ht="12.75">
      <c r="A56" s="18"/>
      <c r="B56" s="180" t="s">
        <v>107</v>
      </c>
      <c r="C56" s="180"/>
      <c r="D56" s="179"/>
      <c r="E56" s="179"/>
      <c r="F56" s="179"/>
      <c r="G56" s="179"/>
      <c r="H56" s="40"/>
      <c r="I56" s="40"/>
      <c r="J56" s="40"/>
      <c r="K56" s="40"/>
      <c r="L56" s="25"/>
    </row>
    <row r="57" spans="1:12" s="118" customFormat="1" ht="12.75">
      <c r="A57" s="119" t="s">
        <v>73</v>
      </c>
      <c r="B57" s="120" t="s">
        <v>108</v>
      </c>
      <c r="C57" s="120" t="s">
        <v>109</v>
      </c>
      <c r="D57" s="28" t="s">
        <v>110</v>
      </c>
      <c r="E57" s="38" t="s">
        <v>111</v>
      </c>
      <c r="F57" s="38" t="s">
        <v>85</v>
      </c>
      <c r="H57" s="40"/>
      <c r="I57" s="40"/>
      <c r="J57" s="40"/>
      <c r="K57" s="40"/>
      <c r="L57" s="25"/>
    </row>
    <row r="58" spans="1:32" s="123" customFormat="1" ht="12.75">
      <c r="A58" s="121">
        <f>B58+C58</f>
        <v>115000</v>
      </c>
      <c r="B58" s="121">
        <v>115000</v>
      </c>
      <c r="C58" s="42">
        <v>0</v>
      </c>
      <c r="D58" s="43" t="s">
        <v>81</v>
      </c>
      <c r="E58" s="43" t="s">
        <v>82</v>
      </c>
      <c r="F58" s="44"/>
      <c r="G58" s="122"/>
      <c r="H58" s="45"/>
      <c r="I58" s="45"/>
      <c r="J58" s="45"/>
      <c r="K58" s="45"/>
      <c r="L58" s="46"/>
      <c r="M58" s="122"/>
      <c r="N58" s="122"/>
      <c r="O58" s="122"/>
      <c r="P58" s="122"/>
      <c r="Q58" s="122"/>
      <c r="R58" s="122"/>
      <c r="S58" s="122"/>
      <c r="T58" s="122"/>
      <c r="U58" s="122"/>
      <c r="V58" s="122"/>
      <c r="W58" s="122"/>
      <c r="X58" s="122"/>
      <c r="Y58" s="122"/>
      <c r="Z58" s="122"/>
      <c r="AA58" s="122"/>
      <c r="AB58" s="122"/>
      <c r="AC58" s="122"/>
      <c r="AD58" s="122"/>
      <c r="AE58" s="122"/>
      <c r="AF58" s="122"/>
    </row>
    <row r="59" spans="1:12" s="118" customFormat="1" ht="12.75">
      <c r="A59" s="124"/>
      <c r="B59" s="124"/>
      <c r="C59" s="125"/>
      <c r="D59" s="126"/>
      <c r="E59" s="126"/>
      <c r="F59" s="127"/>
      <c r="H59" s="40"/>
      <c r="I59" s="40"/>
      <c r="J59" s="40"/>
      <c r="K59" s="40"/>
      <c r="L59" s="25"/>
    </row>
    <row r="60" spans="1:12" s="122" customFormat="1" ht="27" customHeight="1">
      <c r="A60" s="128"/>
      <c r="B60" s="177" t="s">
        <v>112</v>
      </c>
      <c r="C60" s="177"/>
      <c r="D60" s="177"/>
      <c r="E60" s="177"/>
      <c r="F60" s="177"/>
      <c r="G60" s="129"/>
      <c r="H60" s="45"/>
      <c r="I60" s="45"/>
      <c r="J60" s="45"/>
      <c r="K60" s="45"/>
      <c r="L60" s="46"/>
    </row>
    <row r="61" spans="1:12" s="122" customFormat="1" ht="12.75">
      <c r="A61" s="119" t="s">
        <v>73</v>
      </c>
      <c r="B61" s="120" t="s">
        <v>108</v>
      </c>
      <c r="C61" s="120" t="s">
        <v>109</v>
      </c>
      <c r="D61" s="28" t="s">
        <v>110</v>
      </c>
      <c r="E61" s="38" t="s">
        <v>111</v>
      </c>
      <c r="F61" s="38" t="s">
        <v>85</v>
      </c>
      <c r="H61" s="45"/>
      <c r="I61" s="45"/>
      <c r="J61" s="45"/>
      <c r="K61" s="45"/>
      <c r="L61" s="46"/>
    </row>
    <row r="62" spans="1:12" s="122" customFormat="1" ht="12.75">
      <c r="A62" s="121">
        <f>B62+C62</f>
        <v>60000</v>
      </c>
      <c r="B62" s="130">
        <v>60000</v>
      </c>
      <c r="C62" s="130">
        <v>0</v>
      </c>
      <c r="D62" s="131" t="s">
        <v>81</v>
      </c>
      <c r="E62" s="131" t="s">
        <v>82</v>
      </c>
      <c r="F62" s="132"/>
      <c r="H62" s="45"/>
      <c r="I62" s="45"/>
      <c r="J62" s="45"/>
      <c r="K62" s="45"/>
      <c r="L62" s="46"/>
    </row>
    <row r="63" spans="1:12" s="122" customFormat="1" ht="12.75">
      <c r="A63" s="119"/>
      <c r="B63" s="120"/>
      <c r="C63" s="120"/>
      <c r="D63" s="120"/>
      <c r="E63" s="28"/>
      <c r="F63" s="38"/>
      <c r="G63" s="38"/>
      <c r="H63" s="45"/>
      <c r="I63" s="45"/>
      <c r="J63" s="45"/>
      <c r="K63" s="45"/>
      <c r="L63" s="46"/>
    </row>
    <row r="64" spans="1:12" s="122" customFormat="1" ht="30" customHeight="1">
      <c r="A64" s="128"/>
      <c r="B64" s="177" t="s">
        <v>113</v>
      </c>
      <c r="C64" s="177"/>
      <c r="D64" s="177"/>
      <c r="E64" s="177"/>
      <c r="F64" s="177"/>
      <c r="G64" s="129"/>
      <c r="H64" s="45"/>
      <c r="I64" s="45"/>
      <c r="J64" s="45"/>
      <c r="K64" s="45"/>
      <c r="L64" s="46"/>
    </row>
    <row r="65" spans="1:12" s="122" customFormat="1" ht="12.75">
      <c r="A65" s="119" t="s">
        <v>73</v>
      </c>
      <c r="B65" s="120" t="s">
        <v>108</v>
      </c>
      <c r="C65" s="120" t="s">
        <v>109</v>
      </c>
      <c r="D65" s="28" t="s">
        <v>110</v>
      </c>
      <c r="E65" s="38" t="s">
        <v>111</v>
      </c>
      <c r="F65" s="38" t="s">
        <v>85</v>
      </c>
      <c r="H65" s="45"/>
      <c r="I65" s="45"/>
      <c r="J65" s="45"/>
      <c r="K65" s="45"/>
      <c r="L65" s="46"/>
    </row>
    <row r="66" spans="1:12" s="122" customFormat="1" ht="12.75">
      <c r="A66" s="121">
        <f>B66+C66</f>
        <v>40000</v>
      </c>
      <c r="B66" s="130">
        <v>40000</v>
      </c>
      <c r="C66" s="130">
        <v>0</v>
      </c>
      <c r="D66" s="131" t="s">
        <v>81</v>
      </c>
      <c r="E66" s="131" t="s">
        <v>82</v>
      </c>
      <c r="F66" s="133"/>
      <c r="H66" s="45"/>
      <c r="I66" s="45"/>
      <c r="J66" s="45"/>
      <c r="K66" s="45"/>
      <c r="L66" s="46"/>
    </row>
    <row r="67" spans="1:12" s="122" customFormat="1" ht="12.75">
      <c r="A67" s="119"/>
      <c r="B67" s="120"/>
      <c r="C67" s="120"/>
      <c r="D67" s="120"/>
      <c r="E67" s="73"/>
      <c r="F67" s="38"/>
      <c r="G67" s="38"/>
      <c r="H67" s="45"/>
      <c r="I67" s="45"/>
      <c r="J67" s="45"/>
      <c r="K67" s="45"/>
      <c r="L67" s="46"/>
    </row>
    <row r="68" spans="1:12" s="122" customFormat="1" ht="12.75">
      <c r="A68" s="128"/>
      <c r="B68" s="177" t="s">
        <v>114</v>
      </c>
      <c r="C68" s="177"/>
      <c r="D68" s="177"/>
      <c r="E68" s="177"/>
      <c r="F68" s="177"/>
      <c r="G68" s="177"/>
      <c r="H68" s="45"/>
      <c r="I68" s="45"/>
      <c r="J68" s="45"/>
      <c r="K68" s="45"/>
      <c r="L68" s="46"/>
    </row>
    <row r="69" spans="1:12" s="122" customFormat="1" ht="12.75">
      <c r="A69" s="119" t="s">
        <v>73</v>
      </c>
      <c r="B69" s="120" t="s">
        <v>108</v>
      </c>
      <c r="C69" s="120" t="s">
        <v>109</v>
      </c>
      <c r="D69" s="28" t="s">
        <v>110</v>
      </c>
      <c r="E69" s="38" t="s">
        <v>111</v>
      </c>
      <c r="F69" s="38" t="s">
        <v>85</v>
      </c>
      <c r="H69" s="45"/>
      <c r="I69" s="45"/>
      <c r="J69" s="45"/>
      <c r="K69" s="45"/>
      <c r="L69" s="46"/>
    </row>
    <row r="70" spans="1:12" s="122" customFormat="1" ht="12.75">
      <c r="A70" s="121">
        <f>B70+C70</f>
        <v>40000</v>
      </c>
      <c r="B70" s="130">
        <v>40000</v>
      </c>
      <c r="C70" s="130">
        <v>0</v>
      </c>
      <c r="D70" s="130" t="s">
        <v>81</v>
      </c>
      <c r="E70" s="131" t="s">
        <v>82</v>
      </c>
      <c r="F70" s="131"/>
      <c r="G70" s="28"/>
      <c r="H70" s="45"/>
      <c r="I70" s="45"/>
      <c r="J70" s="45"/>
      <c r="K70" s="45"/>
      <c r="L70" s="46"/>
    </row>
    <row r="71" spans="1:12" s="122" customFormat="1" ht="12.75">
      <c r="A71" s="134"/>
      <c r="B71" s="54"/>
      <c r="C71" s="54"/>
      <c r="D71" s="27"/>
      <c r="E71" s="135"/>
      <c r="F71" s="55"/>
      <c r="G71" s="28"/>
      <c r="H71" s="45"/>
      <c r="I71" s="45"/>
      <c r="J71" s="45"/>
      <c r="K71" s="45"/>
      <c r="L71" s="46"/>
    </row>
    <row r="72" spans="1:12" s="122" customFormat="1" ht="12.75">
      <c r="A72" s="128"/>
      <c r="B72" s="177" t="s">
        <v>115</v>
      </c>
      <c r="C72" s="177"/>
      <c r="D72" s="177"/>
      <c r="E72" s="177"/>
      <c r="F72" s="177"/>
      <c r="G72" s="177"/>
      <c r="H72" s="45"/>
      <c r="I72" s="45"/>
      <c r="J72" s="45"/>
      <c r="K72" s="45"/>
      <c r="L72" s="46"/>
    </row>
    <row r="73" spans="1:12" s="122" customFormat="1" ht="12.75">
      <c r="A73" s="119" t="s">
        <v>73</v>
      </c>
      <c r="B73" s="120" t="s">
        <v>108</v>
      </c>
      <c r="C73" s="120" t="s">
        <v>109</v>
      </c>
      <c r="D73" s="28" t="s">
        <v>110</v>
      </c>
      <c r="E73" s="38" t="s">
        <v>111</v>
      </c>
      <c r="F73" s="38" t="s">
        <v>85</v>
      </c>
      <c r="H73" s="45"/>
      <c r="I73" s="45"/>
      <c r="J73" s="45"/>
      <c r="K73" s="45"/>
      <c r="L73" s="46"/>
    </row>
    <row r="74" spans="1:12" s="122" customFormat="1" ht="12.75">
      <c r="A74" s="121">
        <f>B74+C74</f>
        <v>40000</v>
      </c>
      <c r="B74" s="130">
        <v>40000</v>
      </c>
      <c r="C74" s="130">
        <v>0</v>
      </c>
      <c r="D74" s="131" t="s">
        <v>81</v>
      </c>
      <c r="E74" s="131" t="s">
        <v>82</v>
      </c>
      <c r="F74" s="132"/>
      <c r="H74" s="45"/>
      <c r="I74" s="45"/>
      <c r="J74" s="45"/>
      <c r="K74" s="45"/>
      <c r="L74" s="46"/>
    </row>
    <row r="75" spans="1:12" s="122" customFormat="1" ht="12.75">
      <c r="A75" s="119"/>
      <c r="B75" s="120"/>
      <c r="C75" s="120"/>
      <c r="D75" s="120"/>
      <c r="E75" s="28"/>
      <c r="F75" s="38"/>
      <c r="G75" s="38"/>
      <c r="H75" s="45"/>
      <c r="I75" s="45"/>
      <c r="J75" s="45"/>
      <c r="K75" s="45"/>
      <c r="L75" s="46"/>
    </row>
    <row r="76" spans="1:12" s="122" customFormat="1" ht="12.75">
      <c r="A76" s="128"/>
      <c r="B76" s="177" t="s">
        <v>116</v>
      </c>
      <c r="C76" s="177"/>
      <c r="D76" s="177"/>
      <c r="E76" s="177"/>
      <c r="F76" s="177"/>
      <c r="G76" s="177"/>
      <c r="H76" s="45"/>
      <c r="I76" s="45"/>
      <c r="J76" s="45"/>
      <c r="K76" s="45"/>
      <c r="L76" s="46"/>
    </row>
    <row r="77" spans="1:12" s="122" customFormat="1" ht="12.75">
      <c r="A77" s="119" t="s">
        <v>73</v>
      </c>
      <c r="B77" s="120" t="s">
        <v>108</v>
      </c>
      <c r="C77" s="120" t="s">
        <v>109</v>
      </c>
      <c r="D77" s="28" t="s">
        <v>110</v>
      </c>
      <c r="E77" s="38" t="s">
        <v>111</v>
      </c>
      <c r="F77" s="38" t="s">
        <v>85</v>
      </c>
      <c r="H77" s="45"/>
      <c r="I77" s="45"/>
      <c r="J77" s="45"/>
      <c r="K77" s="45"/>
      <c r="L77" s="46"/>
    </row>
    <row r="78" spans="1:12" s="122" customFormat="1" ht="12.75">
      <c r="A78" s="121">
        <f>B78+C78</f>
        <v>30000</v>
      </c>
      <c r="B78" s="130">
        <v>15000</v>
      </c>
      <c r="C78" s="130">
        <v>15000</v>
      </c>
      <c r="D78" s="130" t="s">
        <v>81</v>
      </c>
      <c r="E78" s="131" t="s">
        <v>82</v>
      </c>
      <c r="F78" s="131"/>
      <c r="G78" s="28"/>
      <c r="H78" s="45"/>
      <c r="I78" s="45"/>
      <c r="J78" s="45"/>
      <c r="K78" s="45"/>
      <c r="L78" s="46"/>
    </row>
    <row r="79" spans="1:12" s="122" customFormat="1" ht="12.75">
      <c r="A79" s="119"/>
      <c r="B79" s="120"/>
      <c r="C79" s="120"/>
      <c r="D79" s="120"/>
      <c r="E79" s="28"/>
      <c r="F79" s="38"/>
      <c r="G79" s="38"/>
      <c r="H79" s="45"/>
      <c r="I79" s="45"/>
      <c r="J79" s="45"/>
      <c r="K79" s="45"/>
      <c r="L79" s="46"/>
    </row>
    <row r="80" spans="1:12" s="122" customFormat="1" ht="25.5" customHeight="1">
      <c r="A80" s="128"/>
      <c r="B80" s="177" t="s">
        <v>117</v>
      </c>
      <c r="C80" s="177"/>
      <c r="D80" s="177"/>
      <c r="E80" s="177"/>
      <c r="F80" s="177"/>
      <c r="G80" s="129"/>
      <c r="H80" s="45"/>
      <c r="I80" s="45"/>
      <c r="J80" s="45"/>
      <c r="K80" s="45"/>
      <c r="L80" s="46"/>
    </row>
    <row r="81" spans="1:12" s="122" customFormat="1" ht="12.75">
      <c r="A81" s="119" t="s">
        <v>73</v>
      </c>
      <c r="B81" s="120" t="s">
        <v>108</v>
      </c>
      <c r="C81" s="120" t="s">
        <v>109</v>
      </c>
      <c r="D81" s="28" t="s">
        <v>110</v>
      </c>
      <c r="E81" s="38" t="s">
        <v>111</v>
      </c>
      <c r="F81" s="38" t="s">
        <v>85</v>
      </c>
      <c r="H81" s="45"/>
      <c r="I81" s="45"/>
      <c r="J81" s="45"/>
      <c r="K81" s="45"/>
      <c r="L81" s="46"/>
    </row>
    <row r="82" spans="1:12" s="122" customFormat="1" ht="12.75">
      <c r="A82" s="121">
        <f>B82+C82</f>
        <v>40000</v>
      </c>
      <c r="B82" s="130">
        <v>20000</v>
      </c>
      <c r="C82" s="130">
        <v>20000</v>
      </c>
      <c r="D82" s="131" t="s">
        <v>81</v>
      </c>
      <c r="E82" s="131" t="s">
        <v>82</v>
      </c>
      <c r="F82" s="133"/>
      <c r="H82" s="45"/>
      <c r="I82" s="45"/>
      <c r="J82" s="45"/>
      <c r="K82" s="45"/>
      <c r="L82" s="46"/>
    </row>
    <row r="83" spans="1:12" s="122" customFormat="1" ht="12.75">
      <c r="A83" s="119"/>
      <c r="B83" s="120"/>
      <c r="C83" s="120"/>
      <c r="D83" s="120"/>
      <c r="E83" s="73"/>
      <c r="F83" s="38"/>
      <c r="G83" s="38"/>
      <c r="H83" s="45"/>
      <c r="I83" s="45"/>
      <c r="J83" s="45"/>
      <c r="K83" s="45"/>
      <c r="L83" s="46"/>
    </row>
    <row r="84" spans="1:12" s="122" customFormat="1" ht="12.75">
      <c r="A84" s="128"/>
      <c r="B84" s="177" t="s">
        <v>118</v>
      </c>
      <c r="C84" s="177"/>
      <c r="D84" s="177"/>
      <c r="E84" s="177"/>
      <c r="F84" s="177"/>
      <c r="G84" s="177"/>
      <c r="H84" s="45"/>
      <c r="I84" s="45"/>
      <c r="J84" s="45"/>
      <c r="K84" s="45"/>
      <c r="L84" s="46"/>
    </row>
    <row r="85" spans="1:12" s="122" customFormat="1" ht="12.75">
      <c r="A85" s="119" t="s">
        <v>73</v>
      </c>
      <c r="B85" s="120" t="s">
        <v>108</v>
      </c>
      <c r="C85" s="120" t="s">
        <v>109</v>
      </c>
      <c r="D85" s="28" t="s">
        <v>110</v>
      </c>
      <c r="E85" s="38" t="s">
        <v>111</v>
      </c>
      <c r="F85" s="38" t="s">
        <v>85</v>
      </c>
      <c r="H85" s="45"/>
      <c r="I85" s="45"/>
      <c r="J85" s="45"/>
      <c r="K85" s="45"/>
      <c r="L85" s="46"/>
    </row>
    <row r="86" spans="1:12" s="122" customFormat="1" ht="12.75">
      <c r="A86" s="121">
        <f>B86+C86</f>
        <v>5000</v>
      </c>
      <c r="B86" s="130">
        <v>5000</v>
      </c>
      <c r="C86" s="130">
        <v>0</v>
      </c>
      <c r="D86" s="130" t="s">
        <v>81</v>
      </c>
      <c r="E86" s="131" t="s">
        <v>82</v>
      </c>
      <c r="F86" s="131"/>
      <c r="G86" s="28"/>
      <c r="H86" s="45"/>
      <c r="I86" s="45"/>
      <c r="J86" s="45"/>
      <c r="K86" s="45"/>
      <c r="L86" s="46"/>
    </row>
    <row r="87" spans="1:12" s="122" customFormat="1" ht="12.75">
      <c r="A87" s="134"/>
      <c r="B87" s="54"/>
      <c r="C87" s="54"/>
      <c r="D87" s="27"/>
      <c r="E87" s="55"/>
      <c r="F87" s="55"/>
      <c r="G87" s="28"/>
      <c r="H87" s="45"/>
      <c r="I87" s="45"/>
      <c r="J87" s="45"/>
      <c r="K87" s="45"/>
      <c r="L87" s="46"/>
    </row>
    <row r="88" spans="1:12" s="122" customFormat="1" ht="12.75">
      <c r="A88" s="128"/>
      <c r="B88" s="177" t="s">
        <v>119</v>
      </c>
      <c r="C88" s="177"/>
      <c r="D88" s="177"/>
      <c r="E88" s="177"/>
      <c r="F88" s="177"/>
      <c r="G88" s="177"/>
      <c r="H88" s="45"/>
      <c r="I88" s="45"/>
      <c r="J88" s="45"/>
      <c r="K88" s="45"/>
      <c r="L88" s="46"/>
    </row>
    <row r="89" spans="1:12" s="122" customFormat="1" ht="12.75">
      <c r="A89" s="119" t="s">
        <v>73</v>
      </c>
      <c r="B89" s="120" t="s">
        <v>108</v>
      </c>
      <c r="C89" s="120" t="s">
        <v>109</v>
      </c>
      <c r="D89" s="28" t="s">
        <v>110</v>
      </c>
      <c r="E89" s="38" t="s">
        <v>111</v>
      </c>
      <c r="F89" s="38" t="s">
        <v>85</v>
      </c>
      <c r="H89" s="45"/>
      <c r="I89" s="45"/>
      <c r="J89" s="45"/>
      <c r="K89" s="45"/>
      <c r="L89" s="46"/>
    </row>
    <row r="90" spans="1:12" s="122" customFormat="1" ht="12.75">
      <c r="A90" s="121">
        <f>B90+C90</f>
        <v>20000</v>
      </c>
      <c r="B90" s="130">
        <v>20000</v>
      </c>
      <c r="C90" s="130">
        <v>0</v>
      </c>
      <c r="D90" s="131" t="s">
        <v>81</v>
      </c>
      <c r="E90" s="131" t="s">
        <v>82</v>
      </c>
      <c r="F90" s="133"/>
      <c r="H90" s="45"/>
      <c r="I90" s="45"/>
      <c r="J90" s="45"/>
      <c r="K90" s="45"/>
      <c r="L90" s="46"/>
    </row>
    <row r="91" spans="1:12" s="122" customFormat="1" ht="12.75">
      <c r="A91" s="119"/>
      <c r="B91" s="120"/>
      <c r="C91" s="120"/>
      <c r="D91" s="120"/>
      <c r="E91" s="73"/>
      <c r="F91" s="38"/>
      <c r="G91" s="38"/>
      <c r="H91" s="45"/>
      <c r="I91" s="45"/>
      <c r="J91" s="45"/>
      <c r="K91" s="45"/>
      <c r="L91" s="46"/>
    </row>
    <row r="92" spans="1:12" s="122" customFormat="1" ht="27.75" customHeight="1">
      <c r="A92" s="128"/>
      <c r="B92" s="177" t="s">
        <v>120</v>
      </c>
      <c r="C92" s="177"/>
      <c r="D92" s="177"/>
      <c r="E92" s="177"/>
      <c r="F92" s="177"/>
      <c r="G92" s="129"/>
      <c r="H92" s="45"/>
      <c r="I92" s="45"/>
      <c r="J92" s="45"/>
      <c r="K92" s="45"/>
      <c r="L92" s="46"/>
    </row>
    <row r="93" spans="1:12" s="122" customFormat="1" ht="12.75">
      <c r="A93" s="119" t="s">
        <v>73</v>
      </c>
      <c r="B93" s="120" t="s">
        <v>108</v>
      </c>
      <c r="C93" s="120" t="s">
        <v>109</v>
      </c>
      <c r="D93" s="28" t="s">
        <v>110</v>
      </c>
      <c r="E93" s="38" t="s">
        <v>111</v>
      </c>
      <c r="F93" s="38" t="s">
        <v>85</v>
      </c>
      <c r="H93" s="45"/>
      <c r="I93" s="45"/>
      <c r="J93" s="45"/>
      <c r="K93" s="45"/>
      <c r="L93" s="46"/>
    </row>
    <row r="94" spans="1:7" ht="12.75">
      <c r="A94" s="121">
        <f>B94+C94</f>
        <v>0</v>
      </c>
      <c r="B94" s="130">
        <v>0</v>
      </c>
      <c r="C94" s="130">
        <v>0</v>
      </c>
      <c r="D94" s="130" t="s">
        <v>81</v>
      </c>
      <c r="E94" s="131" t="s">
        <v>82</v>
      </c>
      <c r="F94" s="131"/>
      <c r="G94" s="28"/>
    </row>
    <row r="95" spans="1:7" ht="12.75">
      <c r="A95" s="134"/>
      <c r="B95" s="54"/>
      <c r="C95" s="54"/>
      <c r="D95" s="54"/>
      <c r="E95" s="55"/>
      <c r="F95" s="55"/>
      <c r="G95" s="28"/>
    </row>
    <row r="96" spans="1:7" ht="12.75" customHeight="1">
      <c r="A96" s="128"/>
      <c r="B96" s="177" t="s">
        <v>121</v>
      </c>
      <c r="C96" s="177"/>
      <c r="D96" s="177"/>
      <c r="E96" s="177"/>
      <c r="F96" s="177"/>
      <c r="G96" s="177"/>
    </row>
    <row r="97" spans="1:7" ht="12.75">
      <c r="A97" s="119" t="s">
        <v>73</v>
      </c>
      <c r="B97" s="120" t="s">
        <v>108</v>
      </c>
      <c r="C97" s="120" t="s">
        <v>109</v>
      </c>
      <c r="D97" s="28" t="s">
        <v>110</v>
      </c>
      <c r="E97" s="38" t="s">
        <v>111</v>
      </c>
      <c r="F97" s="38" t="s">
        <v>85</v>
      </c>
      <c r="G97" s="122"/>
    </row>
    <row r="98" spans="1:7" ht="12.75">
      <c r="A98" s="121">
        <f>B98+C98</f>
        <v>160000</v>
      </c>
      <c r="B98" s="130">
        <v>80000</v>
      </c>
      <c r="C98" s="130">
        <v>80000</v>
      </c>
      <c r="D98" s="131" t="s">
        <v>81</v>
      </c>
      <c r="E98" s="131" t="s">
        <v>82</v>
      </c>
      <c r="F98" s="133"/>
      <c r="G98" s="122"/>
    </row>
    <row r="99" spans="1:7" ht="12.75">
      <c r="A99" s="134"/>
      <c r="B99" s="54"/>
      <c r="C99" s="54"/>
      <c r="D99" s="55"/>
      <c r="E99" s="55"/>
      <c r="F99" s="28"/>
      <c r="G99" s="122"/>
    </row>
    <row r="100" spans="1:7" ht="12.75" customHeight="1">
      <c r="A100" s="119"/>
      <c r="B100" s="177" t="s">
        <v>122</v>
      </c>
      <c r="C100" s="177"/>
      <c r="D100" s="177"/>
      <c r="E100" s="177"/>
      <c r="F100" s="177"/>
      <c r="G100" s="177"/>
    </row>
    <row r="101" spans="1:7" ht="12.75">
      <c r="A101" s="119" t="s">
        <v>73</v>
      </c>
      <c r="B101" s="120" t="s">
        <v>108</v>
      </c>
      <c r="C101" s="120" t="s">
        <v>109</v>
      </c>
      <c r="D101" s="28" t="s">
        <v>110</v>
      </c>
      <c r="E101" s="38" t="s">
        <v>111</v>
      </c>
      <c r="F101" s="38" t="s">
        <v>85</v>
      </c>
      <c r="G101" s="122"/>
    </row>
    <row r="102" spans="1:7" ht="12.75">
      <c r="A102" s="121">
        <f>B102+C102</f>
        <v>100000</v>
      </c>
      <c r="B102" s="130">
        <v>50000</v>
      </c>
      <c r="C102" s="130">
        <v>50000</v>
      </c>
      <c r="D102" s="131" t="s">
        <v>81</v>
      </c>
      <c r="E102" s="131" t="s">
        <v>82</v>
      </c>
      <c r="F102" s="133"/>
      <c r="G102" s="122"/>
    </row>
    <row r="103" spans="1:7" ht="12.75">
      <c r="A103" s="134"/>
      <c r="B103" s="54"/>
      <c r="C103" s="54"/>
      <c r="D103" s="55"/>
      <c r="E103" s="55"/>
      <c r="F103" s="28"/>
      <c r="G103" s="122"/>
    </row>
    <row r="104" spans="1:7" ht="12.75" customHeight="1">
      <c r="A104" s="119"/>
      <c r="B104" s="177" t="s">
        <v>123</v>
      </c>
      <c r="C104" s="177"/>
      <c r="D104" s="177"/>
      <c r="E104" s="177"/>
      <c r="F104" s="177"/>
      <c r="G104" s="177"/>
    </row>
    <row r="105" spans="1:7" ht="12.75">
      <c r="A105" s="119" t="s">
        <v>73</v>
      </c>
      <c r="B105" s="120" t="s">
        <v>108</v>
      </c>
      <c r="C105" s="120" t="s">
        <v>109</v>
      </c>
      <c r="D105" s="28" t="s">
        <v>110</v>
      </c>
      <c r="E105" s="38" t="s">
        <v>111</v>
      </c>
      <c r="F105" s="38" t="s">
        <v>85</v>
      </c>
      <c r="G105" s="122"/>
    </row>
    <row r="106" spans="1:7" ht="12.75">
      <c r="A106" s="121">
        <f>B106+C106</f>
        <v>560000</v>
      </c>
      <c r="B106" s="130">
        <v>280000</v>
      </c>
      <c r="C106" s="130">
        <v>280000</v>
      </c>
      <c r="D106" s="131" t="s">
        <v>81</v>
      </c>
      <c r="E106" s="131" t="s">
        <v>82</v>
      </c>
      <c r="F106" s="133"/>
      <c r="G106" s="122"/>
    </row>
    <row r="107" spans="1:7" ht="12.75">
      <c r="A107" s="134"/>
      <c r="B107" s="54"/>
      <c r="C107" s="54"/>
      <c r="D107" s="55"/>
      <c r="E107" s="55"/>
      <c r="F107" s="28"/>
      <c r="G107" s="122"/>
    </row>
    <row r="108" spans="1:7" ht="12.75">
      <c r="A108" s="134"/>
      <c r="B108" s="54"/>
      <c r="C108" s="54"/>
      <c r="D108" s="55"/>
      <c r="E108" s="55"/>
      <c r="F108" s="28"/>
      <c r="G108" s="122"/>
    </row>
    <row r="109" spans="1:11" ht="36" customHeight="1">
      <c r="A109" s="56"/>
      <c r="B109" s="186" t="s">
        <v>124</v>
      </c>
      <c r="C109" s="186"/>
      <c r="D109" s="187"/>
      <c r="E109" s="187"/>
      <c r="F109" s="57" t="s">
        <v>88</v>
      </c>
      <c r="G109" s="58" t="s">
        <v>89</v>
      </c>
      <c r="K109" s="59"/>
    </row>
    <row r="110" spans="1:11" s="65" customFormat="1" ht="12.75">
      <c r="A110" s="56"/>
      <c r="B110" s="60"/>
      <c r="C110" s="60"/>
      <c r="D110" s="61"/>
      <c r="E110" s="62"/>
      <c r="F110" s="63" t="str">
        <f>F20</f>
        <v>Only one name </v>
      </c>
      <c r="G110" s="64"/>
      <c r="H110" s="22"/>
      <c r="I110" s="22"/>
      <c r="J110" s="22"/>
      <c r="K110" s="59"/>
    </row>
    <row r="111" spans="1:11" s="65" customFormat="1" ht="12.75">
      <c r="A111" s="66"/>
      <c r="B111" s="67"/>
      <c r="C111" s="67"/>
      <c r="D111" s="68"/>
      <c r="E111" s="69"/>
      <c r="F111" s="70"/>
      <c r="G111" s="71"/>
      <c r="H111" s="22"/>
      <c r="I111" s="22"/>
      <c r="J111" s="22"/>
      <c r="K111" s="59"/>
    </row>
    <row r="112" spans="1:11" s="65" customFormat="1" ht="12.75">
      <c r="A112" s="31" t="s">
        <v>73</v>
      </c>
      <c r="B112" s="32"/>
      <c r="C112" s="32"/>
      <c r="D112" s="32"/>
      <c r="E112" s="33"/>
      <c r="F112" s="33"/>
      <c r="G112" s="33"/>
      <c r="H112" s="22"/>
      <c r="I112" s="22"/>
      <c r="J112" s="22"/>
      <c r="K112" s="59"/>
    </row>
    <row r="113" spans="1:11" s="65" customFormat="1" ht="12.75">
      <c r="A113" s="34">
        <f>A116+A119</f>
        <v>1125000</v>
      </c>
      <c r="B113" s="32"/>
      <c r="C113" s="32"/>
      <c r="D113" s="32"/>
      <c r="E113" s="33"/>
      <c r="F113" s="33"/>
      <c r="G113" s="33"/>
      <c r="H113" s="22"/>
      <c r="I113" s="22"/>
      <c r="J113" s="22"/>
      <c r="K113" s="59"/>
    </row>
    <row r="114" spans="1:11" s="65" customFormat="1" ht="12.75">
      <c r="A114" s="136"/>
      <c r="B114" s="32"/>
      <c r="C114" s="32"/>
      <c r="D114" s="32"/>
      <c r="E114" s="33"/>
      <c r="F114" s="33"/>
      <c r="G114" s="33"/>
      <c r="H114" s="22"/>
      <c r="I114" s="22"/>
      <c r="J114" s="22"/>
      <c r="K114" s="59"/>
    </row>
    <row r="115" spans="1:11" s="65" customFormat="1" ht="14.25" customHeight="1">
      <c r="A115" s="36" t="s">
        <v>74</v>
      </c>
      <c r="B115" s="37" t="s">
        <v>75</v>
      </c>
      <c r="C115" s="37" t="s">
        <v>76</v>
      </c>
      <c r="D115" s="37" t="s">
        <v>91</v>
      </c>
      <c r="E115" s="28" t="s">
        <v>78</v>
      </c>
      <c r="F115" s="38" t="s">
        <v>79</v>
      </c>
      <c r="G115" s="39" t="s">
        <v>85</v>
      </c>
      <c r="H115" s="22"/>
      <c r="I115" s="22"/>
      <c r="J115" s="22"/>
      <c r="K115" s="59"/>
    </row>
    <row r="116" spans="1:11" s="65" customFormat="1" ht="12.75">
      <c r="A116" s="41">
        <f>B148+B152+B156+B160+B164+B168+B172+B176</f>
        <v>562500</v>
      </c>
      <c r="B116" s="42">
        <v>525000</v>
      </c>
      <c r="C116" s="42">
        <v>0</v>
      </c>
      <c r="D116" s="42">
        <f>A116-B116</f>
        <v>37500</v>
      </c>
      <c r="E116" s="43"/>
      <c r="F116" s="43"/>
      <c r="G116" s="44"/>
      <c r="H116" s="22"/>
      <c r="I116" s="22"/>
      <c r="J116" s="22"/>
      <c r="K116" s="59"/>
    </row>
    <row r="117" spans="1:16" s="48" customFormat="1" ht="12.75">
      <c r="A117" s="49"/>
      <c r="B117" s="50"/>
      <c r="C117" s="50"/>
      <c r="D117" s="50"/>
      <c r="E117" s="51"/>
      <c r="F117" s="51"/>
      <c r="G117" s="52"/>
      <c r="H117" s="45"/>
      <c r="I117" s="45"/>
      <c r="J117" s="45"/>
      <c r="K117" s="46"/>
      <c r="L117" s="45"/>
      <c r="M117" s="45"/>
      <c r="N117" s="45"/>
      <c r="O117" s="45"/>
      <c r="P117" s="47"/>
    </row>
    <row r="118" spans="1:11" s="65" customFormat="1" ht="12.75">
      <c r="A118" s="36" t="s">
        <v>84</v>
      </c>
      <c r="B118" s="37" t="s">
        <v>75</v>
      </c>
      <c r="C118" s="37" t="s">
        <v>76</v>
      </c>
      <c r="D118" s="37" t="s">
        <v>91</v>
      </c>
      <c r="E118" s="28" t="s">
        <v>78</v>
      </c>
      <c r="F118" s="38" t="s">
        <v>79</v>
      </c>
      <c r="G118" s="39" t="s">
        <v>85</v>
      </c>
      <c r="H118" s="22"/>
      <c r="I118" s="22"/>
      <c r="J118" s="22"/>
      <c r="K118" s="59"/>
    </row>
    <row r="119" spans="1:11" s="65" customFormat="1" ht="12.75">
      <c r="A119" s="41">
        <f>C148+C152+C156+C160+C164+C168+C172+C176</f>
        <v>562500</v>
      </c>
      <c r="B119" s="42">
        <v>561000</v>
      </c>
      <c r="C119" s="42">
        <v>0</v>
      </c>
      <c r="D119" s="42">
        <f>A119-B119</f>
        <v>1500</v>
      </c>
      <c r="E119" s="43"/>
      <c r="F119" s="43"/>
      <c r="G119" s="44"/>
      <c r="H119" s="22"/>
      <c r="I119" s="22"/>
      <c r="J119" s="22"/>
      <c r="K119" s="59"/>
    </row>
    <row r="120" spans="1:11" s="22" customFormat="1" ht="12.75">
      <c r="A120" s="53"/>
      <c r="B120" s="75"/>
      <c r="C120" s="75"/>
      <c r="D120" s="75"/>
      <c r="E120" s="71"/>
      <c r="F120" s="71"/>
      <c r="G120" s="76"/>
      <c r="K120" s="59"/>
    </row>
    <row r="121" spans="1:11" s="65" customFormat="1" ht="12.75">
      <c r="A121" s="66"/>
      <c r="B121" s="75"/>
      <c r="C121" s="75"/>
      <c r="D121" s="68"/>
      <c r="E121" s="69"/>
      <c r="F121" s="69"/>
      <c r="G121" s="79"/>
      <c r="H121" s="22"/>
      <c r="I121" s="22"/>
      <c r="J121" s="22"/>
      <c r="K121" s="59"/>
    </row>
    <row r="122" spans="1:11" s="65" customFormat="1" ht="12.75">
      <c r="A122" s="80" t="s">
        <v>92</v>
      </c>
      <c r="B122" s="81"/>
      <c r="C122" s="81"/>
      <c r="D122" s="82"/>
      <c r="E122" s="83"/>
      <c r="F122" s="83"/>
      <c r="G122" s="84"/>
      <c r="H122" s="22"/>
      <c r="I122" s="22"/>
      <c r="J122" s="22"/>
      <c r="K122" s="59"/>
    </row>
    <row r="123" spans="1:11" s="65" customFormat="1" ht="24.75" customHeight="1">
      <c r="A123" s="183" t="s">
        <v>125</v>
      </c>
      <c r="B123" s="179"/>
      <c r="C123" s="179"/>
      <c r="D123" s="179"/>
      <c r="E123" s="179"/>
      <c r="F123" s="179"/>
      <c r="G123" s="179"/>
      <c r="H123" s="22"/>
      <c r="I123" s="22"/>
      <c r="J123" s="22"/>
      <c r="K123" s="59"/>
    </row>
    <row r="124" spans="1:11" s="65" customFormat="1" ht="12.75">
      <c r="A124" s="66"/>
      <c r="B124" s="88"/>
      <c r="C124" s="88"/>
      <c r="D124" s="68"/>
      <c r="E124" s="69"/>
      <c r="F124" s="69"/>
      <c r="G124" s="21"/>
      <c r="H124" s="22"/>
      <c r="I124" s="22"/>
      <c r="J124" s="22"/>
      <c r="K124" s="59"/>
    </row>
    <row r="125" spans="1:11" s="65" customFormat="1" ht="12.75">
      <c r="A125" s="66"/>
      <c r="B125" s="88"/>
      <c r="C125" s="88"/>
      <c r="D125" s="68"/>
      <c r="E125" s="69"/>
      <c r="F125" s="69"/>
      <c r="G125" s="21"/>
      <c r="H125" s="22"/>
      <c r="I125" s="22"/>
      <c r="J125" s="22"/>
      <c r="K125" s="59"/>
    </row>
    <row r="126" spans="1:11" s="65" customFormat="1" ht="12.75">
      <c r="A126" s="89" t="s">
        <v>93</v>
      </c>
      <c r="B126" s="81"/>
      <c r="C126" s="81"/>
      <c r="D126" s="82"/>
      <c r="E126" s="83"/>
      <c r="F126" s="83"/>
      <c r="G126" s="90"/>
      <c r="H126" s="22"/>
      <c r="I126" s="22"/>
      <c r="J126" s="22"/>
      <c r="K126" s="59"/>
    </row>
    <row r="127" spans="1:11" s="65" customFormat="1" ht="60" customHeight="1">
      <c r="A127" s="184" t="s">
        <v>171</v>
      </c>
      <c r="B127" s="185"/>
      <c r="C127" s="185"/>
      <c r="D127" s="185"/>
      <c r="E127" s="185"/>
      <c r="F127" s="185"/>
      <c r="G127" s="185"/>
      <c r="H127" s="22"/>
      <c r="I127" s="22"/>
      <c r="J127" s="22"/>
      <c r="K127" s="59"/>
    </row>
    <row r="128" spans="1:11" s="65" customFormat="1" ht="12.75">
      <c r="A128" s="66"/>
      <c r="B128" s="30"/>
      <c r="C128" s="30"/>
      <c r="D128" s="68"/>
      <c r="E128" s="69"/>
      <c r="F128" s="69"/>
      <c r="G128" s="21"/>
      <c r="H128" s="22"/>
      <c r="I128" s="22"/>
      <c r="J128" s="22"/>
      <c r="K128" s="59"/>
    </row>
    <row r="129" spans="1:11" s="65" customFormat="1" ht="12.75">
      <c r="A129" s="91" t="s">
        <v>126</v>
      </c>
      <c r="B129" s="91"/>
      <c r="C129" s="91"/>
      <c r="D129" s="82"/>
      <c r="E129" s="83"/>
      <c r="F129" s="83"/>
      <c r="G129" s="90"/>
      <c r="H129" s="22"/>
      <c r="I129" s="22"/>
      <c r="J129" s="22"/>
      <c r="K129" s="59"/>
    </row>
    <row r="130" spans="1:11" s="65" customFormat="1" ht="30" customHeight="1">
      <c r="A130" s="183"/>
      <c r="B130" s="179"/>
      <c r="C130" s="179"/>
      <c r="D130" s="179"/>
      <c r="E130" s="179"/>
      <c r="F130" s="179"/>
      <c r="G130" s="179"/>
      <c r="H130" s="22"/>
      <c r="I130" s="22"/>
      <c r="J130" s="22"/>
      <c r="K130" s="59"/>
    </row>
    <row r="131" spans="1:15" s="137" customFormat="1" ht="11.25" customHeight="1">
      <c r="A131" s="182" t="s">
        <v>95</v>
      </c>
      <c r="B131" s="182"/>
      <c r="C131" s="182"/>
      <c r="D131" s="182"/>
      <c r="E131" s="182"/>
      <c r="H131" s="138"/>
      <c r="I131" s="138"/>
      <c r="J131" s="138"/>
      <c r="K131" s="138"/>
      <c r="L131" s="138"/>
      <c r="M131" s="138"/>
      <c r="N131" s="138"/>
      <c r="O131" s="138"/>
    </row>
    <row r="132" spans="1:11" s="65" customFormat="1" ht="11.25" customHeight="1">
      <c r="A132" s="85" t="s">
        <v>96</v>
      </c>
      <c r="B132" s="32"/>
      <c r="C132" s="32"/>
      <c r="D132" s="32" t="s">
        <v>97</v>
      </c>
      <c r="E132" s="33"/>
      <c r="F132" s="33"/>
      <c r="G132" s="33"/>
      <c r="H132" s="22"/>
      <c r="I132" s="22"/>
      <c r="J132" s="22"/>
      <c r="K132" s="59"/>
    </row>
    <row r="133" spans="1:11" s="65" customFormat="1" ht="11.25" customHeight="1">
      <c r="A133" s="66"/>
      <c r="B133" s="178"/>
      <c r="C133" s="178"/>
      <c r="D133" s="178"/>
      <c r="E133" s="178"/>
      <c r="F133" s="178"/>
      <c r="G133" s="178"/>
      <c r="H133" s="22"/>
      <c r="I133" s="22"/>
      <c r="J133" s="22"/>
      <c r="K133" s="59"/>
    </row>
    <row r="134" spans="1:11" s="65" customFormat="1" ht="1.5" customHeight="1" hidden="1">
      <c r="A134" s="66"/>
      <c r="B134" s="66"/>
      <c r="C134" s="66"/>
      <c r="D134" s="68"/>
      <c r="E134" s="69"/>
      <c r="F134" s="69" t="s">
        <v>3</v>
      </c>
      <c r="G134" s="21"/>
      <c r="H134" s="22"/>
      <c r="I134" s="22"/>
      <c r="J134" s="22"/>
      <c r="K134" s="59"/>
    </row>
    <row r="135" spans="1:11" s="65" customFormat="1" ht="4.5" customHeight="1">
      <c r="A135" s="66"/>
      <c r="B135" s="178" t="s">
        <v>3</v>
      </c>
      <c r="C135" s="178"/>
      <c r="D135" s="178"/>
      <c r="E135" s="178"/>
      <c r="F135" s="178"/>
      <c r="G135" s="178"/>
      <c r="H135" s="22"/>
      <c r="I135" s="22"/>
      <c r="J135" s="22"/>
      <c r="K135" s="59"/>
    </row>
    <row r="136" spans="1:11" s="65" customFormat="1" ht="12.75">
      <c r="A136" s="93" t="s">
        <v>98</v>
      </c>
      <c r="B136" s="93"/>
      <c r="C136" s="93"/>
      <c r="D136" s="94"/>
      <c r="E136" s="95"/>
      <c r="F136" s="95"/>
      <c r="G136" s="96"/>
      <c r="H136" s="40"/>
      <c r="I136" s="40"/>
      <c r="J136" s="40"/>
      <c r="K136" s="25"/>
    </row>
    <row r="137" spans="1:11" ht="15.75" customHeight="1">
      <c r="A137" s="30" t="s">
        <v>99</v>
      </c>
      <c r="B137" s="97"/>
      <c r="C137" s="97"/>
      <c r="D137" s="68"/>
      <c r="E137" s="98"/>
      <c r="F137" s="98"/>
      <c r="G137" s="99"/>
      <c r="H137" s="100"/>
      <c r="K137" s="59"/>
    </row>
    <row r="138" spans="1:11" ht="41.25" customHeight="1">
      <c r="A138" s="185" t="s">
        <v>127</v>
      </c>
      <c r="B138" s="185"/>
      <c r="C138" s="185"/>
      <c r="D138" s="185"/>
      <c r="E138" s="185"/>
      <c r="F138" s="185"/>
      <c r="G138" s="185"/>
      <c r="K138" s="59"/>
    </row>
    <row r="139" spans="1:11" ht="23.25" customHeight="1">
      <c r="A139" s="19" t="s">
        <v>101</v>
      </c>
      <c r="B139" s="97"/>
      <c r="C139" s="97"/>
      <c r="D139" s="88"/>
      <c r="E139" s="71"/>
      <c r="F139" s="101" t="s">
        <v>102</v>
      </c>
      <c r="G139" s="102" t="s">
        <v>103</v>
      </c>
      <c r="K139" s="59"/>
    </row>
    <row r="140" spans="1:11" ht="29.25" customHeight="1">
      <c r="A140" s="185" t="s">
        <v>128</v>
      </c>
      <c r="B140" s="185"/>
      <c r="C140" s="185"/>
      <c r="D140" s="185"/>
      <c r="E140" s="185"/>
      <c r="F140" s="103" t="s">
        <v>82</v>
      </c>
      <c r="G140" s="104"/>
      <c r="K140" s="59"/>
    </row>
    <row r="141" spans="1:11" ht="12" customHeight="1">
      <c r="A141" s="32"/>
      <c r="B141" s="32"/>
      <c r="C141" s="32"/>
      <c r="D141" s="32"/>
      <c r="E141" s="33"/>
      <c r="F141" s="103"/>
      <c r="G141" s="104"/>
      <c r="K141" s="59"/>
    </row>
    <row r="142" spans="1:11" ht="15" customHeight="1">
      <c r="A142" s="181"/>
      <c r="B142" s="181"/>
      <c r="C142" s="181"/>
      <c r="D142" s="181"/>
      <c r="E142" s="181"/>
      <c r="F142" s="105"/>
      <c r="G142" s="23"/>
      <c r="K142" s="59"/>
    </row>
    <row r="143" spans="2:11" ht="12.75">
      <c r="B143" s="106"/>
      <c r="C143" s="106"/>
      <c r="D143" s="106"/>
      <c r="E143" s="107"/>
      <c r="F143" s="108"/>
      <c r="G143" s="107"/>
      <c r="K143" s="59"/>
    </row>
    <row r="144" spans="1:11" ht="14.25" customHeight="1">
      <c r="A144" s="109" t="s">
        <v>105</v>
      </c>
      <c r="B144" s="109"/>
      <c r="C144" s="109"/>
      <c r="D144" s="110"/>
      <c r="E144" s="111"/>
      <c r="F144" s="112"/>
      <c r="G144" s="113"/>
      <c r="K144" s="59"/>
    </row>
    <row r="145" spans="1:12" s="118" customFormat="1" ht="12.75">
      <c r="A145" s="18"/>
      <c r="B145" s="114" t="s">
        <v>106</v>
      </c>
      <c r="C145" s="114" t="s">
        <v>106</v>
      </c>
      <c r="D145" s="115"/>
      <c r="E145" s="116"/>
      <c r="F145" s="117"/>
      <c r="G145" s="22"/>
      <c r="H145" s="40"/>
      <c r="I145" s="40"/>
      <c r="J145" s="40"/>
      <c r="K145" s="40"/>
      <c r="L145" s="25"/>
    </row>
    <row r="146" spans="1:12" s="118" customFormat="1" ht="12.75">
      <c r="A146" s="18"/>
      <c r="B146" s="180" t="s">
        <v>129</v>
      </c>
      <c r="C146" s="180"/>
      <c r="D146" s="179"/>
      <c r="E146" s="179"/>
      <c r="F146" s="179"/>
      <c r="G146" s="179"/>
      <c r="H146" s="40"/>
      <c r="I146" s="40"/>
      <c r="J146" s="40"/>
      <c r="K146" s="40"/>
      <c r="L146" s="25"/>
    </row>
    <row r="147" spans="1:12" s="118" customFormat="1" ht="12.75">
      <c r="A147" s="119" t="s">
        <v>73</v>
      </c>
      <c r="B147" s="120" t="s">
        <v>108</v>
      </c>
      <c r="C147" s="120" t="s">
        <v>109</v>
      </c>
      <c r="D147" s="28" t="s">
        <v>110</v>
      </c>
      <c r="E147" s="38" t="s">
        <v>111</v>
      </c>
      <c r="F147" s="38" t="s">
        <v>85</v>
      </c>
      <c r="H147" s="40"/>
      <c r="I147" s="40"/>
      <c r="J147" s="40"/>
      <c r="K147" s="40"/>
      <c r="L147" s="25"/>
    </row>
    <row r="148" spans="1:31" s="123" customFormat="1" ht="12.75">
      <c r="A148" s="121">
        <f>B148+C148</f>
        <v>310000</v>
      </c>
      <c r="B148" s="121">
        <v>155000</v>
      </c>
      <c r="C148" s="121">
        <v>155000</v>
      </c>
      <c r="D148" s="42" t="s">
        <v>81</v>
      </c>
      <c r="E148" s="43" t="s">
        <v>82</v>
      </c>
      <c r="F148" s="43"/>
      <c r="G148" s="52"/>
      <c r="H148" s="45"/>
      <c r="I148" s="45"/>
      <c r="J148" s="45"/>
      <c r="K148" s="45"/>
      <c r="L148" s="46"/>
      <c r="M148" s="122"/>
      <c r="N148" s="122"/>
      <c r="O148" s="122"/>
      <c r="P148" s="122"/>
      <c r="Q148" s="122"/>
      <c r="R148" s="122"/>
      <c r="S148" s="122"/>
      <c r="T148" s="122"/>
      <c r="U148" s="122"/>
      <c r="V148" s="122"/>
      <c r="W148" s="122"/>
      <c r="X148" s="122"/>
      <c r="Y148" s="122"/>
      <c r="Z148" s="122"/>
      <c r="AA148" s="122"/>
      <c r="AB148" s="122"/>
      <c r="AC148" s="122"/>
      <c r="AD148" s="122"/>
      <c r="AE148" s="139"/>
    </row>
    <row r="149" spans="1:12" s="118" customFormat="1" ht="12.75">
      <c r="A149" s="124"/>
      <c r="B149" s="124"/>
      <c r="C149" s="124"/>
      <c r="D149" s="125"/>
      <c r="E149" s="126"/>
      <c r="F149" s="126"/>
      <c r="G149" s="127"/>
      <c r="H149" s="40"/>
      <c r="I149" s="40"/>
      <c r="J149" s="40"/>
      <c r="K149" s="40"/>
      <c r="L149" s="25"/>
    </row>
    <row r="150" spans="1:12" s="118" customFormat="1" ht="12.75">
      <c r="A150" s="18"/>
      <c r="B150" s="177" t="s">
        <v>130</v>
      </c>
      <c r="C150" s="177"/>
      <c r="D150" s="177"/>
      <c r="E150" s="177"/>
      <c r="F150" s="177"/>
      <c r="G150" s="177"/>
      <c r="H150" s="40"/>
      <c r="I150" s="40"/>
      <c r="J150" s="40"/>
      <c r="K150" s="40"/>
      <c r="L150" s="25"/>
    </row>
    <row r="151" spans="1:12" s="122" customFormat="1" ht="12.75">
      <c r="A151" s="119" t="s">
        <v>73</v>
      </c>
      <c r="B151" s="120" t="s">
        <v>108</v>
      </c>
      <c r="C151" s="120" t="s">
        <v>109</v>
      </c>
      <c r="D151" s="28" t="s">
        <v>110</v>
      </c>
      <c r="E151" s="38" t="s">
        <v>111</v>
      </c>
      <c r="F151" s="38" t="s">
        <v>85</v>
      </c>
      <c r="H151" s="45"/>
      <c r="I151" s="45"/>
      <c r="J151" s="45"/>
      <c r="K151" s="45"/>
      <c r="L151" s="46"/>
    </row>
    <row r="152" spans="1:12" s="122" customFormat="1" ht="12.75">
      <c r="A152" s="121">
        <f>B152+C152</f>
        <v>190000</v>
      </c>
      <c r="B152" s="130">
        <v>95000</v>
      </c>
      <c r="C152" s="130">
        <v>95000</v>
      </c>
      <c r="D152" s="130" t="s">
        <v>81</v>
      </c>
      <c r="E152" s="131" t="s">
        <v>82</v>
      </c>
      <c r="F152" s="131"/>
      <c r="G152" s="28"/>
      <c r="H152" s="45"/>
      <c r="I152" s="45"/>
      <c r="J152" s="45"/>
      <c r="K152" s="45"/>
      <c r="L152" s="46"/>
    </row>
    <row r="153" spans="1:12" s="122" customFormat="1" ht="12.75">
      <c r="A153" s="119"/>
      <c r="B153" s="120"/>
      <c r="C153" s="120"/>
      <c r="D153" s="120"/>
      <c r="E153" s="28"/>
      <c r="F153" s="38"/>
      <c r="G153" s="38"/>
      <c r="H153" s="45"/>
      <c r="I153" s="45"/>
      <c r="J153" s="45"/>
      <c r="K153" s="45"/>
      <c r="L153" s="46"/>
    </row>
    <row r="154" spans="1:12" s="122" customFormat="1" ht="12.75">
      <c r="A154" s="128"/>
      <c r="B154" s="177" t="s">
        <v>131</v>
      </c>
      <c r="C154" s="177"/>
      <c r="D154" s="177"/>
      <c r="E154" s="177"/>
      <c r="F154" s="177"/>
      <c r="G154" s="177"/>
      <c r="H154" s="45"/>
      <c r="I154" s="45"/>
      <c r="J154" s="45"/>
      <c r="K154" s="45"/>
      <c r="L154" s="46"/>
    </row>
    <row r="155" spans="1:12" s="122" customFormat="1" ht="12.75">
      <c r="A155" s="119" t="s">
        <v>73</v>
      </c>
      <c r="B155" s="120" t="s">
        <v>108</v>
      </c>
      <c r="C155" s="120" t="s">
        <v>109</v>
      </c>
      <c r="D155" s="28" t="s">
        <v>110</v>
      </c>
      <c r="E155" s="38" t="s">
        <v>111</v>
      </c>
      <c r="F155" s="38" t="s">
        <v>85</v>
      </c>
      <c r="H155" s="45"/>
      <c r="I155" s="45"/>
      <c r="J155" s="45"/>
      <c r="K155" s="45"/>
      <c r="L155" s="46"/>
    </row>
    <row r="156" spans="1:12" s="122" customFormat="1" ht="12.75">
      <c r="A156" s="121">
        <f>B156+C156</f>
        <v>100000</v>
      </c>
      <c r="B156" s="130">
        <v>50000</v>
      </c>
      <c r="C156" s="130">
        <v>50000</v>
      </c>
      <c r="D156" s="130" t="s">
        <v>81</v>
      </c>
      <c r="E156" s="131" t="s">
        <v>82</v>
      </c>
      <c r="F156" s="131"/>
      <c r="G156" s="28"/>
      <c r="H156" s="45"/>
      <c r="I156" s="45"/>
      <c r="J156" s="45"/>
      <c r="K156" s="45"/>
      <c r="L156" s="46"/>
    </row>
    <row r="157" spans="1:12" s="122" customFormat="1" ht="12.75">
      <c r="A157" s="119"/>
      <c r="B157" s="120"/>
      <c r="C157" s="120"/>
      <c r="D157" s="120"/>
      <c r="E157" s="28"/>
      <c r="F157" s="38"/>
      <c r="G157" s="38"/>
      <c r="H157" s="45"/>
      <c r="I157" s="45"/>
      <c r="J157" s="45"/>
      <c r="K157" s="45"/>
      <c r="L157" s="46"/>
    </row>
    <row r="158" spans="1:12" s="122" customFormat="1" ht="26.25" customHeight="1">
      <c r="A158" s="128"/>
      <c r="B158" s="177" t="s">
        <v>132</v>
      </c>
      <c r="C158" s="177"/>
      <c r="D158" s="177"/>
      <c r="E158" s="177"/>
      <c r="F158" s="177"/>
      <c r="G158" s="129"/>
      <c r="H158" s="45"/>
      <c r="I158" s="45"/>
      <c r="J158" s="45"/>
      <c r="K158" s="45"/>
      <c r="L158" s="46"/>
    </row>
    <row r="159" spans="1:12" s="122" customFormat="1" ht="12.75">
      <c r="A159" s="119" t="s">
        <v>73</v>
      </c>
      <c r="B159" s="120" t="s">
        <v>108</v>
      </c>
      <c r="C159" s="120" t="s">
        <v>109</v>
      </c>
      <c r="D159" s="28" t="s">
        <v>110</v>
      </c>
      <c r="E159" s="38" t="s">
        <v>111</v>
      </c>
      <c r="F159" s="38" t="s">
        <v>85</v>
      </c>
      <c r="H159" s="45"/>
      <c r="I159" s="45"/>
      <c r="J159" s="45"/>
      <c r="K159" s="45"/>
      <c r="L159" s="46"/>
    </row>
    <row r="160" spans="1:12" s="122" customFormat="1" ht="12.75">
      <c r="A160" s="121">
        <f>B160+C160</f>
        <v>50000</v>
      </c>
      <c r="B160" s="130">
        <v>25000</v>
      </c>
      <c r="C160" s="130">
        <v>25000</v>
      </c>
      <c r="D160" s="130" t="s">
        <v>81</v>
      </c>
      <c r="E160" s="131" t="s">
        <v>82</v>
      </c>
      <c r="F160" s="131"/>
      <c r="G160" s="28"/>
      <c r="H160" s="45"/>
      <c r="I160" s="45"/>
      <c r="J160" s="45"/>
      <c r="K160" s="45"/>
      <c r="L160" s="46"/>
    </row>
    <row r="161" spans="1:12" s="122" customFormat="1" ht="12.75">
      <c r="A161" s="134"/>
      <c r="B161" s="54"/>
      <c r="C161" s="54"/>
      <c r="D161" s="27"/>
      <c r="E161" s="55"/>
      <c r="F161" s="55"/>
      <c r="G161" s="28"/>
      <c r="H161" s="45"/>
      <c r="I161" s="45"/>
      <c r="J161" s="45"/>
      <c r="K161" s="45"/>
      <c r="L161" s="46"/>
    </row>
    <row r="162" spans="1:12" s="122" customFormat="1" ht="12.75">
      <c r="A162" s="18"/>
      <c r="B162" s="180" t="s">
        <v>133</v>
      </c>
      <c r="C162" s="180"/>
      <c r="D162" s="179"/>
      <c r="E162" s="179"/>
      <c r="F162" s="179"/>
      <c r="G162" s="179"/>
      <c r="H162" s="45"/>
      <c r="I162" s="45"/>
      <c r="J162" s="45"/>
      <c r="K162" s="45"/>
      <c r="L162" s="46"/>
    </row>
    <row r="163" spans="1:12" s="122" customFormat="1" ht="12.75">
      <c r="A163" s="119" t="s">
        <v>73</v>
      </c>
      <c r="B163" s="120" t="s">
        <v>108</v>
      </c>
      <c r="C163" s="120" t="s">
        <v>109</v>
      </c>
      <c r="D163" s="28" t="s">
        <v>110</v>
      </c>
      <c r="E163" s="38" t="s">
        <v>111</v>
      </c>
      <c r="F163" s="38" t="s">
        <v>85</v>
      </c>
      <c r="G163" s="118"/>
      <c r="H163" s="45"/>
      <c r="I163" s="45"/>
      <c r="J163" s="45"/>
      <c r="K163" s="45"/>
      <c r="L163" s="46"/>
    </row>
    <row r="164" spans="1:12" s="122" customFormat="1" ht="12.75">
      <c r="A164" s="121">
        <f>B164+C164</f>
        <v>40000</v>
      </c>
      <c r="B164" s="121">
        <v>20000</v>
      </c>
      <c r="C164" s="121">
        <v>20000</v>
      </c>
      <c r="D164" s="42" t="s">
        <v>81</v>
      </c>
      <c r="E164" s="43" t="s">
        <v>82</v>
      </c>
      <c r="F164" s="43"/>
      <c r="G164" s="52"/>
      <c r="H164" s="45"/>
      <c r="I164" s="45"/>
      <c r="J164" s="45"/>
      <c r="K164" s="45"/>
      <c r="L164" s="46"/>
    </row>
    <row r="165" spans="1:12" s="122" customFormat="1" ht="12.75">
      <c r="A165" s="124"/>
      <c r="B165" s="124"/>
      <c r="C165" s="124"/>
      <c r="D165" s="125"/>
      <c r="E165" s="126"/>
      <c r="F165" s="126"/>
      <c r="G165" s="127"/>
      <c r="H165" s="45"/>
      <c r="I165" s="45"/>
      <c r="J165" s="45"/>
      <c r="K165" s="45"/>
      <c r="L165" s="46"/>
    </row>
    <row r="166" spans="1:12" s="122" customFormat="1" ht="27" customHeight="1">
      <c r="A166" s="18"/>
      <c r="B166" s="177" t="s">
        <v>134</v>
      </c>
      <c r="C166" s="177"/>
      <c r="D166" s="177"/>
      <c r="E166" s="177"/>
      <c r="F166" s="177"/>
      <c r="G166" s="129"/>
      <c r="H166" s="45"/>
      <c r="I166" s="45"/>
      <c r="J166" s="45"/>
      <c r="K166" s="45"/>
      <c r="L166" s="46"/>
    </row>
    <row r="167" spans="1:12" s="122" customFormat="1" ht="12.75">
      <c r="A167" s="119" t="s">
        <v>73</v>
      </c>
      <c r="B167" s="120" t="s">
        <v>108</v>
      </c>
      <c r="C167" s="120" t="s">
        <v>109</v>
      </c>
      <c r="D167" s="28" t="s">
        <v>110</v>
      </c>
      <c r="E167" s="38" t="s">
        <v>111</v>
      </c>
      <c r="F167" s="38" t="s">
        <v>85</v>
      </c>
      <c r="H167" s="45"/>
      <c r="I167" s="45"/>
      <c r="J167" s="45"/>
      <c r="K167" s="45"/>
      <c r="L167" s="46"/>
    </row>
    <row r="168" spans="1:12" s="122" customFormat="1" ht="12.75">
      <c r="A168" s="121">
        <f>B168+C168</f>
        <v>60000</v>
      </c>
      <c r="B168" s="130">
        <v>30000</v>
      </c>
      <c r="C168" s="130">
        <v>30000</v>
      </c>
      <c r="D168" s="130" t="s">
        <v>81</v>
      </c>
      <c r="E168" s="131" t="s">
        <v>82</v>
      </c>
      <c r="F168" s="131"/>
      <c r="G168" s="28"/>
      <c r="H168" s="45"/>
      <c r="I168" s="45"/>
      <c r="J168" s="45"/>
      <c r="K168" s="45"/>
      <c r="L168" s="46"/>
    </row>
    <row r="169" spans="1:12" s="122" customFormat="1" ht="12.75">
      <c r="A169" s="119"/>
      <c r="B169" s="120"/>
      <c r="C169" s="120"/>
      <c r="D169" s="120"/>
      <c r="E169" s="28"/>
      <c r="F169" s="38"/>
      <c r="G169" s="38"/>
      <c r="H169" s="45"/>
      <c r="I169" s="45"/>
      <c r="J169" s="45"/>
      <c r="K169" s="45"/>
      <c r="L169" s="46"/>
    </row>
    <row r="170" spans="1:12" s="122" customFormat="1" ht="27.75" customHeight="1">
      <c r="A170" s="128"/>
      <c r="B170" s="177" t="s">
        <v>135</v>
      </c>
      <c r="C170" s="177"/>
      <c r="D170" s="177"/>
      <c r="E170" s="177"/>
      <c r="F170" s="177"/>
      <c r="G170" s="129"/>
      <c r="H170" s="45"/>
      <c r="I170" s="45"/>
      <c r="J170" s="45"/>
      <c r="K170" s="45"/>
      <c r="L170" s="46"/>
    </row>
    <row r="171" spans="1:12" s="122" customFormat="1" ht="12.75">
      <c r="A171" s="119" t="s">
        <v>73</v>
      </c>
      <c r="B171" s="120" t="s">
        <v>108</v>
      </c>
      <c r="C171" s="120" t="s">
        <v>109</v>
      </c>
      <c r="D171" s="28" t="s">
        <v>110</v>
      </c>
      <c r="E171" s="38" t="s">
        <v>111</v>
      </c>
      <c r="F171" s="38" t="s">
        <v>85</v>
      </c>
      <c r="H171" s="45"/>
      <c r="I171" s="45"/>
      <c r="J171" s="45"/>
      <c r="K171" s="45"/>
      <c r="L171" s="46"/>
    </row>
    <row r="172" spans="1:11" ht="12.75" customHeight="1">
      <c r="A172" s="121">
        <f>B172+C172</f>
        <v>40000</v>
      </c>
      <c r="B172" s="130">
        <v>20000</v>
      </c>
      <c r="C172" s="130">
        <v>20000</v>
      </c>
      <c r="D172" s="130" t="s">
        <v>81</v>
      </c>
      <c r="E172" s="131" t="s">
        <v>82</v>
      </c>
      <c r="F172" s="131"/>
      <c r="G172" s="28"/>
      <c r="K172" s="59"/>
    </row>
    <row r="173" spans="1:11" s="65" customFormat="1" ht="12.75">
      <c r="A173" s="119"/>
      <c r="B173" s="120"/>
      <c r="C173" s="120"/>
      <c r="D173" s="120"/>
      <c r="E173" s="28"/>
      <c r="F173" s="38"/>
      <c r="G173" s="38"/>
      <c r="H173" s="22"/>
      <c r="I173" s="22"/>
      <c r="J173" s="22"/>
      <c r="K173" s="59"/>
    </row>
    <row r="174" spans="1:11" s="65" customFormat="1" ht="12.75">
      <c r="A174" s="119"/>
      <c r="B174" s="177" t="s">
        <v>123</v>
      </c>
      <c r="C174" s="177"/>
      <c r="D174" s="177"/>
      <c r="E174" s="177"/>
      <c r="F174" s="177"/>
      <c r="G174" s="177"/>
      <c r="H174" s="22"/>
      <c r="I174" s="22"/>
      <c r="J174" s="22"/>
      <c r="K174" s="59"/>
    </row>
    <row r="175" spans="1:11" s="65" customFormat="1" ht="12.75">
      <c r="A175" s="119" t="s">
        <v>73</v>
      </c>
      <c r="B175" s="120" t="s">
        <v>108</v>
      </c>
      <c r="C175" s="120" t="s">
        <v>109</v>
      </c>
      <c r="D175" s="28" t="s">
        <v>110</v>
      </c>
      <c r="E175" s="38" t="s">
        <v>111</v>
      </c>
      <c r="F175" s="38" t="s">
        <v>85</v>
      </c>
      <c r="G175" s="122"/>
      <c r="H175" s="22"/>
      <c r="I175" s="22"/>
      <c r="J175" s="22"/>
      <c r="K175" s="59"/>
    </row>
    <row r="176" spans="1:11" s="65" customFormat="1" ht="12.75">
      <c r="A176" s="121">
        <f>B176+C176</f>
        <v>335000</v>
      </c>
      <c r="B176" s="130">
        <v>167500</v>
      </c>
      <c r="C176" s="130">
        <v>167500</v>
      </c>
      <c r="D176" s="130" t="s">
        <v>81</v>
      </c>
      <c r="E176" s="131" t="s">
        <v>82</v>
      </c>
      <c r="F176" s="131"/>
      <c r="G176" s="28"/>
      <c r="H176" s="22"/>
      <c r="I176" s="22"/>
      <c r="J176" s="22"/>
      <c r="K176" s="59"/>
    </row>
    <row r="177" spans="1:11" s="65" customFormat="1" ht="24.75" customHeight="1">
      <c r="A177" s="134"/>
      <c r="B177" s="54"/>
      <c r="C177" s="54"/>
      <c r="D177" s="27"/>
      <c r="E177" s="55"/>
      <c r="F177" s="55"/>
      <c r="G177" s="28"/>
      <c r="H177" s="22"/>
      <c r="I177" s="22"/>
      <c r="J177" s="22"/>
      <c r="K177" s="59"/>
    </row>
    <row r="178" spans="1:11" s="65" customFormat="1" ht="15">
      <c r="A178" s="56"/>
      <c r="B178" s="186" t="s">
        <v>136</v>
      </c>
      <c r="C178" s="186"/>
      <c r="D178" s="187"/>
      <c r="E178" s="187"/>
      <c r="F178" s="57" t="s">
        <v>88</v>
      </c>
      <c r="G178" s="58" t="s">
        <v>89</v>
      </c>
      <c r="H178" s="22"/>
      <c r="I178" s="22"/>
      <c r="J178" s="22"/>
      <c r="K178" s="59"/>
    </row>
    <row r="179" spans="1:11" s="65" customFormat="1" ht="12.75">
      <c r="A179" s="56"/>
      <c r="B179" s="60"/>
      <c r="C179" s="60"/>
      <c r="D179" s="61"/>
      <c r="E179" s="62"/>
      <c r="F179" s="63" t="s">
        <v>137</v>
      </c>
      <c r="G179" s="64"/>
      <c r="H179" s="22"/>
      <c r="I179" s="22"/>
      <c r="J179" s="22"/>
      <c r="K179" s="59"/>
    </row>
    <row r="180" spans="1:11" s="65" customFormat="1" ht="12.75">
      <c r="A180" s="31" t="s">
        <v>73</v>
      </c>
      <c r="B180" s="54"/>
      <c r="C180" s="54"/>
      <c r="D180" s="27"/>
      <c r="E180" s="55"/>
      <c r="F180" s="55"/>
      <c r="G180" s="28"/>
      <c r="H180" s="22"/>
      <c r="I180" s="22"/>
      <c r="J180" s="22"/>
      <c r="K180" s="59"/>
    </row>
    <row r="181" spans="1:11" s="65" customFormat="1" ht="12.75">
      <c r="A181" s="34">
        <f>A183+A186</f>
        <v>2925000</v>
      </c>
      <c r="B181" s="32"/>
      <c r="C181" s="32"/>
      <c r="D181" s="32"/>
      <c r="E181" s="33"/>
      <c r="F181" s="33"/>
      <c r="G181" s="33"/>
      <c r="H181" s="22"/>
      <c r="I181" s="22"/>
      <c r="J181" s="22"/>
      <c r="K181" s="59"/>
    </row>
    <row r="182" spans="1:11" s="65" customFormat="1" ht="14.25" customHeight="1">
      <c r="A182" s="36" t="s">
        <v>74</v>
      </c>
      <c r="B182" s="37" t="s">
        <v>75</v>
      </c>
      <c r="C182" s="37" t="s">
        <v>76</v>
      </c>
      <c r="D182" s="37" t="s">
        <v>91</v>
      </c>
      <c r="E182" s="28" t="s">
        <v>110</v>
      </c>
      <c r="F182" s="38" t="s">
        <v>111</v>
      </c>
      <c r="G182" s="39" t="s">
        <v>85</v>
      </c>
      <c r="H182" s="22"/>
      <c r="I182" s="22"/>
      <c r="J182" s="22"/>
      <c r="K182" s="59"/>
    </row>
    <row r="183" spans="1:11" s="65" customFormat="1" ht="12.75">
      <c r="A183" s="41">
        <f>B215+B219+B223+B231+B235+B239+B243+B247+B251+B255+B259+B263+B267+B271+B275+B279+B283+B287+B291+B295</f>
        <v>1464000</v>
      </c>
      <c r="B183" s="42">
        <v>1350000</v>
      </c>
      <c r="C183" s="42">
        <v>0</v>
      </c>
      <c r="D183" s="42">
        <f>A183-B183</f>
        <v>114000</v>
      </c>
      <c r="E183" s="43" t="s">
        <v>81</v>
      </c>
      <c r="F183" s="43" t="s">
        <v>82</v>
      </c>
      <c r="G183" s="44"/>
      <c r="H183" s="22"/>
      <c r="I183" s="22"/>
      <c r="J183" s="22"/>
      <c r="K183" s="59"/>
    </row>
    <row r="184" spans="1:28" s="48" customFormat="1" ht="12.75">
      <c r="A184" s="49"/>
      <c r="B184" s="50"/>
      <c r="C184" s="50"/>
      <c r="D184" s="50"/>
      <c r="E184" s="51"/>
      <c r="F184" s="51"/>
      <c r="G184" s="52"/>
      <c r="H184" s="45"/>
      <c r="I184" s="45"/>
      <c r="J184" s="45"/>
      <c r="K184" s="46"/>
      <c r="L184" s="45"/>
      <c r="M184" s="45"/>
      <c r="N184" s="45"/>
      <c r="O184" s="45"/>
      <c r="P184" s="45"/>
      <c r="Q184" s="45"/>
      <c r="R184" s="45"/>
      <c r="S184" s="45"/>
      <c r="T184" s="45"/>
      <c r="U184" s="45"/>
      <c r="V184" s="45"/>
      <c r="W184" s="45"/>
      <c r="X184" s="45"/>
      <c r="Y184" s="45"/>
      <c r="Z184" s="45"/>
      <c r="AA184" s="45"/>
      <c r="AB184" s="47"/>
    </row>
    <row r="185" spans="1:11" s="65" customFormat="1" ht="12.75">
      <c r="A185" s="36" t="s">
        <v>84</v>
      </c>
      <c r="B185" s="37" t="s">
        <v>75</v>
      </c>
      <c r="C185" s="37" t="s">
        <v>76</v>
      </c>
      <c r="D185" s="37" t="s">
        <v>91</v>
      </c>
      <c r="E185" s="28" t="s">
        <v>110</v>
      </c>
      <c r="F185" s="38" t="s">
        <v>111</v>
      </c>
      <c r="G185" s="39" t="s">
        <v>85</v>
      </c>
      <c r="H185" s="22"/>
      <c r="I185" s="22"/>
      <c r="J185" s="22"/>
      <c r="K185" s="59"/>
    </row>
    <row r="186" spans="1:11" s="65" customFormat="1" ht="12.75">
      <c r="A186" s="41">
        <f>C215+C219+C223+C227+C231+C235+C239+C243+C247+C251+C255+C259+C263+C267+C271+C275+C279+C283+C287+C291+C295</f>
        <v>1461000</v>
      </c>
      <c r="B186" s="42">
        <v>1331000</v>
      </c>
      <c r="C186" s="42">
        <v>0</v>
      </c>
      <c r="D186" s="42">
        <f>A186-B186</f>
        <v>130000</v>
      </c>
      <c r="E186" s="43" t="s">
        <v>81</v>
      </c>
      <c r="F186" s="43" t="s">
        <v>82</v>
      </c>
      <c r="G186" s="44"/>
      <c r="H186" s="22"/>
      <c r="I186" s="22"/>
      <c r="J186" s="22"/>
      <c r="K186" s="59"/>
    </row>
    <row r="187" spans="1:11" s="65" customFormat="1" ht="12.75">
      <c r="A187" s="66"/>
      <c r="B187" s="67"/>
      <c r="C187" s="67"/>
      <c r="D187" s="68"/>
      <c r="E187" s="69"/>
      <c r="F187" s="70"/>
      <c r="G187" s="71"/>
      <c r="H187" s="22"/>
      <c r="I187" s="22"/>
      <c r="J187" s="22"/>
      <c r="K187" s="59"/>
    </row>
    <row r="188" spans="1:11" s="65" customFormat="1" ht="12.75">
      <c r="A188" s="66"/>
      <c r="B188" s="75"/>
      <c r="C188" s="75"/>
      <c r="D188" s="68"/>
      <c r="E188" s="69"/>
      <c r="F188" s="69"/>
      <c r="G188" s="79"/>
      <c r="H188" s="22"/>
      <c r="I188" s="22"/>
      <c r="J188" s="22"/>
      <c r="K188" s="59"/>
    </row>
    <row r="189" spans="1:11" s="65" customFormat="1" ht="12.75">
      <c r="A189" s="80" t="s">
        <v>92</v>
      </c>
      <c r="B189" s="81"/>
      <c r="C189" s="81"/>
      <c r="D189" s="82"/>
      <c r="E189" s="83"/>
      <c r="F189" s="83"/>
      <c r="G189" s="84"/>
      <c r="H189" s="22"/>
      <c r="I189" s="22"/>
      <c r="J189" s="22"/>
      <c r="K189" s="59"/>
    </row>
    <row r="190" spans="1:11" s="65" customFormat="1" ht="24.75" customHeight="1">
      <c r="A190" s="183"/>
      <c r="B190" s="179"/>
      <c r="C190" s="179"/>
      <c r="D190" s="179"/>
      <c r="E190" s="179"/>
      <c r="F190" s="179"/>
      <c r="G190" s="179"/>
      <c r="H190" s="22"/>
      <c r="I190" s="22"/>
      <c r="J190" s="22"/>
      <c r="K190" s="59"/>
    </row>
    <row r="191" spans="1:11" s="65" customFormat="1" ht="12.75">
      <c r="A191" s="66"/>
      <c r="B191" s="88"/>
      <c r="C191" s="88"/>
      <c r="D191" s="68"/>
      <c r="E191" s="69"/>
      <c r="F191" s="69"/>
      <c r="G191" s="21"/>
      <c r="H191" s="22"/>
      <c r="I191" s="22"/>
      <c r="J191" s="22"/>
      <c r="K191" s="59"/>
    </row>
    <row r="192" spans="1:11" s="65" customFormat="1" ht="12.75">
      <c r="A192" s="66"/>
      <c r="B192" s="88"/>
      <c r="C192" s="88"/>
      <c r="D192" s="68"/>
      <c r="E192" s="69"/>
      <c r="F192" s="69"/>
      <c r="G192" s="21"/>
      <c r="H192" s="22"/>
      <c r="I192" s="22"/>
      <c r="J192" s="22"/>
      <c r="K192" s="59"/>
    </row>
    <row r="193" spans="1:11" s="65" customFormat="1" ht="12.75">
      <c r="A193" s="89" t="s">
        <v>93</v>
      </c>
      <c r="B193" s="81"/>
      <c r="C193" s="81"/>
      <c r="D193" s="82"/>
      <c r="E193" s="83"/>
      <c r="F193" s="83"/>
      <c r="G193" s="90"/>
      <c r="H193" s="22"/>
      <c r="I193" s="22"/>
      <c r="J193" s="22"/>
      <c r="K193" s="59"/>
    </row>
    <row r="194" spans="1:11" s="65" customFormat="1" ht="59.25" customHeight="1">
      <c r="A194" s="184" t="s">
        <v>172</v>
      </c>
      <c r="B194" s="185"/>
      <c r="C194" s="185"/>
      <c r="D194" s="185"/>
      <c r="E194" s="185"/>
      <c r="F194" s="185"/>
      <c r="G194" s="185"/>
      <c r="H194" s="22"/>
      <c r="I194" s="22"/>
      <c r="J194" s="22"/>
      <c r="K194" s="59"/>
    </row>
    <row r="195" spans="1:11" s="65" customFormat="1" ht="12.75">
      <c r="A195" s="66"/>
      <c r="B195" s="30"/>
      <c r="C195" s="30"/>
      <c r="D195" s="68"/>
      <c r="E195" s="69"/>
      <c r="F195" s="69"/>
      <c r="G195" s="21"/>
      <c r="H195" s="22"/>
      <c r="I195" s="22"/>
      <c r="J195" s="22"/>
      <c r="K195" s="59"/>
    </row>
    <row r="196" spans="1:11" s="65" customFormat="1" ht="12.75">
      <c r="A196" s="91" t="s">
        <v>126</v>
      </c>
      <c r="B196" s="91"/>
      <c r="C196" s="91"/>
      <c r="D196" s="82"/>
      <c r="E196" s="83"/>
      <c r="F196" s="83"/>
      <c r="G196" s="90"/>
      <c r="H196" s="22"/>
      <c r="I196" s="22"/>
      <c r="J196" s="22"/>
      <c r="K196" s="59"/>
    </row>
    <row r="197" spans="1:11" s="65" customFormat="1" ht="30" customHeight="1">
      <c r="A197" s="183"/>
      <c r="B197" s="179"/>
      <c r="C197" s="179"/>
      <c r="D197" s="179"/>
      <c r="E197" s="179"/>
      <c r="F197" s="179"/>
      <c r="G197" s="179"/>
      <c r="H197" s="22"/>
      <c r="I197" s="22"/>
      <c r="J197" s="22"/>
      <c r="K197" s="59"/>
    </row>
    <row r="198" spans="1:11" s="65" customFormat="1" ht="15" customHeight="1">
      <c r="A198" s="182" t="s">
        <v>95</v>
      </c>
      <c r="B198" s="182"/>
      <c r="C198" s="182"/>
      <c r="D198" s="182"/>
      <c r="E198" s="182"/>
      <c r="F198" s="92"/>
      <c r="G198" s="92"/>
      <c r="H198" s="22"/>
      <c r="I198" s="22"/>
      <c r="J198" s="22"/>
      <c r="K198" s="59"/>
    </row>
    <row r="199" spans="1:11" s="65" customFormat="1" ht="11.25" customHeight="1">
      <c r="A199" s="85" t="s">
        <v>96</v>
      </c>
      <c r="B199" s="32"/>
      <c r="C199" s="32"/>
      <c r="D199" s="32" t="s">
        <v>97</v>
      </c>
      <c r="E199" s="33"/>
      <c r="F199" s="33"/>
      <c r="G199" s="33"/>
      <c r="H199" s="22"/>
      <c r="I199" s="22"/>
      <c r="J199" s="22"/>
      <c r="K199" s="59"/>
    </row>
    <row r="200" spans="1:11" s="65" customFormat="1" ht="11.25" customHeight="1">
      <c r="A200" s="66"/>
      <c r="B200" s="178"/>
      <c r="C200" s="178"/>
      <c r="D200" s="178"/>
      <c r="E200" s="178"/>
      <c r="F200" s="178"/>
      <c r="G200" s="178"/>
      <c r="H200" s="22"/>
      <c r="I200" s="22"/>
      <c r="J200" s="22"/>
      <c r="K200" s="59"/>
    </row>
    <row r="201" spans="1:11" s="65" customFormat="1" ht="1.5" customHeight="1" hidden="1">
      <c r="A201" s="66"/>
      <c r="B201" s="66"/>
      <c r="C201" s="66"/>
      <c r="D201" s="68"/>
      <c r="E201" s="69"/>
      <c r="F201" s="69" t="s">
        <v>3</v>
      </c>
      <c r="G201" s="21"/>
      <c r="H201" s="22"/>
      <c r="I201" s="22"/>
      <c r="J201" s="22"/>
      <c r="K201" s="59"/>
    </row>
    <row r="202" spans="1:11" s="65" customFormat="1" ht="4.5" customHeight="1">
      <c r="A202" s="66"/>
      <c r="B202" s="178" t="s">
        <v>3</v>
      </c>
      <c r="C202" s="178"/>
      <c r="D202" s="178"/>
      <c r="E202" s="178"/>
      <c r="F202" s="178"/>
      <c r="G202" s="178"/>
      <c r="H202" s="22"/>
      <c r="I202" s="22"/>
      <c r="J202" s="22"/>
      <c r="K202" s="59"/>
    </row>
    <row r="203" spans="1:11" s="65" customFormat="1" ht="12.75">
      <c r="A203" s="93" t="s">
        <v>98</v>
      </c>
      <c r="B203" s="93"/>
      <c r="C203" s="93"/>
      <c r="D203" s="94"/>
      <c r="E203" s="95"/>
      <c r="F203" s="95"/>
      <c r="G203" s="96"/>
      <c r="H203" s="40"/>
      <c r="I203" s="40"/>
      <c r="J203" s="40"/>
      <c r="K203" s="25"/>
    </row>
    <row r="204" spans="1:11" ht="15.75" customHeight="1">
      <c r="A204" s="30" t="s">
        <v>99</v>
      </c>
      <c r="B204" s="97"/>
      <c r="C204" s="97"/>
      <c r="D204" s="68"/>
      <c r="E204" s="98"/>
      <c r="F204" s="98"/>
      <c r="G204" s="99"/>
      <c r="H204" s="100"/>
      <c r="K204" s="59"/>
    </row>
    <row r="205" spans="1:11" ht="29.25" customHeight="1">
      <c r="A205" s="179" t="s">
        <v>138</v>
      </c>
      <c r="B205" s="179"/>
      <c r="C205" s="179"/>
      <c r="D205" s="179"/>
      <c r="E205" s="179"/>
      <c r="F205" s="179"/>
      <c r="G205" s="179"/>
      <c r="K205" s="59"/>
    </row>
    <row r="206" spans="1:11" ht="23.25" customHeight="1">
      <c r="A206" s="19" t="s">
        <v>101</v>
      </c>
      <c r="B206" s="97"/>
      <c r="C206" s="97"/>
      <c r="D206" s="88"/>
      <c r="E206" s="71"/>
      <c r="F206" s="101" t="s">
        <v>102</v>
      </c>
      <c r="G206" s="102" t="s">
        <v>103</v>
      </c>
      <c r="K206" s="59"/>
    </row>
    <row r="207" spans="1:11" ht="15" customHeight="1">
      <c r="A207" s="179" t="s">
        <v>139</v>
      </c>
      <c r="B207" s="179"/>
      <c r="C207" s="179"/>
      <c r="D207" s="179"/>
      <c r="E207" s="179"/>
      <c r="F207" s="103" t="s">
        <v>82</v>
      </c>
      <c r="G207" s="104"/>
      <c r="K207" s="59"/>
    </row>
    <row r="208" spans="1:11" ht="12" customHeight="1">
      <c r="A208" s="32"/>
      <c r="B208" s="32"/>
      <c r="C208" s="32"/>
      <c r="D208" s="32"/>
      <c r="E208" s="33"/>
      <c r="F208" s="103"/>
      <c r="G208" s="104"/>
      <c r="K208" s="59"/>
    </row>
    <row r="209" spans="1:11" ht="15" customHeight="1">
      <c r="A209" s="181"/>
      <c r="B209" s="181"/>
      <c r="C209" s="181"/>
      <c r="D209" s="181"/>
      <c r="E209" s="181"/>
      <c r="F209" s="105"/>
      <c r="G209" s="23"/>
      <c r="K209" s="59"/>
    </row>
    <row r="210" spans="2:11" ht="12.75">
      <c r="B210" s="106"/>
      <c r="C210" s="106"/>
      <c r="D210" s="106"/>
      <c r="E210" s="107"/>
      <c r="F210" s="108"/>
      <c r="G210" s="107"/>
      <c r="K210" s="59"/>
    </row>
    <row r="211" spans="1:11" ht="14.25" customHeight="1">
      <c r="A211" s="109" t="s">
        <v>105</v>
      </c>
      <c r="B211" s="109"/>
      <c r="C211" s="109"/>
      <c r="D211" s="110"/>
      <c r="E211" s="111"/>
      <c r="F211" s="112"/>
      <c r="G211" s="113"/>
      <c r="K211" s="59"/>
    </row>
    <row r="212" spans="1:12" s="118" customFormat="1" ht="12.75">
      <c r="A212" s="18"/>
      <c r="B212" s="114" t="s">
        <v>106</v>
      </c>
      <c r="C212" s="114" t="s">
        <v>106</v>
      </c>
      <c r="D212" s="115"/>
      <c r="E212" s="116"/>
      <c r="F212" s="117"/>
      <c r="G212" s="22"/>
      <c r="H212" s="40"/>
      <c r="I212" s="40"/>
      <c r="J212" s="40"/>
      <c r="K212" s="40"/>
      <c r="L212" s="25"/>
    </row>
    <row r="213" spans="1:12" s="118" customFormat="1" ht="12.75">
      <c r="A213" s="18"/>
      <c r="B213" s="180" t="s">
        <v>140</v>
      </c>
      <c r="C213" s="180"/>
      <c r="D213" s="179"/>
      <c r="E213" s="179"/>
      <c r="F213" s="179"/>
      <c r="G213" s="179"/>
      <c r="H213" s="40"/>
      <c r="I213" s="40"/>
      <c r="J213" s="40"/>
      <c r="K213" s="40"/>
      <c r="L213" s="25"/>
    </row>
    <row r="214" spans="1:12" s="118" customFormat="1" ht="12.75">
      <c r="A214" s="119" t="s">
        <v>73</v>
      </c>
      <c r="B214" s="120" t="s">
        <v>108</v>
      </c>
      <c r="C214" s="120" t="s">
        <v>109</v>
      </c>
      <c r="D214" s="28" t="s">
        <v>110</v>
      </c>
      <c r="E214" s="38" t="s">
        <v>111</v>
      </c>
      <c r="F214" s="38" t="s">
        <v>85</v>
      </c>
      <c r="H214" s="40"/>
      <c r="I214" s="40"/>
      <c r="J214" s="40"/>
      <c r="K214" s="40"/>
      <c r="L214" s="25"/>
    </row>
    <row r="215" spans="1:75" s="123" customFormat="1" ht="12.75">
      <c r="A215" s="121">
        <f>B215+C215</f>
        <v>310000</v>
      </c>
      <c r="B215" s="121">
        <v>155000</v>
      </c>
      <c r="C215" s="121">
        <v>155000</v>
      </c>
      <c r="D215" s="42" t="s">
        <v>81</v>
      </c>
      <c r="E215" s="131" t="s">
        <v>82</v>
      </c>
      <c r="F215" s="43"/>
      <c r="G215" s="52"/>
      <c r="H215" s="45"/>
      <c r="I215" s="45"/>
      <c r="J215" s="45"/>
      <c r="K215" s="45"/>
      <c r="L215" s="46"/>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row>
    <row r="216" spans="1:12" s="118" customFormat="1" ht="12.75">
      <c r="A216" s="124"/>
      <c r="B216" s="124"/>
      <c r="C216" s="124"/>
      <c r="D216" s="125"/>
      <c r="E216" s="126"/>
      <c r="F216" s="126"/>
      <c r="G216" s="127"/>
      <c r="H216" s="40"/>
      <c r="I216" s="40"/>
      <c r="J216" s="40"/>
      <c r="K216" s="40"/>
      <c r="L216" s="25"/>
    </row>
    <row r="217" spans="1:12" s="118" customFormat="1" ht="12.75">
      <c r="A217" s="18"/>
      <c r="B217" s="177" t="s">
        <v>141</v>
      </c>
      <c r="C217" s="177"/>
      <c r="D217" s="177"/>
      <c r="E217" s="177"/>
      <c r="F217" s="177"/>
      <c r="G217" s="177"/>
      <c r="H217" s="40"/>
      <c r="I217" s="40"/>
      <c r="J217" s="40"/>
      <c r="K217" s="40"/>
      <c r="L217" s="25"/>
    </row>
    <row r="218" spans="1:12" s="122" customFormat="1" ht="12.75">
      <c r="A218" s="119" t="s">
        <v>73</v>
      </c>
      <c r="B218" s="120" t="s">
        <v>108</v>
      </c>
      <c r="C218" s="120" t="s">
        <v>109</v>
      </c>
      <c r="D218" s="28" t="s">
        <v>110</v>
      </c>
      <c r="E218" s="38" t="s">
        <v>111</v>
      </c>
      <c r="F218" s="38" t="s">
        <v>85</v>
      </c>
      <c r="H218" s="45"/>
      <c r="I218" s="45"/>
      <c r="J218" s="45"/>
      <c r="K218" s="45"/>
      <c r="L218" s="46"/>
    </row>
    <row r="219" spans="1:12" s="122" customFormat="1" ht="12.75">
      <c r="A219" s="121">
        <f>B219+C219</f>
        <v>204000</v>
      </c>
      <c r="B219" s="130">
        <v>102000</v>
      </c>
      <c r="C219" s="130">
        <v>102000</v>
      </c>
      <c r="D219" s="130" t="s">
        <v>81</v>
      </c>
      <c r="E219" s="131" t="s">
        <v>82</v>
      </c>
      <c r="F219" s="131"/>
      <c r="G219" s="28"/>
      <c r="H219" s="45"/>
      <c r="I219" s="45"/>
      <c r="J219" s="45"/>
      <c r="K219" s="45"/>
      <c r="L219" s="46"/>
    </row>
    <row r="220" spans="1:12" s="122" customFormat="1" ht="12.75">
      <c r="A220" s="119"/>
      <c r="B220" s="120"/>
      <c r="C220" s="120"/>
      <c r="D220" s="120"/>
      <c r="E220" s="28"/>
      <c r="F220" s="38"/>
      <c r="G220" s="38"/>
      <c r="H220" s="45"/>
      <c r="I220" s="45"/>
      <c r="J220" s="45"/>
      <c r="K220" s="45"/>
      <c r="L220" s="46"/>
    </row>
    <row r="221" spans="1:12" s="122" customFormat="1" ht="12.75">
      <c r="A221" s="128"/>
      <c r="B221" s="177" t="s">
        <v>142</v>
      </c>
      <c r="C221" s="177"/>
      <c r="D221" s="177"/>
      <c r="E221" s="177"/>
      <c r="F221" s="177"/>
      <c r="G221" s="177"/>
      <c r="H221" s="45"/>
      <c r="I221" s="45"/>
      <c r="J221" s="45"/>
      <c r="K221" s="45"/>
      <c r="L221" s="46"/>
    </row>
    <row r="222" spans="1:12" s="122" customFormat="1" ht="12.75">
      <c r="A222" s="119" t="s">
        <v>73</v>
      </c>
      <c r="B222" s="120" t="s">
        <v>108</v>
      </c>
      <c r="C222" s="120" t="s">
        <v>109</v>
      </c>
      <c r="D222" s="28" t="s">
        <v>110</v>
      </c>
      <c r="E222" s="38" t="s">
        <v>111</v>
      </c>
      <c r="F222" s="38" t="s">
        <v>85</v>
      </c>
      <c r="H222" s="45"/>
      <c r="I222" s="45"/>
      <c r="J222" s="45"/>
      <c r="K222" s="45"/>
      <c r="L222" s="46"/>
    </row>
    <row r="223" spans="1:12" s="122" customFormat="1" ht="12.75">
      <c r="A223" s="121">
        <f>B223+C223</f>
        <v>160000</v>
      </c>
      <c r="B223" s="130">
        <v>80000</v>
      </c>
      <c r="C223" s="130">
        <v>80000</v>
      </c>
      <c r="D223" s="130" t="s">
        <v>81</v>
      </c>
      <c r="E223" s="131" t="s">
        <v>82</v>
      </c>
      <c r="F223" s="131"/>
      <c r="G223" s="28"/>
      <c r="H223" s="45"/>
      <c r="I223" s="45"/>
      <c r="J223" s="45"/>
      <c r="K223" s="45"/>
      <c r="L223" s="46"/>
    </row>
    <row r="224" spans="1:12" s="122" customFormat="1" ht="12.75">
      <c r="A224" s="134"/>
      <c r="B224" s="54"/>
      <c r="C224" s="54"/>
      <c r="D224" s="54"/>
      <c r="E224" s="55"/>
      <c r="F224" s="55"/>
      <c r="G224" s="28"/>
      <c r="H224" s="45"/>
      <c r="I224" s="45"/>
      <c r="J224" s="45"/>
      <c r="K224" s="45"/>
      <c r="L224" s="46"/>
    </row>
    <row r="225" spans="1:12" s="122" customFormat="1" ht="12.75">
      <c r="A225" s="128"/>
      <c r="B225" s="177" t="s">
        <v>143</v>
      </c>
      <c r="C225" s="177"/>
      <c r="D225" s="177"/>
      <c r="E225" s="177"/>
      <c r="F225" s="177"/>
      <c r="G225" s="177"/>
      <c r="H225" s="45"/>
      <c r="I225" s="45"/>
      <c r="J225" s="45"/>
      <c r="K225" s="45"/>
      <c r="L225" s="46"/>
    </row>
    <row r="226" spans="1:12" s="122" customFormat="1" ht="12.75">
      <c r="A226" s="119" t="s">
        <v>73</v>
      </c>
      <c r="B226" s="120" t="s">
        <v>108</v>
      </c>
      <c r="C226" s="120" t="s">
        <v>109</v>
      </c>
      <c r="D226" s="28" t="s">
        <v>110</v>
      </c>
      <c r="E226" s="38" t="s">
        <v>111</v>
      </c>
      <c r="F226" s="38" t="s">
        <v>85</v>
      </c>
      <c r="G226" s="126"/>
      <c r="H226" s="45"/>
      <c r="I226" s="45"/>
      <c r="J226" s="45"/>
      <c r="K226" s="45"/>
      <c r="L226" s="46"/>
    </row>
    <row r="227" spans="1:12" s="122" customFormat="1" ht="12.75">
      <c r="A227" s="121">
        <f>B227+C227</f>
        <v>40000</v>
      </c>
      <c r="B227" s="140">
        <v>0</v>
      </c>
      <c r="C227" s="130">
        <v>40000</v>
      </c>
      <c r="D227" s="133" t="s">
        <v>81</v>
      </c>
      <c r="E227" s="133" t="s">
        <v>82</v>
      </c>
      <c r="F227" s="132"/>
      <c r="G227" s="126"/>
      <c r="H227" s="45"/>
      <c r="I227" s="45"/>
      <c r="J227" s="45"/>
      <c r="K227" s="45"/>
      <c r="L227" s="46"/>
    </row>
    <row r="228" spans="1:12" s="122" customFormat="1" ht="12.75">
      <c r="A228" s="119"/>
      <c r="B228" s="120"/>
      <c r="C228" s="120"/>
      <c r="D228" s="120"/>
      <c r="E228" s="28"/>
      <c r="F228" s="38"/>
      <c r="G228" s="38"/>
      <c r="H228" s="45"/>
      <c r="I228" s="45"/>
      <c r="J228" s="45"/>
      <c r="K228" s="45"/>
      <c r="L228" s="46"/>
    </row>
    <row r="229" spans="1:12" s="122" customFormat="1" ht="12.75">
      <c r="A229" s="128"/>
      <c r="B229" s="177" t="s">
        <v>144</v>
      </c>
      <c r="C229" s="177"/>
      <c r="D229" s="177"/>
      <c r="E229" s="177"/>
      <c r="F229" s="177"/>
      <c r="G229" s="177"/>
      <c r="H229" s="45"/>
      <c r="I229" s="45"/>
      <c r="J229" s="45"/>
      <c r="K229" s="45"/>
      <c r="L229" s="46"/>
    </row>
    <row r="230" spans="1:12" s="122" customFormat="1" ht="12.75">
      <c r="A230" s="119" t="s">
        <v>73</v>
      </c>
      <c r="B230" s="120" t="s">
        <v>108</v>
      </c>
      <c r="C230" s="120" t="s">
        <v>109</v>
      </c>
      <c r="D230" s="28" t="s">
        <v>110</v>
      </c>
      <c r="E230" s="38" t="s">
        <v>111</v>
      </c>
      <c r="F230" s="38" t="s">
        <v>85</v>
      </c>
      <c r="H230" s="45"/>
      <c r="I230" s="45"/>
      <c r="J230" s="45"/>
      <c r="K230" s="45"/>
      <c r="L230" s="46"/>
    </row>
    <row r="231" spans="1:12" s="122" customFormat="1" ht="12.75">
      <c r="A231" s="121">
        <f>B231+C231</f>
        <v>140000</v>
      </c>
      <c r="B231" s="130">
        <v>70000</v>
      </c>
      <c r="C231" s="130">
        <v>70000</v>
      </c>
      <c r="D231" s="130" t="s">
        <v>81</v>
      </c>
      <c r="E231" s="131" t="s">
        <v>82</v>
      </c>
      <c r="F231" s="131"/>
      <c r="G231" s="28"/>
      <c r="H231" s="45"/>
      <c r="I231" s="45"/>
      <c r="J231" s="45"/>
      <c r="K231" s="45"/>
      <c r="L231" s="46"/>
    </row>
    <row r="232" spans="1:12" s="122" customFormat="1" ht="12.75">
      <c r="A232" s="119"/>
      <c r="B232" s="120"/>
      <c r="C232" s="120"/>
      <c r="D232" s="120"/>
      <c r="E232" s="28"/>
      <c r="F232" s="38"/>
      <c r="G232" s="38"/>
      <c r="H232" s="45"/>
      <c r="I232" s="45"/>
      <c r="J232" s="45"/>
      <c r="K232" s="45"/>
      <c r="L232" s="46"/>
    </row>
    <row r="233" spans="1:12" s="122" customFormat="1" ht="12.75">
      <c r="A233" s="128"/>
      <c r="B233" s="177" t="s">
        <v>145</v>
      </c>
      <c r="C233" s="177"/>
      <c r="D233" s="177"/>
      <c r="E233" s="177"/>
      <c r="F233" s="177"/>
      <c r="G233" s="177"/>
      <c r="H233" s="45"/>
      <c r="I233" s="45"/>
      <c r="J233" s="45"/>
      <c r="K233" s="45"/>
      <c r="L233" s="46"/>
    </row>
    <row r="234" spans="1:12" s="122" customFormat="1" ht="12.75">
      <c r="A234" s="119" t="s">
        <v>73</v>
      </c>
      <c r="B234" s="120" t="s">
        <v>108</v>
      </c>
      <c r="C234" s="120" t="s">
        <v>109</v>
      </c>
      <c r="D234" s="28" t="s">
        <v>110</v>
      </c>
      <c r="E234" s="38" t="s">
        <v>111</v>
      </c>
      <c r="F234" s="38" t="s">
        <v>85</v>
      </c>
      <c r="H234" s="45"/>
      <c r="I234" s="45"/>
      <c r="J234" s="45"/>
      <c r="K234" s="45"/>
      <c r="L234" s="46"/>
    </row>
    <row r="235" spans="1:12" s="122" customFormat="1" ht="12.75">
      <c r="A235" s="121">
        <f>B235+C235</f>
        <v>140000</v>
      </c>
      <c r="B235" s="130">
        <v>70000</v>
      </c>
      <c r="C235" s="130">
        <v>70000</v>
      </c>
      <c r="D235" s="130" t="s">
        <v>81</v>
      </c>
      <c r="E235" s="131" t="s">
        <v>82</v>
      </c>
      <c r="F235" s="131"/>
      <c r="G235" s="28"/>
      <c r="H235" s="45"/>
      <c r="I235" s="45"/>
      <c r="J235" s="45"/>
      <c r="K235" s="45"/>
      <c r="L235" s="46"/>
    </row>
    <row r="236" spans="1:12" s="122" customFormat="1" ht="12.75">
      <c r="A236" s="119"/>
      <c r="B236" s="120"/>
      <c r="C236" s="120"/>
      <c r="D236" s="120"/>
      <c r="E236" s="28"/>
      <c r="F236" s="38"/>
      <c r="G236" s="38"/>
      <c r="H236" s="45"/>
      <c r="I236" s="45"/>
      <c r="J236" s="45"/>
      <c r="K236" s="45"/>
      <c r="L236" s="46"/>
    </row>
    <row r="237" spans="1:12" s="122" customFormat="1" ht="12.75">
      <c r="A237" s="128"/>
      <c r="B237" s="177" t="s">
        <v>146</v>
      </c>
      <c r="C237" s="177"/>
      <c r="D237" s="177"/>
      <c r="E237" s="177"/>
      <c r="F237" s="177"/>
      <c r="G237" s="177"/>
      <c r="H237" s="45"/>
      <c r="I237" s="45"/>
      <c r="J237" s="45"/>
      <c r="K237" s="45"/>
      <c r="L237" s="46"/>
    </row>
    <row r="238" spans="1:12" s="122" customFormat="1" ht="12.75">
      <c r="A238" s="119" t="s">
        <v>73</v>
      </c>
      <c r="B238" s="120" t="s">
        <v>108</v>
      </c>
      <c r="C238" s="120" t="s">
        <v>109</v>
      </c>
      <c r="D238" s="28" t="s">
        <v>110</v>
      </c>
      <c r="E238" s="38" t="s">
        <v>111</v>
      </c>
      <c r="F238" s="38" t="s">
        <v>85</v>
      </c>
      <c r="H238" s="45"/>
      <c r="I238" s="45"/>
      <c r="J238" s="45"/>
      <c r="K238" s="45"/>
      <c r="L238" s="46"/>
    </row>
    <row r="239" spans="1:12" s="122" customFormat="1" ht="12.75">
      <c r="A239" s="121">
        <f>B239+C239</f>
        <v>140000</v>
      </c>
      <c r="B239" s="130">
        <v>70000</v>
      </c>
      <c r="C239" s="130">
        <v>70000</v>
      </c>
      <c r="D239" s="130" t="s">
        <v>81</v>
      </c>
      <c r="E239" s="131" t="s">
        <v>82</v>
      </c>
      <c r="F239" s="131"/>
      <c r="G239" s="28"/>
      <c r="H239" s="45"/>
      <c r="I239" s="45"/>
      <c r="J239" s="45"/>
      <c r="K239" s="45"/>
      <c r="L239" s="46"/>
    </row>
    <row r="240" spans="1:12" s="122" customFormat="1" ht="12.75">
      <c r="A240" s="134"/>
      <c r="B240" s="54"/>
      <c r="C240" s="54"/>
      <c r="D240" s="27"/>
      <c r="E240" s="55"/>
      <c r="F240" s="55"/>
      <c r="G240" s="28"/>
      <c r="H240" s="45"/>
      <c r="I240" s="45"/>
      <c r="J240" s="45"/>
      <c r="K240" s="45"/>
      <c r="L240" s="46"/>
    </row>
    <row r="241" spans="1:12" s="122" customFormat="1" ht="12.75">
      <c r="A241" s="119"/>
      <c r="B241" s="177" t="s">
        <v>147</v>
      </c>
      <c r="C241" s="177"/>
      <c r="D241" s="177"/>
      <c r="E241" s="177"/>
      <c r="F241" s="177"/>
      <c r="G241" s="177"/>
      <c r="H241" s="45"/>
      <c r="I241" s="45"/>
      <c r="J241" s="45"/>
      <c r="K241" s="45"/>
      <c r="L241" s="46"/>
    </row>
    <row r="242" spans="1:12" s="122" customFormat="1" ht="12.75">
      <c r="A242" s="119" t="s">
        <v>73</v>
      </c>
      <c r="B242" s="120" t="s">
        <v>108</v>
      </c>
      <c r="C242" s="120" t="s">
        <v>109</v>
      </c>
      <c r="D242" s="28" t="s">
        <v>110</v>
      </c>
      <c r="E242" s="38" t="s">
        <v>111</v>
      </c>
      <c r="F242" s="38" t="s">
        <v>85</v>
      </c>
      <c r="H242" s="45"/>
      <c r="I242" s="45"/>
      <c r="J242" s="45"/>
      <c r="K242" s="45"/>
      <c r="L242" s="46"/>
    </row>
    <row r="243" spans="1:12" s="122" customFormat="1" ht="12.75">
      <c r="A243" s="121">
        <f>B243+C243</f>
        <v>140000</v>
      </c>
      <c r="B243" s="130">
        <v>70000</v>
      </c>
      <c r="C243" s="130">
        <v>70000</v>
      </c>
      <c r="D243" s="130" t="s">
        <v>81</v>
      </c>
      <c r="E243" s="131" t="s">
        <v>82</v>
      </c>
      <c r="F243" s="131"/>
      <c r="G243" s="28"/>
      <c r="H243" s="45"/>
      <c r="I243" s="45"/>
      <c r="J243" s="45"/>
      <c r="K243" s="45"/>
      <c r="L243" s="46"/>
    </row>
    <row r="244" spans="1:12" s="122" customFormat="1" ht="12.75">
      <c r="A244" s="119"/>
      <c r="B244" s="120"/>
      <c r="C244" s="120"/>
      <c r="D244" s="120"/>
      <c r="E244" s="28"/>
      <c r="F244" s="38"/>
      <c r="G244" s="38"/>
      <c r="H244" s="45"/>
      <c r="I244" s="45"/>
      <c r="J244" s="45"/>
      <c r="K244" s="45"/>
      <c r="L244" s="46"/>
    </row>
    <row r="245" spans="1:12" s="122" customFormat="1" ht="12.75">
      <c r="A245" s="128"/>
      <c r="B245" s="177" t="s">
        <v>148</v>
      </c>
      <c r="C245" s="177"/>
      <c r="D245" s="177"/>
      <c r="E245" s="177"/>
      <c r="F245" s="177"/>
      <c r="G245" s="177"/>
      <c r="H245" s="45"/>
      <c r="I245" s="45"/>
      <c r="J245" s="45"/>
      <c r="K245" s="45"/>
      <c r="L245" s="46"/>
    </row>
    <row r="246" spans="1:12" s="122" customFormat="1" ht="12.75">
      <c r="A246" s="119" t="s">
        <v>73</v>
      </c>
      <c r="B246" s="120" t="s">
        <v>108</v>
      </c>
      <c r="C246" s="120" t="s">
        <v>109</v>
      </c>
      <c r="D246" s="28" t="s">
        <v>110</v>
      </c>
      <c r="E246" s="38" t="s">
        <v>111</v>
      </c>
      <c r="F246" s="38" t="s">
        <v>85</v>
      </c>
      <c r="H246" s="45"/>
      <c r="I246" s="45"/>
      <c r="J246" s="45"/>
      <c r="K246" s="45"/>
      <c r="L246" s="46"/>
    </row>
    <row r="247" spans="1:12" s="122" customFormat="1" ht="12.75">
      <c r="A247" s="121">
        <f>B247+C247</f>
        <v>138000</v>
      </c>
      <c r="B247" s="130">
        <v>69000</v>
      </c>
      <c r="C247" s="130">
        <v>69000</v>
      </c>
      <c r="D247" s="130" t="s">
        <v>81</v>
      </c>
      <c r="E247" s="131" t="s">
        <v>82</v>
      </c>
      <c r="F247" s="131"/>
      <c r="G247" s="28"/>
      <c r="H247" s="45"/>
      <c r="I247" s="45"/>
      <c r="J247" s="45"/>
      <c r="K247" s="45"/>
      <c r="L247" s="46"/>
    </row>
    <row r="248" spans="1:12" s="122" customFormat="1" ht="12.75">
      <c r="A248" s="119"/>
      <c r="B248" s="120"/>
      <c r="C248" s="120"/>
      <c r="D248" s="120"/>
      <c r="E248" s="28"/>
      <c r="F248" s="38"/>
      <c r="G248" s="38"/>
      <c r="H248" s="45"/>
      <c r="I248" s="45"/>
      <c r="J248" s="45"/>
      <c r="K248" s="45"/>
      <c r="L248" s="46"/>
    </row>
    <row r="249" spans="1:12" s="122" customFormat="1" ht="12.75">
      <c r="A249" s="128"/>
      <c r="B249" s="177" t="s">
        <v>149</v>
      </c>
      <c r="C249" s="177"/>
      <c r="D249" s="177"/>
      <c r="E249" s="177"/>
      <c r="F249" s="177"/>
      <c r="G249" s="177"/>
      <c r="H249" s="45"/>
      <c r="I249" s="45"/>
      <c r="J249" s="45"/>
      <c r="K249" s="45"/>
      <c r="L249" s="46"/>
    </row>
    <row r="250" spans="1:12" s="122" customFormat="1" ht="12.75">
      <c r="A250" s="119" t="s">
        <v>73</v>
      </c>
      <c r="B250" s="120" t="s">
        <v>108</v>
      </c>
      <c r="C250" s="120" t="s">
        <v>109</v>
      </c>
      <c r="D250" s="28" t="s">
        <v>110</v>
      </c>
      <c r="E250" s="38" t="s">
        <v>111</v>
      </c>
      <c r="F250" s="38" t="s">
        <v>85</v>
      </c>
      <c r="H250" s="45"/>
      <c r="I250" s="45"/>
      <c r="J250" s="45"/>
      <c r="K250" s="45"/>
      <c r="L250" s="46"/>
    </row>
    <row r="251" spans="1:12" s="122" customFormat="1" ht="12.75">
      <c r="A251" s="121">
        <f>B251+C251</f>
        <v>100000</v>
      </c>
      <c r="B251" s="130">
        <v>50000</v>
      </c>
      <c r="C251" s="130">
        <v>50000</v>
      </c>
      <c r="D251" s="130" t="s">
        <v>81</v>
      </c>
      <c r="E251" s="131" t="s">
        <v>82</v>
      </c>
      <c r="F251" s="131"/>
      <c r="G251" s="28"/>
      <c r="H251" s="45"/>
      <c r="I251" s="45"/>
      <c r="J251" s="45"/>
      <c r="K251" s="45"/>
      <c r="L251" s="46"/>
    </row>
    <row r="252" spans="1:12" s="122" customFormat="1" ht="12.75">
      <c r="A252" s="119"/>
      <c r="B252" s="120"/>
      <c r="C252" s="120"/>
      <c r="D252" s="120"/>
      <c r="E252" s="28"/>
      <c r="F252" s="38"/>
      <c r="G252" s="38"/>
      <c r="H252" s="45"/>
      <c r="I252" s="45"/>
      <c r="J252" s="45"/>
      <c r="K252" s="45"/>
      <c r="L252" s="46"/>
    </row>
    <row r="253" spans="1:12" s="122" customFormat="1" ht="12.75">
      <c r="A253" s="128"/>
      <c r="B253" s="177" t="s">
        <v>150</v>
      </c>
      <c r="C253" s="177"/>
      <c r="D253" s="177"/>
      <c r="E253" s="177"/>
      <c r="F253" s="177"/>
      <c r="G253" s="177"/>
      <c r="H253" s="45"/>
      <c r="I253" s="45"/>
      <c r="J253" s="45"/>
      <c r="K253" s="45"/>
      <c r="L253" s="46"/>
    </row>
    <row r="254" spans="1:12" s="122" customFormat="1" ht="12.75">
      <c r="A254" s="119" t="s">
        <v>73</v>
      </c>
      <c r="B254" s="120" t="s">
        <v>108</v>
      </c>
      <c r="C254" s="27" t="s">
        <v>109</v>
      </c>
      <c r="D254" s="28" t="s">
        <v>110</v>
      </c>
      <c r="E254" s="38" t="s">
        <v>111</v>
      </c>
      <c r="F254" s="38" t="s">
        <v>85</v>
      </c>
      <c r="H254" s="45"/>
      <c r="I254" s="45"/>
      <c r="J254" s="45"/>
      <c r="K254" s="45"/>
      <c r="L254" s="46"/>
    </row>
    <row r="255" spans="1:12" s="122" customFormat="1" ht="12.75">
      <c r="A255" s="121">
        <f>B255+C255</f>
        <v>140000</v>
      </c>
      <c r="B255" s="130">
        <v>70000</v>
      </c>
      <c r="C255" s="130">
        <v>70000</v>
      </c>
      <c r="D255" s="130" t="s">
        <v>81</v>
      </c>
      <c r="E255" s="131" t="s">
        <v>82</v>
      </c>
      <c r="F255" s="131"/>
      <c r="G255" s="28"/>
      <c r="H255" s="45"/>
      <c r="I255" s="45"/>
      <c r="J255" s="45"/>
      <c r="K255" s="45"/>
      <c r="L255" s="46"/>
    </row>
    <row r="256" spans="1:12" s="122" customFormat="1" ht="12.75">
      <c r="A256" s="134"/>
      <c r="B256" s="54"/>
      <c r="C256" s="54"/>
      <c r="D256" s="27"/>
      <c r="E256" s="55"/>
      <c r="F256" s="55"/>
      <c r="G256" s="28"/>
      <c r="H256" s="45"/>
      <c r="I256" s="45"/>
      <c r="J256" s="45"/>
      <c r="K256" s="45"/>
      <c r="L256" s="46"/>
    </row>
    <row r="257" spans="1:12" s="122" customFormat="1" ht="12.75">
      <c r="A257" s="128"/>
      <c r="B257" s="177" t="s">
        <v>151</v>
      </c>
      <c r="C257" s="177"/>
      <c r="D257" s="177"/>
      <c r="E257" s="177"/>
      <c r="F257" s="177"/>
      <c r="G257" s="177"/>
      <c r="H257" s="45"/>
      <c r="I257" s="45"/>
      <c r="J257" s="45"/>
      <c r="K257" s="45"/>
      <c r="L257" s="46"/>
    </row>
    <row r="258" spans="1:12" s="122" customFormat="1" ht="12.75">
      <c r="A258" s="119" t="s">
        <v>73</v>
      </c>
      <c r="B258" s="120" t="s">
        <v>108</v>
      </c>
      <c r="C258" s="120" t="s">
        <v>109</v>
      </c>
      <c r="D258" s="28" t="s">
        <v>110</v>
      </c>
      <c r="E258" s="38" t="s">
        <v>111</v>
      </c>
      <c r="F258" s="38" t="s">
        <v>85</v>
      </c>
      <c r="H258" s="45"/>
      <c r="I258" s="45"/>
      <c r="J258" s="45"/>
      <c r="K258" s="45"/>
      <c r="L258" s="46"/>
    </row>
    <row r="259" spans="1:12" s="122" customFormat="1" ht="12.75">
      <c r="A259" s="121">
        <f>B259+C259</f>
        <v>100000</v>
      </c>
      <c r="B259" s="130">
        <v>50000</v>
      </c>
      <c r="C259" s="130">
        <v>50000</v>
      </c>
      <c r="D259" s="130" t="s">
        <v>81</v>
      </c>
      <c r="E259" s="131" t="s">
        <v>82</v>
      </c>
      <c r="F259" s="131"/>
      <c r="G259" s="28"/>
      <c r="H259" s="45"/>
      <c r="I259" s="45"/>
      <c r="J259" s="45"/>
      <c r="K259" s="45"/>
      <c r="L259" s="46"/>
    </row>
    <row r="260" spans="1:12" s="122" customFormat="1" ht="12.75">
      <c r="A260" s="119"/>
      <c r="B260" s="120"/>
      <c r="C260" s="120"/>
      <c r="D260" s="120"/>
      <c r="E260" s="28"/>
      <c r="F260" s="38"/>
      <c r="G260" s="38"/>
      <c r="H260" s="45"/>
      <c r="I260" s="45"/>
      <c r="J260" s="45"/>
      <c r="K260" s="45"/>
      <c r="L260" s="46"/>
    </row>
    <row r="261" spans="1:12" s="122" customFormat="1" ht="12.75">
      <c r="A261" s="128"/>
      <c r="B261" s="177" t="s">
        <v>152</v>
      </c>
      <c r="C261" s="177"/>
      <c r="D261" s="177"/>
      <c r="E261" s="177"/>
      <c r="F261" s="177"/>
      <c r="G261" s="177"/>
      <c r="H261" s="45"/>
      <c r="I261" s="45"/>
      <c r="J261" s="45"/>
      <c r="K261" s="45"/>
      <c r="L261" s="46"/>
    </row>
    <row r="262" spans="1:12" s="122" customFormat="1" ht="12.75">
      <c r="A262" s="119" t="s">
        <v>73</v>
      </c>
      <c r="B262" s="120" t="s">
        <v>108</v>
      </c>
      <c r="C262" s="120" t="s">
        <v>109</v>
      </c>
      <c r="D262" s="28" t="s">
        <v>110</v>
      </c>
      <c r="E262" s="38" t="s">
        <v>111</v>
      </c>
      <c r="F262" s="38" t="s">
        <v>85</v>
      </c>
      <c r="H262" s="45"/>
      <c r="I262" s="45"/>
      <c r="J262" s="45"/>
      <c r="K262" s="45"/>
      <c r="L262" s="46"/>
    </row>
    <row r="263" spans="1:12" s="122" customFormat="1" ht="12.75">
      <c r="A263" s="121">
        <f>B263+C263</f>
        <v>80000</v>
      </c>
      <c r="B263" s="130">
        <v>40000</v>
      </c>
      <c r="C263" s="130">
        <v>40000</v>
      </c>
      <c r="D263" s="130" t="s">
        <v>81</v>
      </c>
      <c r="E263" s="131" t="s">
        <v>82</v>
      </c>
      <c r="F263" s="131"/>
      <c r="G263" s="28"/>
      <c r="H263" s="45"/>
      <c r="I263" s="45"/>
      <c r="J263" s="45"/>
      <c r="K263" s="45"/>
      <c r="L263" s="46"/>
    </row>
    <row r="264" spans="1:12" s="122" customFormat="1" ht="12.75">
      <c r="A264" s="119"/>
      <c r="B264" s="120"/>
      <c r="C264" s="120"/>
      <c r="D264" s="120"/>
      <c r="E264" s="28"/>
      <c r="F264" s="38"/>
      <c r="G264" s="38"/>
      <c r="H264" s="45"/>
      <c r="I264" s="45"/>
      <c r="J264" s="45"/>
      <c r="K264" s="45"/>
      <c r="L264" s="46"/>
    </row>
    <row r="265" spans="1:12" s="122" customFormat="1" ht="12.75">
      <c r="A265" s="128"/>
      <c r="B265" s="177" t="s">
        <v>153</v>
      </c>
      <c r="C265" s="177"/>
      <c r="D265" s="177"/>
      <c r="E265" s="177"/>
      <c r="F265" s="177"/>
      <c r="G265" s="177"/>
      <c r="H265" s="45"/>
      <c r="I265" s="45"/>
      <c r="J265" s="45"/>
      <c r="K265" s="45"/>
      <c r="L265" s="46"/>
    </row>
    <row r="266" spans="1:12" s="122" customFormat="1" ht="12.75">
      <c r="A266" s="119" t="s">
        <v>73</v>
      </c>
      <c r="B266" s="120" t="s">
        <v>108</v>
      </c>
      <c r="C266" s="120" t="s">
        <v>109</v>
      </c>
      <c r="D266" s="28" t="s">
        <v>110</v>
      </c>
      <c r="E266" s="38" t="s">
        <v>111</v>
      </c>
      <c r="F266" s="38" t="s">
        <v>85</v>
      </c>
      <c r="H266" s="45"/>
      <c r="I266" s="45"/>
      <c r="J266" s="45"/>
      <c r="K266" s="45"/>
      <c r="L266" s="46"/>
    </row>
    <row r="267" spans="1:12" s="122" customFormat="1" ht="12.75">
      <c r="A267" s="121">
        <f>B267+C267</f>
        <v>70000</v>
      </c>
      <c r="B267" s="130">
        <v>35000</v>
      </c>
      <c r="C267" s="130">
        <v>35000</v>
      </c>
      <c r="D267" s="130" t="s">
        <v>81</v>
      </c>
      <c r="E267" s="131" t="s">
        <v>82</v>
      </c>
      <c r="F267" s="131"/>
      <c r="G267" s="28"/>
      <c r="H267" s="45"/>
      <c r="I267" s="45"/>
      <c r="J267" s="45"/>
      <c r="K267" s="45"/>
      <c r="L267" s="46"/>
    </row>
    <row r="268" spans="1:12" s="122" customFormat="1" ht="12.75">
      <c r="A268" s="134"/>
      <c r="B268" s="54"/>
      <c r="C268" s="54"/>
      <c r="D268" s="27"/>
      <c r="E268" s="55"/>
      <c r="F268" s="55"/>
      <c r="G268" s="28"/>
      <c r="H268" s="45"/>
      <c r="I268" s="45"/>
      <c r="J268" s="45"/>
      <c r="K268" s="45"/>
      <c r="L268" s="46"/>
    </row>
    <row r="269" spans="1:12" s="122" customFormat="1" ht="12.75">
      <c r="A269" s="128"/>
      <c r="B269" s="177" t="s">
        <v>154</v>
      </c>
      <c r="C269" s="177"/>
      <c r="D269" s="177"/>
      <c r="E269" s="177"/>
      <c r="F269" s="177"/>
      <c r="G269" s="177"/>
      <c r="H269" s="45"/>
      <c r="I269" s="45"/>
      <c r="J269" s="45"/>
      <c r="K269" s="45"/>
      <c r="L269" s="46"/>
    </row>
    <row r="270" spans="1:12" s="122" customFormat="1" ht="12.75">
      <c r="A270" s="119" t="s">
        <v>73</v>
      </c>
      <c r="B270" s="120" t="s">
        <v>108</v>
      </c>
      <c r="C270" s="120" t="s">
        <v>109</v>
      </c>
      <c r="D270" s="28" t="s">
        <v>110</v>
      </c>
      <c r="E270" s="38" t="s">
        <v>111</v>
      </c>
      <c r="F270" s="38" t="s">
        <v>85</v>
      </c>
      <c r="H270" s="45"/>
      <c r="I270" s="45"/>
      <c r="J270" s="45"/>
      <c r="K270" s="45"/>
      <c r="L270" s="46"/>
    </row>
    <row r="271" spans="1:12" s="122" customFormat="1" ht="12.75">
      <c r="A271" s="121">
        <f>B271+C271</f>
        <v>53000</v>
      </c>
      <c r="B271" s="130">
        <v>53000</v>
      </c>
      <c r="C271" s="130">
        <v>0</v>
      </c>
      <c r="D271" s="130" t="s">
        <v>81</v>
      </c>
      <c r="E271" s="131" t="s">
        <v>82</v>
      </c>
      <c r="F271" s="131"/>
      <c r="G271" s="28"/>
      <c r="H271" s="45"/>
      <c r="I271" s="45"/>
      <c r="J271" s="45"/>
      <c r="K271" s="45"/>
      <c r="L271" s="46"/>
    </row>
    <row r="272" spans="1:12" s="122" customFormat="1" ht="12.75">
      <c r="A272" s="119"/>
      <c r="B272" s="120"/>
      <c r="C272" s="120"/>
      <c r="D272" s="120"/>
      <c r="E272" s="28"/>
      <c r="F272" s="38"/>
      <c r="G272" s="38"/>
      <c r="H272" s="45"/>
      <c r="I272" s="45"/>
      <c r="J272" s="45"/>
      <c r="K272" s="45"/>
      <c r="L272" s="46"/>
    </row>
    <row r="273" spans="1:12" s="122" customFormat="1" ht="12.75">
      <c r="A273" s="128"/>
      <c r="B273" s="177" t="s">
        <v>155</v>
      </c>
      <c r="C273" s="177"/>
      <c r="D273" s="177"/>
      <c r="E273" s="177"/>
      <c r="F273" s="177"/>
      <c r="G273" s="177"/>
      <c r="H273" s="45"/>
      <c r="I273" s="45"/>
      <c r="J273" s="45"/>
      <c r="K273" s="45"/>
      <c r="L273" s="46"/>
    </row>
    <row r="274" spans="1:12" s="122" customFormat="1" ht="12.75">
      <c r="A274" s="119" t="s">
        <v>73</v>
      </c>
      <c r="B274" s="120" t="s">
        <v>108</v>
      </c>
      <c r="C274" s="120" t="s">
        <v>109</v>
      </c>
      <c r="D274" s="28" t="s">
        <v>110</v>
      </c>
      <c r="E274" s="38" t="s">
        <v>111</v>
      </c>
      <c r="F274" s="38" t="s">
        <v>85</v>
      </c>
      <c r="H274" s="45"/>
      <c r="I274" s="45"/>
      <c r="J274" s="45"/>
      <c r="K274" s="45"/>
      <c r="L274" s="46"/>
    </row>
    <row r="275" spans="1:12" s="122" customFormat="1" ht="12.75">
      <c r="A275" s="121">
        <f>B275+C275</f>
        <v>80000</v>
      </c>
      <c r="B275" s="130">
        <v>40000</v>
      </c>
      <c r="C275" s="130">
        <v>40000</v>
      </c>
      <c r="D275" s="130" t="s">
        <v>81</v>
      </c>
      <c r="E275" s="131" t="s">
        <v>82</v>
      </c>
      <c r="F275" s="131"/>
      <c r="G275" s="28"/>
      <c r="H275" s="45"/>
      <c r="I275" s="45"/>
      <c r="J275" s="45"/>
      <c r="K275" s="45"/>
      <c r="L275" s="46"/>
    </row>
    <row r="276" spans="1:12" s="122" customFormat="1" ht="12.75">
      <c r="A276" s="119"/>
      <c r="B276" s="120"/>
      <c r="C276" s="120"/>
      <c r="D276" s="120"/>
      <c r="E276" s="28"/>
      <c r="F276" s="38"/>
      <c r="G276" s="38"/>
      <c r="H276" s="45"/>
      <c r="I276" s="45"/>
      <c r="J276" s="45"/>
      <c r="K276" s="45"/>
      <c r="L276" s="46"/>
    </row>
    <row r="277" spans="1:12" s="122" customFormat="1" ht="12.75">
      <c r="A277" s="128"/>
      <c r="B277" s="177" t="s">
        <v>156</v>
      </c>
      <c r="C277" s="177"/>
      <c r="D277" s="177"/>
      <c r="E277" s="177"/>
      <c r="F277" s="177"/>
      <c r="G277" s="177"/>
      <c r="H277" s="45"/>
      <c r="I277" s="45"/>
      <c r="J277" s="45"/>
      <c r="K277" s="45"/>
      <c r="L277" s="46"/>
    </row>
    <row r="278" spans="1:12" s="122" customFormat="1" ht="12.75">
      <c r="A278" s="119" t="s">
        <v>73</v>
      </c>
      <c r="B278" s="120" t="s">
        <v>108</v>
      </c>
      <c r="C278" s="120" t="s">
        <v>109</v>
      </c>
      <c r="D278" s="28" t="s">
        <v>110</v>
      </c>
      <c r="E278" s="38" t="s">
        <v>111</v>
      </c>
      <c r="F278" s="38" t="s">
        <v>85</v>
      </c>
      <c r="H278" s="45"/>
      <c r="I278" s="45"/>
      <c r="J278" s="45"/>
      <c r="K278" s="45"/>
      <c r="L278" s="46"/>
    </row>
    <row r="279" spans="1:12" s="122" customFormat="1" ht="12.75">
      <c r="A279" s="121">
        <f>B279+C279</f>
        <v>20000</v>
      </c>
      <c r="B279" s="130">
        <v>20000</v>
      </c>
      <c r="C279" s="130">
        <v>0</v>
      </c>
      <c r="D279" s="130" t="s">
        <v>81</v>
      </c>
      <c r="E279" s="131" t="s">
        <v>82</v>
      </c>
      <c r="F279" s="131"/>
      <c r="G279" s="28"/>
      <c r="H279" s="45"/>
      <c r="I279" s="45"/>
      <c r="J279" s="45"/>
      <c r="K279" s="45"/>
      <c r="L279" s="46"/>
    </row>
    <row r="280" spans="1:12" s="122" customFormat="1" ht="12.75">
      <c r="A280" s="119"/>
      <c r="B280" s="120"/>
      <c r="C280" s="120"/>
      <c r="D280" s="120"/>
      <c r="E280" s="28"/>
      <c r="F280" s="38"/>
      <c r="G280" s="38"/>
      <c r="H280" s="45"/>
      <c r="I280" s="45"/>
      <c r="J280" s="45"/>
      <c r="K280" s="45"/>
      <c r="L280" s="46"/>
    </row>
    <row r="281" spans="1:12" s="122" customFormat="1" ht="12.75">
      <c r="A281" s="128"/>
      <c r="B281" s="177" t="s">
        <v>157</v>
      </c>
      <c r="C281" s="177"/>
      <c r="D281" s="177"/>
      <c r="E281" s="177"/>
      <c r="F281" s="177"/>
      <c r="G281" s="177"/>
      <c r="H281" s="45"/>
      <c r="I281" s="45"/>
      <c r="J281" s="45"/>
      <c r="K281" s="45"/>
      <c r="L281" s="46"/>
    </row>
    <row r="282" spans="1:12" s="122" customFormat="1" ht="12.75">
      <c r="A282" s="119" t="s">
        <v>73</v>
      </c>
      <c r="B282" s="120" t="s">
        <v>108</v>
      </c>
      <c r="C282" s="120" t="s">
        <v>109</v>
      </c>
      <c r="D282" s="28" t="s">
        <v>110</v>
      </c>
      <c r="E282" s="38" t="s">
        <v>111</v>
      </c>
      <c r="F282" s="38" t="s">
        <v>85</v>
      </c>
      <c r="H282" s="45"/>
      <c r="I282" s="45"/>
      <c r="J282" s="45"/>
      <c r="K282" s="45"/>
      <c r="L282" s="46"/>
    </row>
    <row r="283" spans="1:12" s="122" customFormat="1" ht="12.75">
      <c r="A283" s="121">
        <f>B283+C283</f>
        <v>20000</v>
      </c>
      <c r="B283" s="130">
        <v>20000</v>
      </c>
      <c r="C283" s="130">
        <v>0</v>
      </c>
      <c r="D283" s="130" t="s">
        <v>81</v>
      </c>
      <c r="E283" s="131" t="s">
        <v>82</v>
      </c>
      <c r="F283" s="131"/>
      <c r="G283" s="28"/>
      <c r="H283" s="45"/>
      <c r="I283" s="45"/>
      <c r="J283" s="45"/>
      <c r="K283" s="45"/>
      <c r="L283" s="46"/>
    </row>
    <row r="284" spans="1:12" s="122" customFormat="1" ht="12.75">
      <c r="A284" s="134"/>
      <c r="B284" s="54"/>
      <c r="C284" s="54"/>
      <c r="D284" s="27"/>
      <c r="E284" s="55"/>
      <c r="F284" s="55"/>
      <c r="G284" s="28"/>
      <c r="H284" s="45"/>
      <c r="I284" s="45"/>
      <c r="J284" s="45"/>
      <c r="K284" s="45"/>
      <c r="L284" s="46"/>
    </row>
    <row r="285" spans="1:12" s="122" customFormat="1" ht="12.75">
      <c r="A285" s="119"/>
      <c r="B285" s="177" t="s">
        <v>158</v>
      </c>
      <c r="C285" s="177"/>
      <c r="D285" s="177"/>
      <c r="E285" s="177"/>
      <c r="F285" s="177"/>
      <c r="G285" s="177"/>
      <c r="H285" s="45"/>
      <c r="I285" s="45"/>
      <c r="J285" s="45"/>
      <c r="K285" s="45"/>
      <c r="L285" s="46"/>
    </row>
    <row r="286" spans="1:12" s="122" customFormat="1" ht="12.75">
      <c r="A286" s="119" t="s">
        <v>73</v>
      </c>
      <c r="B286" s="120" t="s">
        <v>108</v>
      </c>
      <c r="C286" s="120" t="s">
        <v>109</v>
      </c>
      <c r="D286" s="28" t="s">
        <v>110</v>
      </c>
      <c r="E286" s="38" t="s">
        <v>111</v>
      </c>
      <c r="F286" s="38" t="s">
        <v>85</v>
      </c>
      <c r="H286" s="45"/>
      <c r="I286" s="45"/>
      <c r="J286" s="45"/>
      <c r="K286" s="45"/>
      <c r="L286" s="46"/>
    </row>
    <row r="287" spans="1:12" s="122" customFormat="1" ht="12.75">
      <c r="A287" s="121">
        <f>B287+C287</f>
        <v>0</v>
      </c>
      <c r="B287" s="130">
        <v>0</v>
      </c>
      <c r="C287" s="130">
        <v>0</v>
      </c>
      <c r="D287" s="130" t="s">
        <v>81</v>
      </c>
      <c r="E287" s="131" t="s">
        <v>159</v>
      </c>
      <c r="F287" s="131"/>
      <c r="G287" s="28"/>
      <c r="H287" s="45"/>
      <c r="I287" s="45"/>
      <c r="J287" s="45"/>
      <c r="K287" s="45"/>
      <c r="L287" s="46"/>
    </row>
    <row r="288" spans="1:12" s="122" customFormat="1" ht="12.75">
      <c r="A288" s="119"/>
      <c r="B288" s="120"/>
      <c r="C288" s="120"/>
      <c r="D288" s="120"/>
      <c r="E288" s="28"/>
      <c r="F288" s="38"/>
      <c r="G288" s="38"/>
      <c r="H288" s="45"/>
      <c r="I288" s="45"/>
      <c r="J288" s="45"/>
      <c r="K288" s="45"/>
      <c r="L288" s="46"/>
    </row>
    <row r="289" spans="1:12" s="122" customFormat="1" ht="12.75">
      <c r="A289" s="119"/>
      <c r="B289" s="177" t="s">
        <v>160</v>
      </c>
      <c r="C289" s="177"/>
      <c r="D289" s="177"/>
      <c r="E289" s="177"/>
      <c r="F289" s="177"/>
      <c r="G289" s="177"/>
      <c r="H289" s="45"/>
      <c r="I289" s="45"/>
      <c r="J289" s="45"/>
      <c r="K289" s="45"/>
      <c r="L289" s="46"/>
    </row>
    <row r="290" spans="1:12" s="122" customFormat="1" ht="12.75">
      <c r="A290" s="119" t="s">
        <v>73</v>
      </c>
      <c r="B290" s="120" t="s">
        <v>108</v>
      </c>
      <c r="C290" s="120" t="s">
        <v>109</v>
      </c>
      <c r="D290" s="28" t="s">
        <v>110</v>
      </c>
      <c r="E290" s="38" t="s">
        <v>111</v>
      </c>
      <c r="F290" s="38" t="s">
        <v>85</v>
      </c>
      <c r="H290" s="45"/>
      <c r="I290" s="45"/>
      <c r="J290" s="45"/>
      <c r="K290" s="45"/>
      <c r="L290" s="46"/>
    </row>
    <row r="291" spans="1:12" s="122" customFormat="1" ht="12.75">
      <c r="A291" s="121">
        <f>B291+C291</f>
        <v>150000</v>
      </c>
      <c r="B291" s="130">
        <v>50000</v>
      </c>
      <c r="C291" s="130">
        <v>100000</v>
      </c>
      <c r="D291" s="130" t="s">
        <v>81</v>
      </c>
      <c r="E291" s="131" t="s">
        <v>159</v>
      </c>
      <c r="F291" s="131"/>
      <c r="G291" s="28"/>
      <c r="H291" s="45"/>
      <c r="I291" s="45"/>
      <c r="J291" s="45"/>
      <c r="K291" s="45"/>
      <c r="L291" s="46"/>
    </row>
    <row r="292" spans="1:12" s="122" customFormat="1" ht="12.75">
      <c r="A292" s="119"/>
      <c r="B292" s="120"/>
      <c r="C292" s="120"/>
      <c r="D292" s="120"/>
      <c r="E292" s="28"/>
      <c r="F292" s="38"/>
      <c r="G292" s="38"/>
      <c r="H292" s="45"/>
      <c r="I292" s="45"/>
      <c r="J292" s="45"/>
      <c r="K292" s="45"/>
      <c r="L292" s="46"/>
    </row>
    <row r="293" spans="1:12" s="122" customFormat="1" ht="12.75">
      <c r="A293" s="119"/>
      <c r="B293" s="177" t="s">
        <v>123</v>
      </c>
      <c r="C293" s="177"/>
      <c r="D293" s="177"/>
      <c r="E293" s="177"/>
      <c r="F293" s="177"/>
      <c r="G293" s="177"/>
      <c r="H293" s="45"/>
      <c r="I293" s="45"/>
      <c r="J293" s="45"/>
      <c r="K293" s="45"/>
      <c r="L293" s="46"/>
    </row>
    <row r="294" spans="1:7" ht="12.75">
      <c r="A294" s="119" t="s">
        <v>73</v>
      </c>
      <c r="B294" s="120" t="s">
        <v>108</v>
      </c>
      <c r="C294" s="120" t="s">
        <v>109</v>
      </c>
      <c r="D294" s="28" t="s">
        <v>110</v>
      </c>
      <c r="E294" s="38" t="s">
        <v>111</v>
      </c>
      <c r="F294" s="38" t="s">
        <v>85</v>
      </c>
      <c r="G294" s="122"/>
    </row>
    <row r="295" spans="1:7" ht="12.75">
      <c r="A295" s="121">
        <f>B295+C295</f>
        <v>700000</v>
      </c>
      <c r="B295" s="130">
        <v>350000</v>
      </c>
      <c r="C295" s="130">
        <v>350000</v>
      </c>
      <c r="D295" s="130" t="s">
        <v>81</v>
      </c>
      <c r="E295" s="131" t="s">
        <v>82</v>
      </c>
      <c r="F295" s="131"/>
      <c r="G295" s="28"/>
    </row>
    <row r="296" spans="1:7" ht="30" customHeight="1">
      <c r="A296" s="134"/>
      <c r="B296" s="54"/>
      <c r="C296" s="54"/>
      <c r="D296" s="27"/>
      <c r="E296" s="55"/>
      <c r="F296" s="55"/>
      <c r="G296" s="28"/>
    </row>
    <row r="297" spans="1:7" ht="15">
      <c r="A297" s="56"/>
      <c r="B297" s="186" t="s">
        <v>161</v>
      </c>
      <c r="C297" s="186"/>
      <c r="D297" s="187"/>
      <c r="E297" s="187"/>
      <c r="F297" s="57" t="s">
        <v>88</v>
      </c>
      <c r="G297" s="58" t="s">
        <v>89</v>
      </c>
    </row>
    <row r="298" spans="1:7" ht="12.75">
      <c r="A298" s="56"/>
      <c r="B298" s="60"/>
      <c r="C298" s="60"/>
      <c r="D298" s="61"/>
      <c r="E298" s="62"/>
      <c r="F298" s="63" t="s">
        <v>162</v>
      </c>
      <c r="G298" s="64"/>
    </row>
    <row r="299" spans="1:7" ht="12.75">
      <c r="A299" s="134"/>
      <c r="B299" s="54"/>
      <c r="C299" s="54"/>
      <c r="D299" s="27"/>
      <c r="E299" s="55"/>
      <c r="F299" s="55"/>
      <c r="G299" s="28"/>
    </row>
    <row r="300" spans="1:7" ht="12.75">
      <c r="A300" s="31" t="s">
        <v>73</v>
      </c>
      <c r="B300" s="54"/>
      <c r="C300" s="54"/>
      <c r="D300" s="27"/>
      <c r="E300" s="55"/>
      <c r="F300" s="55"/>
      <c r="G300" s="28"/>
    </row>
    <row r="301" spans="1:7" ht="12.75">
      <c r="A301" s="34">
        <f>A303+A306</f>
        <v>290000</v>
      </c>
      <c r="B301" s="32"/>
      <c r="C301" s="32"/>
      <c r="D301" s="32"/>
      <c r="E301" s="33"/>
      <c r="F301" s="33"/>
      <c r="G301" s="33"/>
    </row>
    <row r="302" spans="1:7" ht="12.75">
      <c r="A302" s="36" t="s">
        <v>74</v>
      </c>
      <c r="B302" s="37" t="s">
        <v>75</v>
      </c>
      <c r="C302" s="37" t="s">
        <v>76</v>
      </c>
      <c r="D302" s="37" t="s">
        <v>91</v>
      </c>
      <c r="E302" s="28" t="s">
        <v>110</v>
      </c>
      <c r="F302" s="38" t="s">
        <v>111</v>
      </c>
      <c r="G302" s="39" t="s">
        <v>85</v>
      </c>
    </row>
    <row r="303" spans="1:7" ht="12.75">
      <c r="A303" s="41">
        <f>B335+B339+B343+B347</f>
        <v>165000</v>
      </c>
      <c r="B303" s="42">
        <v>165000</v>
      </c>
      <c r="C303" s="42"/>
      <c r="D303" s="42">
        <f>A303-B303</f>
        <v>0</v>
      </c>
      <c r="E303" s="43" t="s">
        <v>81</v>
      </c>
      <c r="F303" s="43" t="s">
        <v>82</v>
      </c>
      <c r="G303" s="44"/>
    </row>
    <row r="304" spans="1:7" ht="12.75">
      <c r="A304" s="49"/>
      <c r="B304" s="50"/>
      <c r="C304" s="50"/>
      <c r="D304" s="50"/>
      <c r="E304" s="51"/>
      <c r="F304" s="51"/>
      <c r="G304" s="52"/>
    </row>
    <row r="305" spans="1:7" ht="12.75">
      <c r="A305" s="36" t="s">
        <v>84</v>
      </c>
      <c r="B305" s="37" t="s">
        <v>75</v>
      </c>
      <c r="C305" s="37" t="s">
        <v>76</v>
      </c>
      <c r="D305" s="37" t="s">
        <v>91</v>
      </c>
      <c r="E305" s="28" t="s">
        <v>110</v>
      </c>
      <c r="F305" s="38" t="s">
        <v>111</v>
      </c>
      <c r="G305" s="39" t="s">
        <v>85</v>
      </c>
    </row>
    <row r="306" spans="1:7" ht="12.75">
      <c r="A306" s="41">
        <f>C335+C339+C343+C347</f>
        <v>125000</v>
      </c>
      <c r="B306" s="42">
        <v>125000</v>
      </c>
      <c r="C306" s="42"/>
      <c r="D306" s="42">
        <f>A306-B306</f>
        <v>0</v>
      </c>
      <c r="E306" s="43" t="s">
        <v>81</v>
      </c>
      <c r="F306" s="43" t="s">
        <v>82</v>
      </c>
      <c r="G306" s="44"/>
    </row>
    <row r="307" spans="1:7" ht="12.75">
      <c r="A307" s="66"/>
      <c r="B307" s="67"/>
      <c r="C307" s="67"/>
      <c r="D307" s="68"/>
      <c r="E307" s="69"/>
      <c r="F307" s="70"/>
      <c r="G307" s="71"/>
    </row>
    <row r="308" spans="1:7" ht="12.75">
      <c r="A308" s="66"/>
      <c r="B308" s="75"/>
      <c r="C308" s="75"/>
      <c r="D308" s="68"/>
      <c r="E308" s="69"/>
      <c r="F308" s="69"/>
      <c r="G308" s="79"/>
    </row>
    <row r="309" spans="1:7" ht="12.75">
      <c r="A309" s="80" t="s">
        <v>92</v>
      </c>
      <c r="B309" s="81"/>
      <c r="C309" s="81"/>
      <c r="D309" s="82"/>
      <c r="E309" s="83"/>
      <c r="F309" s="83"/>
      <c r="G309" s="84"/>
    </row>
    <row r="310" spans="1:7" ht="12.75">
      <c r="A310" s="183"/>
      <c r="B310" s="179"/>
      <c r="C310" s="179"/>
      <c r="D310" s="179"/>
      <c r="E310" s="179"/>
      <c r="F310" s="179"/>
      <c r="G310" s="179"/>
    </row>
    <row r="311" spans="1:7" ht="12.75">
      <c r="A311" s="66"/>
      <c r="B311" s="88"/>
      <c r="C311" s="88"/>
      <c r="D311" s="68"/>
      <c r="E311" s="69"/>
      <c r="F311" s="69"/>
      <c r="G311" s="21"/>
    </row>
    <row r="312" spans="1:7" ht="12.75">
      <c r="A312" s="66"/>
      <c r="B312" s="88"/>
      <c r="C312" s="88"/>
      <c r="D312" s="68"/>
      <c r="E312" s="69"/>
      <c r="F312" s="69"/>
      <c r="G312" s="21"/>
    </row>
    <row r="313" spans="1:7" ht="12.75">
      <c r="A313" s="89" t="s">
        <v>93</v>
      </c>
      <c r="B313" s="81"/>
      <c r="C313" s="81"/>
      <c r="D313" s="82"/>
      <c r="E313" s="83"/>
      <c r="F313" s="83"/>
      <c r="G313" s="90"/>
    </row>
    <row r="314" spans="1:7" ht="53.25" customHeight="1">
      <c r="A314" s="184" t="s">
        <v>173</v>
      </c>
      <c r="B314" s="185"/>
      <c r="C314" s="185"/>
      <c r="D314" s="185"/>
      <c r="E314" s="185"/>
      <c r="F314" s="185"/>
      <c r="G314" s="185"/>
    </row>
    <row r="315" spans="1:7" ht="12.75">
      <c r="A315" s="66"/>
      <c r="B315" s="30"/>
      <c r="C315" s="30"/>
      <c r="D315" s="68"/>
      <c r="E315" s="69"/>
      <c r="F315" s="69"/>
      <c r="G315" s="21"/>
    </row>
    <row r="316" spans="1:7" ht="12.75">
      <c r="A316" s="91" t="s">
        <v>126</v>
      </c>
      <c r="B316" s="91"/>
      <c r="C316" s="91"/>
      <c r="D316" s="82"/>
      <c r="E316" s="83"/>
      <c r="F316" s="83"/>
      <c r="G316" s="90"/>
    </row>
    <row r="317" spans="1:7" ht="12.75">
      <c r="A317" s="183"/>
      <c r="B317" s="179"/>
      <c r="C317" s="179"/>
      <c r="D317" s="179"/>
      <c r="E317" s="179"/>
      <c r="F317" s="179"/>
      <c r="G317" s="179"/>
    </row>
    <row r="318" spans="1:7" ht="12.75">
      <c r="A318" s="182" t="s">
        <v>95</v>
      </c>
      <c r="B318" s="182"/>
      <c r="C318" s="182"/>
      <c r="D318" s="182"/>
      <c r="E318" s="182"/>
      <c r="F318" s="92"/>
      <c r="G318" s="92"/>
    </row>
    <row r="319" spans="1:7" ht="12.75">
      <c r="A319" s="85" t="s">
        <v>96</v>
      </c>
      <c r="B319" s="32"/>
      <c r="C319" s="32"/>
      <c r="D319" s="32" t="s">
        <v>97</v>
      </c>
      <c r="E319" s="33"/>
      <c r="F319" s="33"/>
      <c r="G319" s="33"/>
    </row>
    <row r="320" spans="1:7" ht="12.75">
      <c r="A320" s="66"/>
      <c r="B320" s="178"/>
      <c r="C320" s="178"/>
      <c r="D320" s="178"/>
      <c r="E320" s="178"/>
      <c r="F320" s="178"/>
      <c r="G320" s="178"/>
    </row>
    <row r="321" spans="1:7" ht="12.75">
      <c r="A321" s="66"/>
      <c r="B321" s="66"/>
      <c r="C321" s="66"/>
      <c r="D321" s="68"/>
      <c r="E321" s="69"/>
      <c r="F321" s="69" t="s">
        <v>3</v>
      </c>
      <c r="G321" s="21"/>
    </row>
    <row r="322" spans="1:7" ht="12.75">
      <c r="A322" s="66"/>
      <c r="B322" s="178" t="s">
        <v>3</v>
      </c>
      <c r="C322" s="178"/>
      <c r="D322" s="178"/>
      <c r="E322" s="178"/>
      <c r="F322" s="178"/>
      <c r="G322" s="178"/>
    </row>
    <row r="323" spans="1:7" ht="12.75">
      <c r="A323" s="93" t="s">
        <v>98</v>
      </c>
      <c r="B323" s="93"/>
      <c r="C323" s="93"/>
      <c r="D323" s="94"/>
      <c r="E323" s="95"/>
      <c r="F323" s="95"/>
      <c r="G323" s="96"/>
    </row>
    <row r="324" spans="1:7" ht="12.75">
      <c r="A324" s="30" t="s">
        <v>99</v>
      </c>
      <c r="B324" s="97"/>
      <c r="C324" s="97"/>
      <c r="D324" s="68"/>
      <c r="E324" s="98"/>
      <c r="F324" s="98"/>
      <c r="G324" s="99"/>
    </row>
    <row r="325" spans="1:7" ht="27" customHeight="1">
      <c r="A325" s="179" t="s">
        <v>163</v>
      </c>
      <c r="B325" s="179"/>
      <c r="C325" s="179"/>
      <c r="D325" s="179"/>
      <c r="E325" s="179"/>
      <c r="F325" s="179"/>
      <c r="G325" s="179"/>
    </row>
    <row r="326" spans="1:7" ht="12.75">
      <c r="A326" s="19" t="s">
        <v>101</v>
      </c>
      <c r="B326" s="97"/>
      <c r="C326" s="97"/>
      <c r="D326" s="88"/>
      <c r="E326" s="71"/>
      <c r="F326" s="101" t="s">
        <v>102</v>
      </c>
      <c r="G326" s="102" t="s">
        <v>103</v>
      </c>
    </row>
    <row r="327" spans="1:7" ht="27.75" customHeight="1">
      <c r="A327" s="179" t="s">
        <v>164</v>
      </c>
      <c r="B327" s="179"/>
      <c r="C327" s="179"/>
      <c r="D327" s="179"/>
      <c r="E327" s="179"/>
      <c r="F327" s="103" t="s">
        <v>159</v>
      </c>
      <c r="G327" s="104"/>
    </row>
    <row r="328" spans="1:7" ht="12.75">
      <c r="A328" s="32"/>
      <c r="B328" s="32"/>
      <c r="C328" s="32"/>
      <c r="D328" s="32"/>
      <c r="E328" s="33"/>
      <c r="F328" s="103"/>
      <c r="G328" s="104"/>
    </row>
    <row r="329" spans="1:7" ht="12.75">
      <c r="A329" s="181"/>
      <c r="B329" s="181"/>
      <c r="C329" s="181"/>
      <c r="D329" s="181"/>
      <c r="E329" s="181"/>
      <c r="F329" s="105"/>
      <c r="G329" s="23"/>
    </row>
    <row r="330" spans="2:7" ht="12.75">
      <c r="B330" s="106"/>
      <c r="C330" s="106"/>
      <c r="D330" s="106"/>
      <c r="E330" s="107"/>
      <c r="F330" s="108"/>
      <c r="G330" s="107"/>
    </row>
    <row r="331" spans="1:7" ht="12.75">
      <c r="A331" s="109" t="s">
        <v>105</v>
      </c>
      <c r="B331" s="109"/>
      <c r="C331" s="109"/>
      <c r="D331" s="110"/>
      <c r="E331" s="111"/>
      <c r="F331" s="112"/>
      <c r="G331" s="113"/>
    </row>
    <row r="332" spans="1:6" ht="12.75">
      <c r="A332" s="18"/>
      <c r="B332" s="114" t="s">
        <v>106</v>
      </c>
      <c r="C332" s="114" t="s">
        <v>106</v>
      </c>
      <c r="D332" s="115"/>
      <c r="E332" s="116"/>
      <c r="F332" s="117"/>
    </row>
    <row r="333" spans="1:7" ht="12.75">
      <c r="A333" s="18"/>
      <c r="B333" s="180" t="s">
        <v>165</v>
      </c>
      <c r="C333" s="180"/>
      <c r="D333" s="179"/>
      <c r="E333" s="179"/>
      <c r="F333" s="179"/>
      <c r="G333" s="179"/>
    </row>
    <row r="334" spans="1:7" ht="12.75">
      <c r="A334" s="119" t="s">
        <v>73</v>
      </c>
      <c r="B334" s="120" t="s">
        <v>108</v>
      </c>
      <c r="C334" s="120" t="s">
        <v>109</v>
      </c>
      <c r="D334" s="28" t="s">
        <v>110</v>
      </c>
      <c r="E334" s="38" t="s">
        <v>111</v>
      </c>
      <c r="F334" s="38" t="s">
        <v>85</v>
      </c>
      <c r="G334" s="118"/>
    </row>
    <row r="335" spans="1:7" ht="12.75">
      <c r="A335" s="121">
        <f>B335+C335</f>
        <v>150000</v>
      </c>
      <c r="B335" s="121">
        <v>75000</v>
      </c>
      <c r="C335" s="121">
        <v>75000</v>
      </c>
      <c r="D335" s="42" t="s">
        <v>81</v>
      </c>
      <c r="E335" s="43" t="s">
        <v>82</v>
      </c>
      <c r="F335" s="43"/>
      <c r="G335" s="52"/>
    </row>
    <row r="336" spans="1:7" ht="12.75">
      <c r="A336" s="124"/>
      <c r="B336" s="124"/>
      <c r="C336" s="124"/>
      <c r="D336" s="125"/>
      <c r="E336" s="126"/>
      <c r="F336" s="126"/>
      <c r="G336" s="127"/>
    </row>
    <row r="337" spans="1:7" ht="12.75">
      <c r="A337" s="18"/>
      <c r="B337" s="177" t="s">
        <v>166</v>
      </c>
      <c r="C337" s="177"/>
      <c r="D337" s="177"/>
      <c r="E337" s="177"/>
      <c r="F337" s="177"/>
      <c r="G337" s="177"/>
    </row>
    <row r="338" spans="1:7" ht="12.75">
      <c r="A338" s="119" t="s">
        <v>73</v>
      </c>
      <c r="B338" s="120" t="s">
        <v>108</v>
      </c>
      <c r="C338" s="120" t="s">
        <v>109</v>
      </c>
      <c r="D338" s="28" t="s">
        <v>110</v>
      </c>
      <c r="E338" s="38" t="s">
        <v>111</v>
      </c>
      <c r="F338" s="38" t="s">
        <v>85</v>
      </c>
      <c r="G338" s="122"/>
    </row>
    <row r="339" spans="1:7" ht="12.75">
      <c r="A339" s="121">
        <f>B339+C339</f>
        <v>100000</v>
      </c>
      <c r="B339" s="130">
        <v>50000</v>
      </c>
      <c r="C339" s="130">
        <v>50000</v>
      </c>
      <c r="D339" s="42" t="s">
        <v>81</v>
      </c>
      <c r="E339" s="43" t="s">
        <v>82</v>
      </c>
      <c r="F339" s="131"/>
      <c r="G339" s="28"/>
    </row>
    <row r="340" spans="1:7" ht="12.75">
      <c r="A340" s="119"/>
      <c r="B340" s="120"/>
      <c r="C340" s="120"/>
      <c r="D340" s="120"/>
      <c r="E340" s="28"/>
      <c r="F340" s="38"/>
      <c r="G340" s="38"/>
    </row>
    <row r="341" spans="1:7" ht="12.75">
      <c r="A341" s="119"/>
      <c r="B341" s="177" t="s">
        <v>167</v>
      </c>
      <c r="C341" s="177"/>
      <c r="D341" s="177"/>
      <c r="E341" s="177"/>
      <c r="F341" s="177"/>
      <c r="G341" s="177"/>
    </row>
    <row r="342" spans="1:7" ht="12.75">
      <c r="A342" s="119" t="s">
        <v>73</v>
      </c>
      <c r="B342" s="120" t="s">
        <v>108</v>
      </c>
      <c r="C342" s="120" t="s">
        <v>109</v>
      </c>
      <c r="D342" s="28" t="s">
        <v>110</v>
      </c>
      <c r="E342" s="38" t="s">
        <v>111</v>
      </c>
      <c r="F342" s="38" t="s">
        <v>85</v>
      </c>
      <c r="G342" s="122"/>
    </row>
    <row r="343" spans="1:7" ht="12.75">
      <c r="A343" s="121">
        <f>B343+C343</f>
        <v>20000</v>
      </c>
      <c r="B343" s="130">
        <v>20000</v>
      </c>
      <c r="C343" s="130">
        <v>0</v>
      </c>
      <c r="D343" s="42" t="s">
        <v>81</v>
      </c>
      <c r="E343" s="43" t="s">
        <v>82</v>
      </c>
      <c r="F343" s="131"/>
      <c r="G343" s="28"/>
    </row>
    <row r="344" spans="1:7" ht="12.75">
      <c r="A344" s="119"/>
      <c r="B344" s="120"/>
      <c r="C344" s="120"/>
      <c r="D344" s="120"/>
      <c r="E344" s="28"/>
      <c r="F344" s="38"/>
      <c r="G344" s="38"/>
    </row>
    <row r="345" spans="1:7" ht="12.75">
      <c r="A345" s="119"/>
      <c r="B345" s="177" t="s">
        <v>168</v>
      </c>
      <c r="C345" s="177"/>
      <c r="D345" s="177"/>
      <c r="E345" s="177"/>
      <c r="F345" s="177"/>
      <c r="G345" s="177"/>
    </row>
    <row r="346" spans="1:7" ht="12.75">
      <c r="A346" s="119" t="s">
        <v>73</v>
      </c>
      <c r="B346" s="120" t="s">
        <v>108</v>
      </c>
      <c r="C346" s="120" t="s">
        <v>109</v>
      </c>
      <c r="D346" s="28" t="s">
        <v>110</v>
      </c>
      <c r="E346" s="38" t="s">
        <v>111</v>
      </c>
      <c r="F346" s="38" t="s">
        <v>85</v>
      </c>
      <c r="G346" s="122"/>
    </row>
    <row r="347" spans="1:7" ht="12.75">
      <c r="A347" s="121">
        <f>B347+C347</f>
        <v>20000</v>
      </c>
      <c r="B347" s="130">
        <v>20000</v>
      </c>
      <c r="C347" s="130">
        <v>0</v>
      </c>
      <c r="D347" s="42" t="s">
        <v>81</v>
      </c>
      <c r="E347" s="43" t="s">
        <v>82</v>
      </c>
      <c r="F347" s="131"/>
      <c r="G347" s="28"/>
    </row>
    <row r="348" spans="1:7" ht="12.75">
      <c r="A348" s="119"/>
      <c r="B348" s="120"/>
      <c r="C348" s="120"/>
      <c r="D348" s="120"/>
      <c r="E348" s="28"/>
      <c r="F348" s="38"/>
      <c r="G348" s="38"/>
    </row>
    <row r="349" spans="1:7" ht="12.75">
      <c r="A349" s="119"/>
      <c r="B349" s="120"/>
      <c r="C349" s="120"/>
      <c r="D349" s="27"/>
      <c r="E349" s="28"/>
      <c r="F349" s="38"/>
      <c r="G349" s="38"/>
    </row>
    <row r="350" spans="1:7" ht="12.75">
      <c r="A350" s="119"/>
      <c r="B350" s="120"/>
      <c r="C350" s="120"/>
      <c r="D350" s="120"/>
      <c r="E350" s="28"/>
      <c r="F350" s="38"/>
      <c r="G350" s="38"/>
    </row>
  </sheetData>
  <mergeCells count="88">
    <mergeCell ref="B289:G289"/>
    <mergeCell ref="B293:G293"/>
    <mergeCell ref="B322:G322"/>
    <mergeCell ref="A325:G325"/>
    <mergeCell ref="B297:E297"/>
    <mergeCell ref="A310:G310"/>
    <mergeCell ref="A317:G317"/>
    <mergeCell ref="A314:G314"/>
    <mergeCell ref="A318:E318"/>
    <mergeCell ref="B320:G320"/>
    <mergeCell ref="B261:G261"/>
    <mergeCell ref="B249:G249"/>
    <mergeCell ref="B253:G253"/>
    <mergeCell ref="B265:G265"/>
    <mergeCell ref="B269:G269"/>
    <mergeCell ref="B273:G273"/>
    <mergeCell ref="B277:G277"/>
    <mergeCell ref="B281:G281"/>
    <mergeCell ref="B285:G285"/>
    <mergeCell ref="B241:G241"/>
    <mergeCell ref="B341:G341"/>
    <mergeCell ref="B345:G345"/>
    <mergeCell ref="A327:E327"/>
    <mergeCell ref="A329:E329"/>
    <mergeCell ref="B333:G333"/>
    <mergeCell ref="B337:G337"/>
    <mergeCell ref="B257:G257"/>
    <mergeCell ref="B245:G245"/>
    <mergeCell ref="B166:F166"/>
    <mergeCell ref="B170:F170"/>
    <mergeCell ref="B162:G162"/>
    <mergeCell ref="B174:G174"/>
    <mergeCell ref="B229:G229"/>
    <mergeCell ref="B233:G233"/>
    <mergeCell ref="B237:G237"/>
    <mergeCell ref="B225:G225"/>
    <mergeCell ref="A7:G7"/>
    <mergeCell ref="B4:G4"/>
    <mergeCell ref="B68:G68"/>
    <mergeCell ref="B19:E19"/>
    <mergeCell ref="A33:G33"/>
    <mergeCell ref="A37:G37"/>
    <mergeCell ref="A50:E50"/>
    <mergeCell ref="A40:G40"/>
    <mergeCell ref="A48:G48"/>
    <mergeCell ref="B43:G43"/>
    <mergeCell ref="A123:G123"/>
    <mergeCell ref="B76:G76"/>
    <mergeCell ref="B72:G72"/>
    <mergeCell ref="B84:G84"/>
    <mergeCell ref="A138:G138"/>
    <mergeCell ref="A140:E140"/>
    <mergeCell ref="B135:G135"/>
    <mergeCell ref="B60:F60"/>
    <mergeCell ref="B100:G100"/>
    <mergeCell ref="B80:F80"/>
    <mergeCell ref="B88:G88"/>
    <mergeCell ref="B92:F92"/>
    <mergeCell ref="B96:G96"/>
    <mergeCell ref="A127:G127"/>
    <mergeCell ref="A130:G130"/>
    <mergeCell ref="B133:G133"/>
    <mergeCell ref="A131:E131"/>
    <mergeCell ref="A41:E41"/>
    <mergeCell ref="B45:G45"/>
    <mergeCell ref="B56:G56"/>
    <mergeCell ref="B64:F64"/>
    <mergeCell ref="B104:G104"/>
    <mergeCell ref="A52:E52"/>
    <mergeCell ref="B109:E109"/>
    <mergeCell ref="A198:E198"/>
    <mergeCell ref="A190:G190"/>
    <mergeCell ref="A194:G194"/>
    <mergeCell ref="A142:E142"/>
    <mergeCell ref="B146:G146"/>
    <mergeCell ref="A197:G197"/>
    <mergeCell ref="B150:G150"/>
    <mergeCell ref="B154:G154"/>
    <mergeCell ref="B178:E178"/>
    <mergeCell ref="B158:F158"/>
    <mergeCell ref="B221:G221"/>
    <mergeCell ref="B200:G200"/>
    <mergeCell ref="B202:G202"/>
    <mergeCell ref="A205:G205"/>
    <mergeCell ref="B213:G213"/>
    <mergeCell ref="B217:G217"/>
    <mergeCell ref="A207:E207"/>
    <mergeCell ref="A209:E209"/>
  </mergeCells>
  <printOptions horizontalCentered="1"/>
  <pageMargins left="0" right="0" top="1" bottom="0.3937007874015748" header="0.4" footer="0.1968503937007874"/>
  <pageSetup fitToHeight="28" horizontalDpi="600" verticalDpi="600" orientation="landscape" paperSize="9" scale="75" r:id="rId2"/>
  <headerFooter alignWithMargins="0">
    <oddHeader>&amp;C&amp;"Arial,Bold"WORKING GROUP ON TB-HIV
2004-2005 DRAFT WORKPLAN</oddHeader>
    <oddFooter>&amp;L&amp;F&amp;A&amp;R&amp;D</oddFooter>
  </headerFooter>
  <rowBreaks count="8" manualBreakCount="8">
    <brk id="38" max="6" man="1"/>
    <brk id="83" max="6" man="1"/>
    <brk id="127" max="6" man="1"/>
    <brk id="166" max="6" man="1"/>
    <brk id="202" max="6" man="1"/>
    <brk id="248" max="6" man="1"/>
    <brk id="295" max="6" man="1"/>
    <brk id="340" max="6" man="1"/>
  </rowBreaks>
  <drawing r:id="rId1"/>
</worksheet>
</file>

<file path=xl/worksheets/sheet6.xml><?xml version="1.0" encoding="utf-8"?>
<worksheet xmlns="http://schemas.openxmlformats.org/spreadsheetml/2006/main" xmlns:r="http://schemas.openxmlformats.org/officeDocument/2006/relationships">
  <sheetPr codeName="Sheet111"/>
  <dimension ref="A1:D33"/>
  <sheetViews>
    <sheetView workbookViewId="0" topLeftCell="A1">
      <selection activeCell="A24" sqref="A24"/>
    </sheetView>
  </sheetViews>
  <sheetFormatPr defaultColWidth="9.140625" defaultRowHeight="12.75"/>
  <cols>
    <col min="1" max="1" width="68.28125" style="0" customWidth="1"/>
    <col min="2" max="2" width="24.7109375" style="11" customWidth="1"/>
    <col min="3" max="3" width="20.140625" style="0" customWidth="1"/>
    <col min="4" max="4" width="18.00390625" style="0" customWidth="1"/>
  </cols>
  <sheetData>
    <row r="1" spans="2:4" ht="12.75">
      <c r="B1" s="174" t="s">
        <v>2</v>
      </c>
      <c r="C1" s="175"/>
      <c r="D1" s="175"/>
    </row>
    <row r="2" spans="1:4" s="1" customFormat="1" ht="12.75">
      <c r="A2" s="1" t="s">
        <v>0</v>
      </c>
      <c r="B2" s="4">
        <v>2004</v>
      </c>
      <c r="C2" s="5">
        <v>2005</v>
      </c>
      <c r="D2" s="1" t="s">
        <v>1</v>
      </c>
    </row>
    <row r="5" spans="3:4" ht="12.75">
      <c r="C5" s="13"/>
      <c r="D5" s="11"/>
    </row>
    <row r="6" spans="2:4" s="6" customFormat="1" ht="12.75">
      <c r="B6" s="7"/>
      <c r="C6" s="7"/>
      <c r="D6" s="7"/>
    </row>
    <row r="7" spans="3:4" ht="12.75">
      <c r="C7" s="11"/>
      <c r="D7" s="7"/>
    </row>
    <row r="8" spans="3:4" ht="12.75">
      <c r="C8" s="11"/>
      <c r="D8" s="7"/>
    </row>
    <row r="9" spans="3:4" ht="12.75">
      <c r="C9" s="11"/>
      <c r="D9" s="8"/>
    </row>
    <row r="10" spans="2:4" s="6" customFormat="1" ht="12.75">
      <c r="B10" s="7"/>
      <c r="C10" s="7"/>
      <c r="D10" s="7"/>
    </row>
    <row r="11" spans="3:4" ht="12.75">
      <c r="C11" s="11"/>
      <c r="D11" s="7"/>
    </row>
    <row r="12" spans="3:4" ht="12.75">
      <c r="C12" s="11"/>
      <c r="D12" s="7"/>
    </row>
    <row r="13" spans="3:4" ht="12.75">
      <c r="C13" s="11"/>
      <c r="D13" s="8"/>
    </row>
    <row r="14" spans="3:4" ht="12.75">
      <c r="C14" s="11"/>
      <c r="D14" s="8"/>
    </row>
    <row r="15" spans="3:4" ht="12.75">
      <c r="C15" s="11"/>
      <c r="D15" s="8"/>
    </row>
    <row r="16" spans="3:4" ht="12.75">
      <c r="C16" s="11"/>
      <c r="D16" s="8"/>
    </row>
    <row r="17" spans="2:4" s="6" customFormat="1" ht="12.75">
      <c r="B17" s="7"/>
      <c r="C17" s="7"/>
      <c r="D17" s="7"/>
    </row>
    <row r="18" spans="3:4" ht="12.75">
      <c r="C18" s="11"/>
      <c r="D18" s="11"/>
    </row>
    <row r="20" spans="3:4" ht="12.75">
      <c r="C20" s="11"/>
      <c r="D20" s="11"/>
    </row>
    <row r="21" spans="2:4" s="6" customFormat="1" ht="12.75">
      <c r="B21" s="7"/>
      <c r="C21" s="7"/>
      <c r="D21" s="7"/>
    </row>
    <row r="22" spans="3:4" ht="12.75">
      <c r="C22" s="11"/>
      <c r="D22" s="11"/>
    </row>
    <row r="23" spans="1:4" s="6" customFormat="1" ht="12.75">
      <c r="A23" s="6" t="s">
        <v>24</v>
      </c>
      <c r="B23" s="7">
        <f>SUM(B21+B17+B10+B6)</f>
        <v>0</v>
      </c>
      <c r="C23" s="7">
        <f>SUM(C21+C17+C10+C6)</f>
        <v>0</v>
      </c>
      <c r="D23" s="7">
        <f>SUM(D21+D17+D10+D6)</f>
        <v>0</v>
      </c>
    </row>
    <row r="24" spans="3:4" ht="12.75">
      <c r="C24" s="11"/>
      <c r="D24" s="11"/>
    </row>
    <row r="25" spans="3:4" ht="12.75">
      <c r="C25" s="11"/>
      <c r="D25" s="11"/>
    </row>
    <row r="26" spans="3:4" ht="12.75">
      <c r="C26" s="11"/>
      <c r="D26" s="11"/>
    </row>
    <row r="29" ht="12.75">
      <c r="A29" t="s">
        <v>20</v>
      </c>
    </row>
    <row r="30" s="9" customFormat="1" ht="12.75">
      <c r="B30" s="12"/>
    </row>
    <row r="31" s="9" customFormat="1" ht="12.75">
      <c r="B31" s="12"/>
    </row>
    <row r="32" s="9" customFormat="1" ht="12.75">
      <c r="B32" s="12"/>
    </row>
    <row r="33" ht="12.75">
      <c r="A33" s="9"/>
    </row>
  </sheetData>
  <mergeCells count="1">
    <mergeCell ref="B1:D1"/>
  </mergeCells>
  <printOptions gridLines="1" horizontalCentered="1"/>
  <pageMargins left="0" right="0" top="0.7874015748031497" bottom="0.5905511811023623" header="0.31496062992125984" footer="0.31496062992125984"/>
  <pageSetup horizontalDpi="600" verticalDpi="600" orientation="landscape" paperSize="9" r:id="rId1"/>
  <headerFooter alignWithMargins="0">
    <oddHeader>&amp;C&amp;"Arial,Bold"WORKING GROUP ON  TB DIAGNOSTICS
2004-2005 DRAFT WORKPLAN</oddHeader>
    <oddFooter>&amp;L&amp;F&amp;A&amp;R&amp;D</oddFooter>
  </headerFooter>
</worksheet>
</file>

<file path=xl/worksheets/sheet7.xml><?xml version="1.0" encoding="utf-8"?>
<worksheet xmlns="http://schemas.openxmlformats.org/spreadsheetml/2006/main" xmlns:r="http://schemas.openxmlformats.org/officeDocument/2006/relationships">
  <sheetPr codeName="Sheet11112">
    <pageSetUpPr fitToPage="1"/>
  </sheetPr>
  <dimension ref="A1:G328"/>
  <sheetViews>
    <sheetView zoomScale="75" zoomScaleNormal="75" workbookViewId="0" topLeftCell="IV1">
      <selection activeCell="A27" sqref="A27"/>
    </sheetView>
  </sheetViews>
  <sheetFormatPr defaultColWidth="9.140625" defaultRowHeight="12.75"/>
  <cols>
    <col min="1" max="1" width="68.28125" style="0" customWidth="1"/>
    <col min="2" max="2" width="24.7109375" style="11" customWidth="1"/>
    <col min="3" max="3" width="20.140625" style="0" customWidth="1"/>
    <col min="4" max="4" width="18.00390625" style="0" customWidth="1"/>
    <col min="5" max="5" width="29.7109375" style="7" customWidth="1"/>
    <col min="6" max="6" width="22.7109375" style="7" customWidth="1"/>
    <col min="7" max="7" width="14.00390625" style="0" hidden="1" customWidth="1"/>
  </cols>
  <sheetData>
    <row r="1" spans="2:4" ht="12.75">
      <c r="B1" s="191" t="s">
        <v>2</v>
      </c>
      <c r="C1" s="192"/>
      <c r="D1" s="193"/>
    </row>
    <row r="2" spans="1:5" ht="12.75">
      <c r="A2" s="147" t="s">
        <v>0</v>
      </c>
      <c r="B2" s="148">
        <v>2004</v>
      </c>
      <c r="C2" s="149">
        <v>2005</v>
      </c>
      <c r="D2" s="150" t="s">
        <v>176</v>
      </c>
      <c r="E2" s="151" t="s">
        <v>177</v>
      </c>
    </row>
    <row r="3" spans="1:4" ht="12.75">
      <c r="A3" s="1"/>
      <c r="B3" s="152"/>
      <c r="C3" s="153"/>
      <c r="D3" s="154"/>
    </row>
    <row r="4" spans="1:4" ht="12.75">
      <c r="A4" s="1"/>
      <c r="B4" s="152"/>
      <c r="C4" s="153"/>
      <c r="D4" s="154"/>
    </row>
    <row r="5" spans="1:6" s="6" customFormat="1" ht="12.75">
      <c r="A5" s="6" t="s">
        <v>178</v>
      </c>
      <c r="B5" s="155"/>
      <c r="C5" s="155"/>
      <c r="D5" s="156"/>
      <c r="E5" s="7"/>
      <c r="F5" s="7"/>
    </row>
    <row r="6" spans="1:4" ht="12.75">
      <c r="A6" t="s">
        <v>179</v>
      </c>
      <c r="B6" s="157"/>
      <c r="C6" s="158"/>
      <c r="D6" s="159">
        <f>SUM(B6:C6)</f>
        <v>0</v>
      </c>
    </row>
    <row r="7" spans="1:4" ht="12.75">
      <c r="A7" t="s">
        <v>180</v>
      </c>
      <c r="B7" s="157"/>
      <c r="C7" s="158"/>
      <c r="D7" s="159"/>
    </row>
    <row r="8" spans="1:4" ht="12.75">
      <c r="A8" t="s">
        <v>181</v>
      </c>
      <c r="B8" s="157"/>
      <c r="C8" s="158"/>
      <c r="D8" s="159"/>
    </row>
    <row r="9" spans="2:4" ht="12.75">
      <c r="B9" s="157"/>
      <c r="C9" s="158"/>
      <c r="D9" s="159"/>
    </row>
    <row r="10" spans="1:7" ht="12.75">
      <c r="A10" s="6" t="s">
        <v>42</v>
      </c>
      <c r="B10" s="160">
        <v>90000000</v>
      </c>
      <c r="C10" s="161">
        <f>90000000+10000000</f>
        <v>100000000</v>
      </c>
      <c r="D10" s="162">
        <f>SUM(B10:C10)</f>
        <v>190000000</v>
      </c>
      <c r="E10" s="7">
        <f>400000000+120000000+10000000</f>
        <v>530000000</v>
      </c>
      <c r="G10" s="11">
        <f>+E10/7</f>
        <v>75714285.71428572</v>
      </c>
    </row>
    <row r="11" spans="1:4" ht="12.75">
      <c r="A11" s="6"/>
      <c r="B11" s="160"/>
      <c r="C11" s="160"/>
      <c r="D11" s="163"/>
    </row>
    <row r="12" spans="1:4" ht="12.75">
      <c r="A12" s="6" t="s">
        <v>182</v>
      </c>
      <c r="B12" s="160"/>
      <c r="C12" s="160"/>
      <c r="D12" s="163" t="s">
        <v>3</v>
      </c>
    </row>
    <row r="13" spans="1:4" ht="12.75">
      <c r="A13" s="164" t="s">
        <v>183</v>
      </c>
      <c r="B13" s="160"/>
      <c r="C13" s="160"/>
      <c r="D13" s="163"/>
    </row>
    <row r="14" spans="1:4" ht="12.75">
      <c r="A14" s="164" t="s">
        <v>184</v>
      </c>
      <c r="B14" s="160"/>
      <c r="C14" s="160"/>
      <c r="D14" s="163"/>
    </row>
    <row r="15" spans="1:4" ht="12.75">
      <c r="A15" s="164" t="s">
        <v>185</v>
      </c>
      <c r="B15" s="160"/>
      <c r="C15" s="160"/>
      <c r="D15" s="163"/>
    </row>
    <row r="16" spans="1:4" ht="12.75">
      <c r="A16" s="164" t="s">
        <v>186</v>
      </c>
      <c r="B16" s="160"/>
      <c r="C16" s="160"/>
      <c r="D16" s="163"/>
    </row>
    <row r="17" spans="1:4" ht="12.75">
      <c r="A17" s="164" t="s">
        <v>187</v>
      </c>
      <c r="B17" s="160"/>
      <c r="C17" s="160"/>
      <c r="D17" s="163"/>
    </row>
    <row r="18" spans="1:4" ht="12.75">
      <c r="A18" s="164"/>
      <c r="B18" s="160"/>
      <c r="C18" s="160"/>
      <c r="D18" s="163"/>
    </row>
    <row r="19" spans="1:7" ht="12.75">
      <c r="A19" s="6" t="s">
        <v>42</v>
      </c>
      <c r="B19" s="146">
        <v>7500000</v>
      </c>
      <c r="C19" s="146">
        <v>7500000</v>
      </c>
      <c r="D19" s="162">
        <f>SUM(B18:C19)</f>
        <v>15000000</v>
      </c>
      <c r="E19" s="7">
        <f>+D19+7500000*5+33300000</f>
        <v>85800000</v>
      </c>
      <c r="G19" s="11">
        <f>+E19/7</f>
        <v>12257142.857142856</v>
      </c>
    </row>
    <row r="20" spans="2:4" ht="12.75">
      <c r="B20" s="157"/>
      <c r="C20" s="158"/>
      <c r="D20" s="165"/>
    </row>
    <row r="21" spans="1:4" ht="12.75">
      <c r="A21" s="6" t="s">
        <v>188</v>
      </c>
      <c r="B21" s="157"/>
      <c r="C21" s="158"/>
      <c r="D21" s="165"/>
    </row>
    <row r="22" spans="1:4" ht="12.75">
      <c r="A22" s="14" t="s">
        <v>189</v>
      </c>
      <c r="B22" s="160"/>
      <c r="C22" s="160"/>
      <c r="D22" s="163"/>
    </row>
    <row r="23" spans="1:4" ht="12.75">
      <c r="A23" s="14" t="s">
        <v>190</v>
      </c>
      <c r="B23" s="160"/>
      <c r="C23" s="160"/>
      <c r="D23" s="163"/>
    </row>
    <row r="24" spans="1:4" ht="12.75">
      <c r="A24" s="14" t="s">
        <v>191</v>
      </c>
      <c r="B24" s="160"/>
      <c r="C24" s="160"/>
      <c r="D24" s="163"/>
    </row>
    <row r="25" spans="1:4" ht="12.75">
      <c r="A25" s="14" t="s">
        <v>192</v>
      </c>
      <c r="B25" s="160"/>
      <c r="C25" s="160"/>
      <c r="D25" s="163"/>
    </row>
    <row r="26" spans="1:4" ht="12.75">
      <c r="A26" s="14" t="s">
        <v>193</v>
      </c>
      <c r="B26" s="160"/>
      <c r="C26" s="160"/>
      <c r="D26" s="163"/>
    </row>
    <row r="27" spans="1:4" ht="12.75">
      <c r="A27" s="14"/>
      <c r="B27" s="160"/>
      <c r="C27" s="160"/>
      <c r="D27" s="163"/>
    </row>
    <row r="28" spans="1:7" ht="12.75">
      <c r="A28" s="6" t="s">
        <v>42</v>
      </c>
      <c r="B28" s="160">
        <v>500000</v>
      </c>
      <c r="C28" s="160">
        <v>500000</v>
      </c>
      <c r="D28" s="162">
        <f>SUM(B26:C28)</f>
        <v>1000000</v>
      </c>
      <c r="E28" s="7">
        <f>500000*5+D28</f>
        <v>3500000</v>
      </c>
      <c r="G28" s="11">
        <f>+E28/7</f>
        <v>500000</v>
      </c>
    </row>
    <row r="29" spans="2:4" ht="12.75">
      <c r="B29" s="157"/>
      <c r="C29" s="157"/>
      <c r="D29" s="166"/>
    </row>
    <row r="30" spans="1:4" ht="12.75">
      <c r="A30" s="6" t="s">
        <v>194</v>
      </c>
      <c r="B30" s="167"/>
      <c r="C30" s="167"/>
      <c r="D30" s="168"/>
    </row>
    <row r="31" spans="1:6" s="6" customFormat="1" ht="12.75">
      <c r="A31" t="s">
        <v>195</v>
      </c>
      <c r="B31" s="157"/>
      <c r="C31" s="157"/>
      <c r="D31" s="169"/>
      <c r="E31" s="7"/>
      <c r="F31" s="7"/>
    </row>
    <row r="32" spans="1:4" ht="12.75">
      <c r="A32" t="s">
        <v>196</v>
      </c>
      <c r="B32" s="157"/>
      <c r="C32" s="158"/>
      <c r="D32" s="165"/>
    </row>
    <row r="33" spans="2:4" ht="12.75">
      <c r="B33" s="157"/>
      <c r="C33" s="158"/>
      <c r="D33" s="165"/>
    </row>
    <row r="34" spans="1:7" s="6" customFormat="1" ht="12.75">
      <c r="A34" s="6" t="s">
        <v>42</v>
      </c>
      <c r="B34" s="160">
        <v>100000</v>
      </c>
      <c r="C34" s="160">
        <v>100000</v>
      </c>
      <c r="D34" s="162">
        <f>SUM(B32:C34)</f>
        <v>200000</v>
      </c>
      <c r="E34" s="7">
        <f>500000+D34</f>
        <v>700000</v>
      </c>
      <c r="F34" s="7"/>
      <c r="G34" s="11">
        <f>+E34/7</f>
        <v>100000</v>
      </c>
    </row>
    <row r="35" spans="1:4" ht="12.75">
      <c r="A35" s="6"/>
      <c r="B35" s="160"/>
      <c r="C35" s="160"/>
      <c r="D35" s="163"/>
    </row>
    <row r="36" spans="2:4" ht="12.75">
      <c r="B36" s="157"/>
      <c r="C36" s="157"/>
      <c r="D36" s="169"/>
    </row>
    <row r="37" spans="1:5" ht="21" customHeight="1">
      <c r="A37" s="170" t="s">
        <v>25</v>
      </c>
      <c r="B37" s="171">
        <f>SUM(B10:B34)</f>
        <v>98100000</v>
      </c>
      <c r="C37" s="171">
        <f>SUM(C10:C34)</f>
        <v>108100000</v>
      </c>
      <c r="D37" s="172">
        <f>SUM(D10:D34)</f>
        <v>206200000</v>
      </c>
      <c r="E37" s="171">
        <v>620000000</v>
      </c>
    </row>
    <row r="38" spans="2:5" ht="12.75">
      <c r="B38" s="157"/>
      <c r="C38" s="157"/>
      <c r="D38" s="169"/>
      <c r="E38" s="7">
        <f>SUM(E10:E36)</f>
        <v>620000000</v>
      </c>
    </row>
    <row r="39" spans="2:4" ht="12.75">
      <c r="B39" s="158"/>
      <c r="C39" s="158"/>
      <c r="D39" s="165"/>
    </row>
    <row r="40" spans="1:6" ht="39">
      <c r="A40" s="173" t="s">
        <v>197</v>
      </c>
      <c r="B40"/>
      <c r="F40" s="151"/>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sheetData>
  <mergeCells count="1">
    <mergeCell ref="B1:D1"/>
  </mergeCells>
  <printOptions gridLines="1" horizontalCentered="1"/>
  <pageMargins left="0" right="0" top="0.7874015748031497" bottom="0.5905511811023623" header="0.31496062992125984" footer="0.31496062992125984"/>
  <pageSetup fitToHeight="1" fitToWidth="1" horizontalDpi="600" verticalDpi="600" orientation="landscape" paperSize="9" scale="91" r:id="rId1"/>
  <headerFooter alignWithMargins="0">
    <oddHeader>&amp;C&amp;"Arial,Bold"WORKING GROUP ON  TB DRUG DEVELOPMENT
2004-2005 DRAFT WORK PLAN</oddHeader>
    <oddFooter>&amp;L&amp;F&amp;A&amp;R&amp;D</oddFooter>
  </headerFooter>
</worksheet>
</file>

<file path=xl/worksheets/sheet8.xml><?xml version="1.0" encoding="utf-8"?>
<worksheet xmlns="http://schemas.openxmlformats.org/spreadsheetml/2006/main" xmlns:r="http://schemas.openxmlformats.org/officeDocument/2006/relationships">
  <sheetPr codeName="Sheet11111"/>
  <dimension ref="A1:D33"/>
  <sheetViews>
    <sheetView workbookViewId="0" topLeftCell="A2">
      <selection activeCell="A30" sqref="A30"/>
    </sheetView>
  </sheetViews>
  <sheetFormatPr defaultColWidth="9.140625" defaultRowHeight="12.75"/>
  <cols>
    <col min="1" max="1" width="68.28125" style="0" customWidth="1"/>
    <col min="2" max="2" width="24.7109375" style="11" customWidth="1"/>
    <col min="3" max="3" width="20.140625" style="0" customWidth="1"/>
    <col min="4" max="4" width="18.00390625" style="0" customWidth="1"/>
  </cols>
  <sheetData>
    <row r="1" spans="2:4" ht="12.75">
      <c r="B1" s="174" t="s">
        <v>2</v>
      </c>
      <c r="C1" s="175"/>
      <c r="D1" s="175"/>
    </row>
    <row r="2" spans="1:4" s="1" customFormat="1" ht="12.75">
      <c r="A2" s="1" t="s">
        <v>0</v>
      </c>
      <c r="B2" s="4">
        <v>2004</v>
      </c>
      <c r="C2" s="5">
        <v>2005</v>
      </c>
      <c r="D2" s="1" t="s">
        <v>1</v>
      </c>
    </row>
    <row r="3" ht="12.75">
      <c r="A3" s="6" t="s">
        <v>34</v>
      </c>
    </row>
    <row r="4" spans="1:4" ht="12.75">
      <c r="A4" t="s">
        <v>35</v>
      </c>
      <c r="B4" s="11">
        <v>100000</v>
      </c>
      <c r="D4" s="16">
        <f>SUM(B4:C4)</f>
        <v>100000</v>
      </c>
    </row>
    <row r="5" spans="1:4" ht="12.75">
      <c r="A5" t="s">
        <v>36</v>
      </c>
      <c r="B5" s="11">
        <v>300000</v>
      </c>
      <c r="C5" s="13">
        <v>300000</v>
      </c>
      <c r="D5" s="16">
        <f aca="true" t="shared" si="0" ref="D5:D10">SUM(B5:C5)</f>
        <v>600000</v>
      </c>
    </row>
    <row r="6" spans="1:4" s="14" customFormat="1" ht="12.75">
      <c r="A6" s="14" t="s">
        <v>37</v>
      </c>
      <c r="B6" s="8">
        <v>150000</v>
      </c>
      <c r="C6" s="8"/>
      <c r="D6" s="16">
        <f t="shared" si="0"/>
        <v>150000</v>
      </c>
    </row>
    <row r="7" spans="1:4" ht="12.75">
      <c r="A7" t="s">
        <v>38</v>
      </c>
      <c r="B7" s="11">
        <v>150000</v>
      </c>
      <c r="C7" s="11">
        <v>150000</v>
      </c>
      <c r="D7" s="16">
        <f t="shared" si="0"/>
        <v>300000</v>
      </c>
    </row>
    <row r="8" spans="1:4" ht="12.75">
      <c r="A8" t="s">
        <v>39</v>
      </c>
      <c r="B8" s="11">
        <v>50000</v>
      </c>
      <c r="C8" s="11"/>
      <c r="D8" s="16">
        <f t="shared" si="0"/>
        <v>50000</v>
      </c>
    </row>
    <row r="9" spans="1:4" ht="12.75">
      <c r="A9" t="s">
        <v>41</v>
      </c>
      <c r="C9" s="11">
        <v>100000</v>
      </c>
      <c r="D9" s="16">
        <f t="shared" si="0"/>
        <v>100000</v>
      </c>
    </row>
    <row r="10" spans="1:4" s="14" customFormat="1" ht="26.25">
      <c r="A10" s="15" t="s">
        <v>40</v>
      </c>
      <c r="B10" s="8"/>
      <c r="C10" s="8">
        <v>200000</v>
      </c>
      <c r="D10" s="16">
        <f t="shared" si="0"/>
        <v>200000</v>
      </c>
    </row>
    <row r="11" spans="1:4" s="6" customFormat="1" ht="12.75">
      <c r="A11" s="6" t="s">
        <v>42</v>
      </c>
      <c r="B11" s="7">
        <f>SUM(B4:B10)</f>
        <v>750000</v>
      </c>
      <c r="C11" s="7">
        <f>SUM(C4:C10)</f>
        <v>750000</v>
      </c>
      <c r="D11" s="7">
        <f>SUM(D4:D10)</f>
        <v>1500000</v>
      </c>
    </row>
    <row r="12" spans="3:4" ht="12.75">
      <c r="C12" s="11"/>
      <c r="D12" s="7" t="s">
        <v>3</v>
      </c>
    </row>
    <row r="13" spans="1:4" s="6" customFormat="1" ht="12.75">
      <c r="A13" s="6" t="s">
        <v>43</v>
      </c>
      <c r="B13" s="7"/>
      <c r="C13" s="7"/>
      <c r="D13" s="7" t="s">
        <v>3</v>
      </c>
    </row>
    <row r="14" spans="1:4" ht="26.25">
      <c r="A14" s="9" t="s">
        <v>44</v>
      </c>
      <c r="B14" s="11">
        <v>150000</v>
      </c>
      <c r="C14" s="11">
        <v>200000</v>
      </c>
      <c r="D14" s="16">
        <f>SUM(B14:C14)</f>
        <v>350000</v>
      </c>
    </row>
    <row r="15" spans="1:4" s="6" customFormat="1" ht="12.75">
      <c r="A15" s="6" t="s">
        <v>42</v>
      </c>
      <c r="B15" s="7">
        <f>SUM(B14)</f>
        <v>150000</v>
      </c>
      <c r="C15" s="7">
        <f>SUM(C14)</f>
        <v>200000</v>
      </c>
      <c r="D15" s="7">
        <f>SUM(D14)</f>
        <v>350000</v>
      </c>
    </row>
    <row r="16" spans="3:4" ht="12.75">
      <c r="C16" s="11"/>
      <c r="D16" s="8"/>
    </row>
    <row r="17" spans="1:4" s="6" customFormat="1" ht="12.75">
      <c r="A17" s="6" t="s">
        <v>45</v>
      </c>
      <c r="B17" s="8">
        <v>100000</v>
      </c>
      <c r="C17" s="8">
        <v>100000</v>
      </c>
      <c r="D17" s="17">
        <f>SUM(B17:C17)</f>
        <v>200000</v>
      </c>
    </row>
    <row r="18" spans="1:4" ht="12.75">
      <c r="A18" t="s">
        <v>46</v>
      </c>
      <c r="C18" s="11"/>
      <c r="D18" s="11"/>
    </row>
    <row r="19" ht="12.75">
      <c r="A19" t="s">
        <v>47</v>
      </c>
    </row>
    <row r="20" spans="1:4" s="6" customFormat="1" ht="12.75">
      <c r="A20" s="6" t="s">
        <v>42</v>
      </c>
      <c r="B20" s="7">
        <f>SUM(B17:B19)</f>
        <v>100000</v>
      </c>
      <c r="C20" s="7">
        <f>SUM(C17:C19)</f>
        <v>100000</v>
      </c>
      <c r="D20" s="7">
        <f>SUM(D17:D19)</f>
        <v>200000</v>
      </c>
    </row>
    <row r="21" spans="2:4" s="6" customFormat="1" ht="12.75">
      <c r="B21" s="7"/>
      <c r="C21" s="7"/>
      <c r="D21" s="7"/>
    </row>
    <row r="22" spans="3:4" ht="12.75">
      <c r="C22" s="11"/>
      <c r="D22" s="11"/>
    </row>
    <row r="23" spans="1:4" s="6" customFormat="1" ht="12.75">
      <c r="A23" s="6" t="s">
        <v>26</v>
      </c>
      <c r="B23" s="7">
        <f>SUM(B20+B15+B11)</f>
        <v>1000000</v>
      </c>
      <c r="C23" s="7">
        <f>SUM(C20+C15+C11)</f>
        <v>1050000</v>
      </c>
      <c r="D23" s="7">
        <f>SUM(D20+D15+D11)</f>
        <v>2050000</v>
      </c>
    </row>
    <row r="24" spans="3:4" ht="12.75">
      <c r="C24" s="11"/>
      <c r="D24" s="11"/>
    </row>
    <row r="25" spans="3:4" ht="12.75">
      <c r="C25" s="11"/>
      <c r="D25" s="11"/>
    </row>
    <row r="26" spans="3:4" ht="12.75">
      <c r="C26" s="11"/>
      <c r="D26" s="11"/>
    </row>
    <row r="29" ht="12.75">
      <c r="A29" t="s">
        <v>48</v>
      </c>
    </row>
    <row r="30" s="9" customFormat="1" ht="12.75">
      <c r="B30" s="12"/>
    </row>
    <row r="31" s="9" customFormat="1" ht="12.75">
      <c r="B31" s="12"/>
    </row>
    <row r="32" s="9" customFormat="1" ht="12.75">
      <c r="B32" s="12"/>
    </row>
    <row r="33" ht="12.75">
      <c r="A33" s="9"/>
    </row>
  </sheetData>
  <mergeCells count="1">
    <mergeCell ref="B1:D1"/>
  </mergeCells>
  <printOptions gridLines="1" horizontalCentered="1"/>
  <pageMargins left="0" right="0" top="0.7874015748031497" bottom="0.5905511811023623" header="0.31496062992125984" footer="0.31496062992125984"/>
  <pageSetup horizontalDpi="600" verticalDpi="600" orientation="landscape" paperSize="9" r:id="rId1"/>
  <headerFooter alignWithMargins="0">
    <oddHeader>&amp;C&amp;"Arial,Bold"WORKING GROUP ON  TB VACCINE DEVELOPMENT
2004-2005 DRAFT WORKPLAN</oddHeader>
    <oddFooter>&amp;L&amp;F&amp;A&amp;R&amp;D</oddFooter>
  </headerFooter>
</worksheet>
</file>

<file path=xl/worksheets/sheet9.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IV16384"/>
    </sheetView>
  </sheetViews>
  <sheetFormatPr defaultColWidth="9.14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Health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Synergy</dc:creator>
  <cp:keywords/>
  <dc:description/>
  <cp:lastModifiedBy>AbrahanL</cp:lastModifiedBy>
  <cp:lastPrinted>2003-10-07T07:07:53Z</cp:lastPrinted>
  <dcterms:created xsi:type="dcterms:W3CDTF">1999-06-24T13:18:07Z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