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umentation for the website/1 Diagnostic Ordering list/"/>
    </mc:Choice>
  </mc:AlternateContent>
  <xr:revisionPtr revIDLastSave="936" documentId="13_ncr:1_{DA10591C-BAAF-49DC-B815-3BB98EFE583E}" xr6:coauthVersionLast="47" xr6:coauthVersionMax="47" xr10:uidLastSave="{3D347C1A-0813-46B2-A695-9197EEBD96DB}"/>
  <bookViews>
    <workbookView xWindow="-120" yWindow="-120" windowWidth="25440" windowHeight="15390" tabRatio="888" activeTab="1" xr2:uid="{00000000-000D-0000-FFFF-FFFF00000000}"/>
  </bookViews>
  <sheets>
    <sheet name="1 Diagnostics Categories" sheetId="38" r:id="rId1"/>
    <sheet name="2 Diagnostics Ordering list" sheetId="29" r:id="rId2"/>
    <sheet name="3 Diagnostics Planning tool" sheetId="33" r:id="rId3"/>
    <sheet name="Calculations - Diagnostics" sheetId="36" state="hidden" r:id="rId4"/>
    <sheet name="4 Medical devices categories" sheetId="39" r:id="rId5"/>
    <sheet name="5 MD Ordering list" sheetId="47" r:id="rId6"/>
    <sheet name="6 Medical devices Planning tool" sheetId="42" r:id="rId7"/>
    <sheet name="Calculations - Medical devices" sheetId="46" state="hidden" r:id="rId8"/>
  </sheets>
  <definedNames>
    <definedName name="_xlnm._FilterDatabase" localSheetId="0" hidden="1">'1 Diagnostics Categories'!#REF!</definedName>
    <definedName name="_xlnm._FilterDatabase" localSheetId="1" hidden="1">'2 Diagnostics Ordering list'!$A$2:$R$641</definedName>
    <definedName name="_xlnm._FilterDatabase" localSheetId="2" hidden="1">'3 Diagnostics Planning tool'!$A$3:$A$20</definedName>
    <definedName name="_xlnm._FilterDatabase" localSheetId="5" hidden="1">'5 MD Ordering list'!$A$2:$R$44</definedName>
    <definedName name="_xlnm._FilterDatabase" localSheetId="6" hidden="1">'6 Medical devices Planning tool'!$A$3:$A$6</definedName>
    <definedName name="_xlnm._FilterDatabase" localSheetId="3" hidden="1">'Calculations - Diagnostics'!$A$37:$G$1000</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Diagnostics Categories'!#REF!</definedName>
    <definedName name="_xlnm.Print_Area" localSheetId="1">'2 Diagnostics Ordering list'!$A$1:$R$641</definedName>
    <definedName name="_xlnm.Print_Area" localSheetId="2">'3 Diagnostics Planning tool'!$C$1:$N$22</definedName>
    <definedName name="_xlnm.Print_Area" localSheetId="6">'6 Medical devices Planning tool'!$C$1:$M$11</definedName>
    <definedName name="_xlnm.Print_Titles" localSheetId="1">'2 Diagnostics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42" l="1"/>
  <c r="I5" i="42"/>
  <c r="I44" i="47" l="1"/>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B83" i="36"/>
  <c r="G92" i="36"/>
  <c r="G115" i="36"/>
  <c r="G118" i="36"/>
  <c r="G123" i="36"/>
  <c r="G131" i="36"/>
  <c r="G160" i="36"/>
  <c r="G161" i="36"/>
  <c r="G163" i="36"/>
  <c r="G164" i="36"/>
  <c r="G170" i="36"/>
  <c r="G183" i="36"/>
  <c r="G189" i="36"/>
  <c r="G207" i="36"/>
  <c r="G208" i="36"/>
  <c r="G222" i="36"/>
  <c r="G232" i="36"/>
  <c r="G255" i="36"/>
  <c r="G258" i="36"/>
  <c r="G262" i="36"/>
  <c r="G274" i="36"/>
  <c r="G280" i="36"/>
  <c r="G285" i="36"/>
  <c r="G288" i="36"/>
  <c r="G292" i="36"/>
  <c r="G293" i="36"/>
  <c r="G298" i="36"/>
  <c r="G311" i="36"/>
  <c r="G321" i="36"/>
  <c r="G331" i="36"/>
  <c r="G334" i="36"/>
  <c r="G364" i="36"/>
  <c r="G368" i="36"/>
  <c r="G373" i="36"/>
  <c r="G374" i="36"/>
  <c r="G375" i="36"/>
  <c r="G385" i="36"/>
  <c r="G386" i="36"/>
  <c r="G390" i="36"/>
  <c r="G391" i="36"/>
  <c r="G392" i="36"/>
  <c r="G397" i="36"/>
  <c r="G411" i="36"/>
  <c r="G412" i="36"/>
  <c r="G413" i="36"/>
  <c r="G417" i="36"/>
  <c r="G418" i="36"/>
  <c r="G419" i="36"/>
  <c r="G422" i="36"/>
  <c r="G425" i="36"/>
  <c r="G429" i="36"/>
  <c r="G439" i="36"/>
  <c r="G440" i="36"/>
  <c r="G453" i="36"/>
  <c r="G465" i="36"/>
  <c r="G495" i="36"/>
  <c r="G507" i="36"/>
  <c r="G508" i="36"/>
  <c r="G509" i="36"/>
  <c r="G522" i="36"/>
  <c r="G523" i="36"/>
  <c r="G533" i="36"/>
  <c r="G541" i="36"/>
  <c r="G542" i="36"/>
  <c r="G544" i="36"/>
  <c r="G548" i="36"/>
  <c r="G549" i="36"/>
  <c r="G550" i="36"/>
  <c r="G555" i="36"/>
  <c r="G557" i="36"/>
  <c r="G558" i="36"/>
  <c r="G571" i="36"/>
  <c r="G585" i="36"/>
  <c r="G587" i="36"/>
  <c r="G588" i="36"/>
  <c r="G616" i="36"/>
  <c r="G635" i="36"/>
  <c r="G654" i="36"/>
  <c r="G673" i="36"/>
  <c r="G674"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82"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J82" i="29"/>
  <c r="G117" i="36" s="1"/>
  <c r="J81" i="29"/>
  <c r="G116" i="36" s="1"/>
  <c r="J79" i="29"/>
  <c r="G114" i="36" s="1"/>
  <c r="J78" i="29"/>
  <c r="G113" i="36" s="1"/>
  <c r="J77" i="29"/>
  <c r="G112" i="36" s="1"/>
  <c r="J76" i="29"/>
  <c r="G111" i="36" s="1"/>
  <c r="J75" i="29"/>
  <c r="G110" i="36" s="1"/>
  <c r="J74" i="29"/>
  <c r="G109" i="36" s="1"/>
  <c r="J73" i="29"/>
  <c r="G108" i="36" s="1"/>
  <c r="J72" i="29"/>
  <c r="G107" i="36" s="1"/>
  <c r="J71" i="29"/>
  <c r="G106" i="36" s="1"/>
  <c r="J70" i="29"/>
  <c r="G105" i="36" s="1"/>
  <c r="J69" i="29"/>
  <c r="G104" i="36" s="1"/>
  <c r="J68" i="29"/>
  <c r="G103" i="36" s="1"/>
  <c r="J67" i="29"/>
  <c r="G102" i="36" s="1"/>
  <c r="J66" i="29"/>
  <c r="G101" i="36" s="1"/>
  <c r="J65" i="29"/>
  <c r="G100" i="36" s="1"/>
  <c r="J64" i="29"/>
  <c r="G99" i="36" s="1"/>
  <c r="J63" i="29"/>
  <c r="G98" i="36" s="1"/>
  <c r="J62" i="29"/>
  <c r="G97" i="36" s="1"/>
  <c r="J61" i="29"/>
  <c r="G96" i="36" s="1"/>
  <c r="J60" i="29"/>
  <c r="G95" i="36" s="1"/>
  <c r="J59" i="29"/>
  <c r="G94" i="36" s="1"/>
  <c r="J58" i="29"/>
  <c r="G93" i="36" s="1"/>
  <c r="J152" i="29"/>
  <c r="G187" i="36" s="1"/>
  <c r="G39" i="36" l="1"/>
  <c r="G40" i="36"/>
  <c r="G45" i="36"/>
  <c r="G55" i="36"/>
  <c r="G59" i="36"/>
  <c r="G64" i="36"/>
  <c r="G69" i="36"/>
  <c r="G72" i="36"/>
  <c r="G74" i="36"/>
  <c r="G79"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B38" i="36"/>
  <c r="J9" i="29" l="1"/>
  <c r="G44" i="36" s="1"/>
  <c r="J147" i="29" l="1"/>
  <c r="G182" i="36" s="1"/>
  <c r="J146" i="29"/>
  <c r="G181" i="36" s="1"/>
  <c r="J145" i="29"/>
  <c r="G180" i="36" s="1"/>
  <c r="J226" i="29" l="1"/>
  <c r="G261" i="36" s="1"/>
  <c r="D38" i="36" l="1"/>
  <c r="C38" i="36"/>
  <c r="J43" i="29"/>
  <c r="G78" i="36" s="1"/>
  <c r="F38" i="36"/>
  <c r="E38" i="36"/>
  <c r="G38" i="36"/>
  <c r="J118" i="29"/>
  <c r="G153" i="36" s="1"/>
  <c r="J109" i="29"/>
  <c r="G144" i="36" s="1"/>
  <c r="J108" i="29"/>
  <c r="G143" i="36" s="1"/>
  <c r="J107" i="29"/>
  <c r="G142" i="36" s="1"/>
  <c r="J106" i="29"/>
  <c r="G141" i="36" s="1"/>
  <c r="J105" i="29"/>
  <c r="G140" i="36" s="1"/>
  <c r="J104" i="29"/>
  <c r="G139" i="36" s="1"/>
  <c r="J103" i="29"/>
  <c r="G138" i="36" s="1"/>
  <c r="J102" i="29"/>
  <c r="G137" i="36" s="1"/>
  <c r="J101" i="29"/>
  <c r="G136" i="36" s="1"/>
  <c r="J100" i="29"/>
  <c r="G135" i="36" s="1"/>
  <c r="J123" i="29"/>
  <c r="G158" i="36" s="1"/>
  <c r="J113" i="29"/>
  <c r="G148" i="36" s="1"/>
  <c r="J124" i="29"/>
  <c r="G159" i="36" s="1"/>
  <c r="J99" i="29"/>
  <c r="G134" i="36" s="1"/>
  <c r="J98" i="29"/>
  <c r="G133" i="36" s="1"/>
  <c r="J97" i="29"/>
  <c r="G132" i="36" s="1"/>
  <c r="J95" i="29"/>
  <c r="G130" i="36" s="1"/>
  <c r="J94" i="29"/>
  <c r="G129" i="36" s="1"/>
  <c r="H7" i="42" l="1"/>
  <c r="G7" i="42"/>
  <c r="C7" i="42"/>
  <c r="D5" i="42"/>
  <c r="F7" i="42"/>
  <c r="E7" i="42"/>
  <c r="D7" i="42"/>
  <c r="A38" i="36"/>
  <c r="C23" i="36"/>
  <c r="C19" i="36"/>
  <c r="C14" i="36"/>
  <c r="C13" i="36"/>
  <c r="C12" i="36"/>
  <c r="C8" i="36"/>
  <c r="K13" i="33"/>
  <c r="J641" i="29"/>
  <c r="G676" i="36" s="1"/>
  <c r="J640" i="29"/>
  <c r="G675" i="36" s="1"/>
  <c r="J637" i="29"/>
  <c r="G672" i="36" s="1"/>
  <c r="J636" i="29"/>
  <c r="G671" i="36" s="1"/>
  <c r="J635" i="29"/>
  <c r="G670" i="36" s="1"/>
  <c r="J634" i="29"/>
  <c r="G669" i="36" s="1"/>
  <c r="J633" i="29"/>
  <c r="G668" i="36" s="1"/>
  <c r="J632" i="29"/>
  <c r="G667" i="36" s="1"/>
  <c r="J631" i="29"/>
  <c r="G666" i="36" s="1"/>
  <c r="J630" i="29"/>
  <c r="G665" i="36" s="1"/>
  <c r="J629" i="29"/>
  <c r="G664" i="36" s="1"/>
  <c r="J628" i="29"/>
  <c r="G663" i="36" s="1"/>
  <c r="J627" i="29"/>
  <c r="G662" i="36" s="1"/>
  <c r="J626" i="29"/>
  <c r="G661" i="36" s="1"/>
  <c r="J625" i="29"/>
  <c r="G660" i="36" s="1"/>
  <c r="J624" i="29"/>
  <c r="G659" i="36" s="1"/>
  <c r="J623" i="29"/>
  <c r="G658" i="36" s="1"/>
  <c r="J622" i="29"/>
  <c r="G657" i="36" s="1"/>
  <c r="J621" i="29"/>
  <c r="G656" i="36" s="1"/>
  <c r="J620" i="29"/>
  <c r="G655" i="36" s="1"/>
  <c r="J618" i="29"/>
  <c r="G653" i="36" s="1"/>
  <c r="J617" i="29"/>
  <c r="G652" i="36" s="1"/>
  <c r="J616" i="29"/>
  <c r="G651" i="36" s="1"/>
  <c r="J615" i="29"/>
  <c r="G650" i="36" s="1"/>
  <c r="J614" i="29"/>
  <c r="G649" i="36" s="1"/>
  <c r="J613" i="29"/>
  <c r="G648" i="36" s="1"/>
  <c r="J612" i="29"/>
  <c r="G647" i="36" s="1"/>
  <c r="J611" i="29"/>
  <c r="G646" i="36" s="1"/>
  <c r="J610" i="29"/>
  <c r="G645" i="36" s="1"/>
  <c r="J609" i="29"/>
  <c r="G644" i="36" s="1"/>
  <c r="J608" i="29"/>
  <c r="G643" i="36" s="1"/>
  <c r="J607" i="29"/>
  <c r="G642" i="36" s="1"/>
  <c r="J606" i="29"/>
  <c r="G641" i="36" s="1"/>
  <c r="J605" i="29"/>
  <c r="G640" i="36" s="1"/>
  <c r="J604" i="29"/>
  <c r="G639" i="36" s="1"/>
  <c r="J603" i="29"/>
  <c r="G638" i="36" s="1"/>
  <c r="J602" i="29"/>
  <c r="G637" i="36" s="1"/>
  <c r="J601" i="29"/>
  <c r="G636" i="36" s="1"/>
  <c r="J599" i="29"/>
  <c r="G634" i="36" s="1"/>
  <c r="J598" i="29"/>
  <c r="G633" i="36" s="1"/>
  <c r="J597" i="29"/>
  <c r="G632" i="36" s="1"/>
  <c r="J596" i="29"/>
  <c r="G631" i="36" s="1"/>
  <c r="J595" i="29"/>
  <c r="G630" i="36" s="1"/>
  <c r="J594" i="29"/>
  <c r="G629" i="36" s="1"/>
  <c r="J593" i="29"/>
  <c r="G628" i="36" s="1"/>
  <c r="J592" i="29"/>
  <c r="G627" i="36" s="1"/>
  <c r="J591" i="29"/>
  <c r="G626" i="36" s="1"/>
  <c r="J590" i="29"/>
  <c r="G625" i="36" s="1"/>
  <c r="J589" i="29"/>
  <c r="G624" i="36" s="1"/>
  <c r="J588" i="29"/>
  <c r="G623" i="36" s="1"/>
  <c r="J587" i="29"/>
  <c r="G622" i="36" s="1"/>
  <c r="J586" i="29"/>
  <c r="G621" i="36" s="1"/>
  <c r="J585" i="29"/>
  <c r="G620" i="36" s="1"/>
  <c r="J584" i="29"/>
  <c r="G619" i="36" s="1"/>
  <c r="J583" i="29"/>
  <c r="G618" i="36" s="1"/>
  <c r="J582" i="29"/>
  <c r="G617" i="36" s="1"/>
  <c r="J580" i="29"/>
  <c r="G615" i="36" s="1"/>
  <c r="J579" i="29"/>
  <c r="G614" i="36" s="1"/>
  <c r="J578" i="29"/>
  <c r="G613" i="36" s="1"/>
  <c r="J577" i="29"/>
  <c r="G612" i="36" s="1"/>
  <c r="J576" i="29"/>
  <c r="G611" i="36" s="1"/>
  <c r="J575" i="29"/>
  <c r="G610" i="36" s="1"/>
  <c r="J574" i="29"/>
  <c r="G609" i="36" s="1"/>
  <c r="J573" i="29"/>
  <c r="G608" i="36" s="1"/>
  <c r="J572" i="29"/>
  <c r="G607" i="36" s="1"/>
  <c r="J571" i="29"/>
  <c r="G606" i="36" s="1"/>
  <c r="J570" i="29"/>
  <c r="G605" i="36" s="1"/>
  <c r="J569" i="29"/>
  <c r="G604" i="36" s="1"/>
  <c r="J568" i="29"/>
  <c r="G603" i="36" s="1"/>
  <c r="J567" i="29"/>
  <c r="G602" i="36" s="1"/>
  <c r="J566" i="29"/>
  <c r="G601" i="36" s="1"/>
  <c r="J565" i="29"/>
  <c r="G600" i="36" s="1"/>
  <c r="J564" i="29"/>
  <c r="G599" i="36" s="1"/>
  <c r="J563" i="29"/>
  <c r="G598" i="36" s="1"/>
  <c r="J562" i="29"/>
  <c r="G597" i="36" s="1"/>
  <c r="J561" i="29"/>
  <c r="G596" i="36" s="1"/>
  <c r="J560" i="29"/>
  <c r="G595" i="36" s="1"/>
  <c r="J559" i="29"/>
  <c r="G594" i="36" s="1"/>
  <c r="J558" i="29"/>
  <c r="G593" i="36" s="1"/>
  <c r="J557" i="29"/>
  <c r="G592" i="36" s="1"/>
  <c r="J556" i="29"/>
  <c r="G591" i="36" s="1"/>
  <c r="J555" i="29"/>
  <c r="G590" i="36" s="1"/>
  <c r="J554" i="29"/>
  <c r="G589" i="36" s="1"/>
  <c r="J551" i="29"/>
  <c r="G586" i="36" s="1"/>
  <c r="J549" i="29"/>
  <c r="G584" i="36" s="1"/>
  <c r="J548" i="29"/>
  <c r="G583" i="36" s="1"/>
  <c r="J547" i="29"/>
  <c r="G582" i="36" s="1"/>
  <c r="J546" i="29"/>
  <c r="G581" i="36" s="1"/>
  <c r="J545" i="29"/>
  <c r="G580" i="36" s="1"/>
  <c r="J544" i="29"/>
  <c r="G579" i="36" s="1"/>
  <c r="J543" i="29"/>
  <c r="G578" i="36" s="1"/>
  <c r="J542" i="29"/>
  <c r="G577" i="36" s="1"/>
  <c r="J541" i="29"/>
  <c r="G576" i="36" s="1"/>
  <c r="J540" i="29"/>
  <c r="G575" i="36" s="1"/>
  <c r="J539" i="29"/>
  <c r="G574" i="36" s="1"/>
  <c r="J538" i="29"/>
  <c r="G573" i="36" s="1"/>
  <c r="J537" i="29"/>
  <c r="G572" i="36" s="1"/>
  <c r="J535" i="29"/>
  <c r="G570" i="36" s="1"/>
  <c r="J534" i="29"/>
  <c r="G569" i="36" s="1"/>
  <c r="J533" i="29"/>
  <c r="G568" i="36" s="1"/>
  <c r="J532" i="29"/>
  <c r="G567" i="36" s="1"/>
  <c r="J531" i="29"/>
  <c r="G566" i="36" s="1"/>
  <c r="J530" i="29"/>
  <c r="G565" i="36" s="1"/>
  <c r="J529" i="29"/>
  <c r="G564" i="36" s="1"/>
  <c r="J528" i="29"/>
  <c r="G563" i="36" s="1"/>
  <c r="J527" i="29"/>
  <c r="G562" i="36" s="1"/>
  <c r="J526" i="29"/>
  <c r="G561" i="36" s="1"/>
  <c r="J525" i="29"/>
  <c r="G560" i="36" s="1"/>
  <c r="J524" i="29"/>
  <c r="G559" i="36" s="1"/>
  <c r="J521" i="29"/>
  <c r="G556" i="36" s="1"/>
  <c r="J519" i="29"/>
  <c r="G554" i="36" s="1"/>
  <c r="J518" i="29"/>
  <c r="G553" i="36" s="1"/>
  <c r="J517" i="29"/>
  <c r="G552" i="36" s="1"/>
  <c r="J516" i="29"/>
  <c r="G551" i="36" s="1"/>
  <c r="J512" i="29"/>
  <c r="G547" i="36" s="1"/>
  <c r="J511" i="29"/>
  <c r="G546" i="36" s="1"/>
  <c r="J510" i="29"/>
  <c r="G545" i="36" s="1"/>
  <c r="J508" i="29"/>
  <c r="G543" i="36" s="1"/>
  <c r="J505" i="29"/>
  <c r="G540" i="36" s="1"/>
  <c r="J504" i="29"/>
  <c r="G539" i="36" s="1"/>
  <c r="J503" i="29"/>
  <c r="G538" i="36" s="1"/>
  <c r="J502" i="29"/>
  <c r="G537" i="36" s="1"/>
  <c r="J501" i="29"/>
  <c r="G536" i="36" s="1"/>
  <c r="J500" i="29"/>
  <c r="G535" i="36" s="1"/>
  <c r="J499" i="29"/>
  <c r="G534" i="36" s="1"/>
  <c r="J497" i="29"/>
  <c r="G532" i="36" s="1"/>
  <c r="J496" i="29"/>
  <c r="G531" i="36" s="1"/>
  <c r="J495" i="29"/>
  <c r="G530" i="36" s="1"/>
  <c r="J494" i="29"/>
  <c r="G529" i="36" s="1"/>
  <c r="J493" i="29"/>
  <c r="G528" i="36" s="1"/>
  <c r="J492" i="29"/>
  <c r="G527" i="36" s="1"/>
  <c r="J491" i="29"/>
  <c r="G526" i="36" s="1"/>
  <c r="J490" i="29"/>
  <c r="G525" i="36" s="1"/>
  <c r="J489" i="29"/>
  <c r="G524" i="36" s="1"/>
  <c r="J486" i="29"/>
  <c r="G521" i="36" s="1"/>
  <c r="J485" i="29"/>
  <c r="G520" i="36" s="1"/>
  <c r="J484" i="29"/>
  <c r="G519" i="36" s="1"/>
  <c r="J483" i="29"/>
  <c r="G518" i="36" s="1"/>
  <c r="J482" i="29"/>
  <c r="G517" i="36" s="1"/>
  <c r="J481" i="29"/>
  <c r="G516" i="36" s="1"/>
  <c r="J480" i="29"/>
  <c r="G515" i="36" s="1"/>
  <c r="J479" i="29"/>
  <c r="G514" i="36" s="1"/>
  <c r="J478" i="29"/>
  <c r="G513" i="36" s="1"/>
  <c r="J477" i="29"/>
  <c r="G512" i="36" s="1"/>
  <c r="J476" i="29"/>
  <c r="G511" i="36" s="1"/>
  <c r="J475" i="29"/>
  <c r="G510" i="36" s="1"/>
  <c r="J471" i="29"/>
  <c r="G506" i="36" s="1"/>
  <c r="J470" i="29"/>
  <c r="G505" i="36" s="1"/>
  <c r="J469" i="29"/>
  <c r="G504" i="36" s="1"/>
  <c r="J468" i="29"/>
  <c r="G503" i="36" s="1"/>
  <c r="J467" i="29"/>
  <c r="G502" i="36" s="1"/>
  <c r="J466" i="29"/>
  <c r="G501" i="36" s="1"/>
  <c r="J465" i="29"/>
  <c r="G500" i="36" s="1"/>
  <c r="J464" i="29"/>
  <c r="G499" i="36" s="1"/>
  <c r="J463" i="29"/>
  <c r="G498" i="36" s="1"/>
  <c r="J462" i="29"/>
  <c r="G497" i="36" s="1"/>
  <c r="J461" i="29"/>
  <c r="G496" i="36" s="1"/>
  <c r="J459" i="29"/>
  <c r="G494" i="36" s="1"/>
  <c r="J458" i="29"/>
  <c r="G493" i="36" s="1"/>
  <c r="J457" i="29"/>
  <c r="G492" i="36" s="1"/>
  <c r="J456" i="29"/>
  <c r="G491" i="36" s="1"/>
  <c r="J455" i="29"/>
  <c r="G490" i="36" s="1"/>
  <c r="J454" i="29"/>
  <c r="G489" i="36" s="1"/>
  <c r="J453" i="29"/>
  <c r="G488" i="36" s="1"/>
  <c r="J452" i="29"/>
  <c r="G487" i="36" s="1"/>
  <c r="J451" i="29"/>
  <c r="G486" i="36" s="1"/>
  <c r="J450" i="29"/>
  <c r="G485" i="36" s="1"/>
  <c r="J449" i="29"/>
  <c r="G484" i="36" s="1"/>
  <c r="J448" i="29"/>
  <c r="G483" i="36" s="1"/>
  <c r="J447" i="29"/>
  <c r="G482" i="36" s="1"/>
  <c r="J446" i="29"/>
  <c r="G481" i="36" s="1"/>
  <c r="J445" i="29"/>
  <c r="G480" i="36" s="1"/>
  <c r="J444" i="29"/>
  <c r="G479" i="36" s="1"/>
  <c r="J443" i="29"/>
  <c r="G478" i="36" s="1"/>
  <c r="J442" i="29"/>
  <c r="G477" i="36" s="1"/>
  <c r="J441" i="29"/>
  <c r="G476" i="36" s="1"/>
  <c r="J440" i="29"/>
  <c r="G475" i="36" s="1"/>
  <c r="J439" i="29"/>
  <c r="G474" i="36" s="1"/>
  <c r="J438" i="29"/>
  <c r="G473" i="36" s="1"/>
  <c r="J437" i="29"/>
  <c r="G472" i="36" s="1"/>
  <c r="J436" i="29"/>
  <c r="G471" i="36" s="1"/>
  <c r="J435" i="29"/>
  <c r="G470" i="36" s="1"/>
  <c r="J434" i="29"/>
  <c r="G469" i="36" s="1"/>
  <c r="J433" i="29"/>
  <c r="G468" i="36" s="1"/>
  <c r="J432" i="29"/>
  <c r="G467" i="36" s="1"/>
  <c r="J431" i="29"/>
  <c r="G466" i="36" s="1"/>
  <c r="J429" i="29"/>
  <c r="G464" i="36" s="1"/>
  <c r="J428" i="29"/>
  <c r="G463" i="36" s="1"/>
  <c r="J427" i="29"/>
  <c r="G462" i="36" s="1"/>
  <c r="J426" i="29"/>
  <c r="G461" i="36" s="1"/>
  <c r="J425" i="29"/>
  <c r="G460" i="36" s="1"/>
  <c r="J424" i="29"/>
  <c r="G459" i="36" s="1"/>
  <c r="J423" i="29"/>
  <c r="G458" i="36" s="1"/>
  <c r="J422" i="29"/>
  <c r="G457" i="36" s="1"/>
  <c r="J421" i="29"/>
  <c r="G456" i="36" s="1"/>
  <c r="J420" i="29"/>
  <c r="G455" i="36" s="1"/>
  <c r="J419" i="29"/>
  <c r="G454" i="36" s="1"/>
  <c r="J417" i="29"/>
  <c r="G452" i="36" s="1"/>
  <c r="J416" i="29"/>
  <c r="G451" i="36" s="1"/>
  <c r="J415" i="29"/>
  <c r="G450" i="36" s="1"/>
  <c r="J414" i="29"/>
  <c r="G449" i="36" s="1"/>
  <c r="J413" i="29"/>
  <c r="G448" i="36" s="1"/>
  <c r="J412" i="29"/>
  <c r="G447" i="36" s="1"/>
  <c r="J411" i="29"/>
  <c r="G446" i="36" s="1"/>
  <c r="J410" i="29"/>
  <c r="G445" i="36" s="1"/>
  <c r="J409" i="29"/>
  <c r="G444" i="36" s="1"/>
  <c r="J408" i="29"/>
  <c r="G443" i="36" s="1"/>
  <c r="J407" i="29"/>
  <c r="G442" i="36" s="1"/>
  <c r="J406" i="29"/>
  <c r="G441" i="36" s="1"/>
  <c r="J403" i="29"/>
  <c r="G438" i="36" s="1"/>
  <c r="J402" i="29"/>
  <c r="G437" i="36" s="1"/>
  <c r="J401" i="29"/>
  <c r="G436" i="36" s="1"/>
  <c r="J400" i="29"/>
  <c r="G435" i="36" s="1"/>
  <c r="J399" i="29"/>
  <c r="G434" i="36" s="1"/>
  <c r="J398" i="29"/>
  <c r="G433" i="36" s="1"/>
  <c r="J397" i="29"/>
  <c r="G432" i="36" s="1"/>
  <c r="J396" i="29"/>
  <c r="G431" i="36" s="1"/>
  <c r="J395" i="29"/>
  <c r="G430" i="36" s="1"/>
  <c r="J393" i="29"/>
  <c r="G428" i="36" s="1"/>
  <c r="J392" i="29"/>
  <c r="G427" i="36" s="1"/>
  <c r="J391" i="29"/>
  <c r="G426" i="36" s="1"/>
  <c r="J389" i="29"/>
  <c r="G424" i="36" s="1"/>
  <c r="J388" i="29"/>
  <c r="G423" i="36" s="1"/>
  <c r="J386" i="29"/>
  <c r="G421" i="36" s="1"/>
  <c r="J385" i="29"/>
  <c r="G420" i="36" s="1"/>
  <c r="J381" i="29"/>
  <c r="G416" i="36" s="1"/>
  <c r="J380" i="29"/>
  <c r="G415" i="36" s="1"/>
  <c r="J379" i="29"/>
  <c r="G414" i="36" s="1"/>
  <c r="J375" i="29"/>
  <c r="G410" i="36" s="1"/>
  <c r="J374" i="29"/>
  <c r="G409" i="36" s="1"/>
  <c r="J373" i="29"/>
  <c r="G408" i="36" s="1"/>
  <c r="J372" i="29"/>
  <c r="G407" i="36" s="1"/>
  <c r="J371" i="29"/>
  <c r="G406" i="36" s="1"/>
  <c r="J370" i="29"/>
  <c r="G405" i="36" s="1"/>
  <c r="J369" i="29"/>
  <c r="G404" i="36" s="1"/>
  <c r="J368" i="29"/>
  <c r="G403" i="36" s="1"/>
  <c r="J367" i="29"/>
  <c r="G402" i="36" s="1"/>
  <c r="J366" i="29"/>
  <c r="G401" i="36" s="1"/>
  <c r="J365" i="29"/>
  <c r="G400" i="36" s="1"/>
  <c r="J364" i="29"/>
  <c r="G399" i="36" s="1"/>
  <c r="J363" i="29"/>
  <c r="G398" i="36" s="1"/>
  <c r="J361" i="29"/>
  <c r="G396" i="36" s="1"/>
  <c r="J360" i="29"/>
  <c r="G395" i="36" s="1"/>
  <c r="J359" i="29"/>
  <c r="G394" i="36" s="1"/>
  <c r="J358" i="29"/>
  <c r="G393" i="36" s="1"/>
  <c r="J354" i="29"/>
  <c r="G389" i="36" s="1"/>
  <c r="J353" i="29"/>
  <c r="G388" i="36" s="1"/>
  <c r="J352" i="29"/>
  <c r="G387" i="36" s="1"/>
  <c r="J349" i="29"/>
  <c r="G384" i="36" s="1"/>
  <c r="J348" i="29"/>
  <c r="G383" i="36" s="1"/>
  <c r="J347" i="29"/>
  <c r="G382" i="36" s="1"/>
  <c r="J346" i="29"/>
  <c r="G381" i="36" s="1"/>
  <c r="J345" i="29"/>
  <c r="G380" i="36" s="1"/>
  <c r="J344" i="29"/>
  <c r="G379" i="36" s="1"/>
  <c r="J343" i="29"/>
  <c r="G378" i="36" s="1"/>
  <c r="J342" i="29"/>
  <c r="G377" i="36" s="1"/>
  <c r="J341" i="29"/>
  <c r="G376" i="36" s="1"/>
  <c r="J337" i="29"/>
  <c r="G372" i="36" s="1"/>
  <c r="J336" i="29"/>
  <c r="G371" i="36" s="1"/>
  <c r="J335" i="29"/>
  <c r="G370" i="36" s="1"/>
  <c r="J334" i="29"/>
  <c r="G369" i="36" s="1"/>
  <c r="J332" i="29"/>
  <c r="G367" i="36" s="1"/>
  <c r="J331" i="29"/>
  <c r="G366" i="36" s="1"/>
  <c r="J330" i="29"/>
  <c r="G365" i="36" s="1"/>
  <c r="J328" i="29"/>
  <c r="G363" i="36" s="1"/>
  <c r="J327" i="29"/>
  <c r="G362" i="36" s="1"/>
  <c r="J326" i="29"/>
  <c r="G361" i="36" s="1"/>
  <c r="J325" i="29"/>
  <c r="G360" i="36" s="1"/>
  <c r="J324" i="29"/>
  <c r="G359" i="36" s="1"/>
  <c r="J323" i="29"/>
  <c r="G358" i="36" s="1"/>
  <c r="J322" i="29"/>
  <c r="G357" i="36" s="1"/>
  <c r="J321" i="29"/>
  <c r="G356" i="36" s="1"/>
  <c r="J320" i="29"/>
  <c r="G355" i="36" s="1"/>
  <c r="J319" i="29"/>
  <c r="G354" i="36" s="1"/>
  <c r="J318" i="29"/>
  <c r="G353" i="36" s="1"/>
  <c r="J317" i="29"/>
  <c r="G352" i="36" s="1"/>
  <c r="J316" i="29"/>
  <c r="G351" i="36" s="1"/>
  <c r="J315" i="29"/>
  <c r="G350" i="36" s="1"/>
  <c r="J314" i="29"/>
  <c r="G349" i="36" s="1"/>
  <c r="J313" i="29"/>
  <c r="G348" i="36" s="1"/>
  <c r="J312" i="29"/>
  <c r="G347" i="36" s="1"/>
  <c r="J311" i="29"/>
  <c r="G346" i="36" s="1"/>
  <c r="J310" i="29"/>
  <c r="G345" i="36" s="1"/>
  <c r="J309" i="29"/>
  <c r="G344" i="36" s="1"/>
  <c r="J308" i="29"/>
  <c r="G343" i="36" s="1"/>
  <c r="J307" i="29"/>
  <c r="G342" i="36" s="1"/>
  <c r="J306" i="29"/>
  <c r="G341" i="36" s="1"/>
  <c r="J305" i="29"/>
  <c r="G340" i="36" s="1"/>
  <c r="J304" i="29"/>
  <c r="G339" i="36" s="1"/>
  <c r="J303" i="29"/>
  <c r="G338" i="36" s="1"/>
  <c r="J302" i="29"/>
  <c r="G337" i="36" s="1"/>
  <c r="J301" i="29"/>
  <c r="G336" i="36" s="1"/>
  <c r="J300" i="29"/>
  <c r="G335" i="36" s="1"/>
  <c r="J298" i="29"/>
  <c r="G333" i="36" s="1"/>
  <c r="J297" i="29"/>
  <c r="G332" i="36" s="1"/>
  <c r="J295" i="29"/>
  <c r="G330" i="36" s="1"/>
  <c r="J294" i="29"/>
  <c r="G329" i="36" s="1"/>
  <c r="J293" i="29"/>
  <c r="G328" i="36" s="1"/>
  <c r="J292" i="29"/>
  <c r="G327" i="36" s="1"/>
  <c r="J291" i="29"/>
  <c r="G326" i="36" s="1"/>
  <c r="J290" i="29"/>
  <c r="G325" i="36" s="1"/>
  <c r="J289" i="29"/>
  <c r="G324" i="36" s="1"/>
  <c r="J288" i="29"/>
  <c r="G323" i="36" s="1"/>
  <c r="J287" i="29"/>
  <c r="G322" i="36" s="1"/>
  <c r="J285" i="29"/>
  <c r="G320" i="36" s="1"/>
  <c r="J284" i="29"/>
  <c r="G319" i="36" s="1"/>
  <c r="J283" i="29"/>
  <c r="G318" i="36" s="1"/>
  <c r="J282" i="29"/>
  <c r="G317" i="36" s="1"/>
  <c r="J281" i="29"/>
  <c r="G316" i="36" s="1"/>
  <c r="J280" i="29"/>
  <c r="G315" i="36" s="1"/>
  <c r="J279" i="29"/>
  <c r="G314" i="36" s="1"/>
  <c r="J278" i="29"/>
  <c r="G313" i="36" s="1"/>
  <c r="J277" i="29"/>
  <c r="G312" i="36" s="1"/>
  <c r="J275" i="29"/>
  <c r="G310" i="36" s="1"/>
  <c r="J274" i="29"/>
  <c r="G309" i="36" s="1"/>
  <c r="J273" i="29"/>
  <c r="G308" i="36" s="1"/>
  <c r="J272" i="29"/>
  <c r="G307" i="36" s="1"/>
  <c r="J271" i="29"/>
  <c r="G306" i="36" s="1"/>
  <c r="J270" i="29"/>
  <c r="G305" i="36" s="1"/>
  <c r="J269" i="29"/>
  <c r="G304" i="36" s="1"/>
  <c r="J268" i="29"/>
  <c r="G303" i="36" s="1"/>
  <c r="J267" i="29"/>
  <c r="G302" i="36" s="1"/>
  <c r="J266" i="29"/>
  <c r="G301" i="36" s="1"/>
  <c r="J265" i="29"/>
  <c r="G300" i="36" s="1"/>
  <c r="J264" i="29"/>
  <c r="G299" i="36" s="1"/>
  <c r="J262" i="29"/>
  <c r="G297" i="36" s="1"/>
  <c r="J261" i="29"/>
  <c r="G296" i="36" s="1"/>
  <c r="J260" i="29"/>
  <c r="G295" i="36" s="1"/>
  <c r="J259" i="29"/>
  <c r="G294" i="36" s="1"/>
  <c r="J256" i="29"/>
  <c r="G291" i="36" s="1"/>
  <c r="J255" i="29"/>
  <c r="G290" i="36" s="1"/>
  <c r="J254" i="29"/>
  <c r="G289" i="36" s="1"/>
  <c r="J252" i="29"/>
  <c r="G287" i="36" s="1"/>
  <c r="J251" i="29"/>
  <c r="G286" i="36" s="1"/>
  <c r="J249" i="29"/>
  <c r="G284" i="36" s="1"/>
  <c r="J248" i="29"/>
  <c r="G283" i="36" s="1"/>
  <c r="J247" i="29"/>
  <c r="G282" i="36" s="1"/>
  <c r="J246" i="29"/>
  <c r="G281" i="36" s="1"/>
  <c r="J244" i="29"/>
  <c r="G279" i="36" s="1"/>
  <c r="J243" i="29"/>
  <c r="G278" i="36" s="1"/>
  <c r="J242" i="29"/>
  <c r="G277" i="36" s="1"/>
  <c r="J241" i="29"/>
  <c r="G276" i="36" s="1"/>
  <c r="J240" i="29"/>
  <c r="G275" i="36" s="1"/>
  <c r="J238" i="29"/>
  <c r="G273" i="36" s="1"/>
  <c r="J237" i="29"/>
  <c r="G272" i="36" s="1"/>
  <c r="J236" i="29"/>
  <c r="G271" i="36" s="1"/>
  <c r="J235" i="29"/>
  <c r="G270" i="36" s="1"/>
  <c r="J234" i="29"/>
  <c r="G269" i="36" s="1"/>
  <c r="J233" i="29"/>
  <c r="G268" i="36" s="1"/>
  <c r="J232" i="29"/>
  <c r="G267" i="36" s="1"/>
  <c r="J231" i="29"/>
  <c r="G266" i="36" s="1"/>
  <c r="J230" i="29"/>
  <c r="G265" i="36" s="1"/>
  <c r="J229" i="29"/>
  <c r="G264" i="36" s="1"/>
  <c r="J228" i="29"/>
  <c r="G263" i="36" s="1"/>
  <c r="J225" i="29"/>
  <c r="G260" i="36" s="1"/>
  <c r="J224" i="29"/>
  <c r="G259" i="36" s="1"/>
  <c r="J222" i="29"/>
  <c r="G257" i="36" s="1"/>
  <c r="J221" i="29"/>
  <c r="G256" i="36" s="1"/>
  <c r="J219" i="29"/>
  <c r="G254" i="36" s="1"/>
  <c r="J218" i="29"/>
  <c r="G253" i="36" s="1"/>
  <c r="J217" i="29"/>
  <c r="G252" i="36" s="1"/>
  <c r="J216" i="29"/>
  <c r="G251" i="36" s="1"/>
  <c r="J215" i="29"/>
  <c r="G250" i="36" s="1"/>
  <c r="J214" i="29"/>
  <c r="G249" i="36" s="1"/>
  <c r="J213" i="29"/>
  <c r="G248" i="36" s="1"/>
  <c r="J212" i="29"/>
  <c r="G247" i="36" s="1"/>
  <c r="J211" i="29"/>
  <c r="G246" i="36" s="1"/>
  <c r="J210" i="29"/>
  <c r="G245" i="36" s="1"/>
  <c r="J209" i="29"/>
  <c r="G244" i="36" s="1"/>
  <c r="J208" i="29"/>
  <c r="G243" i="36" s="1"/>
  <c r="J207" i="29"/>
  <c r="G242" i="36" s="1"/>
  <c r="J206" i="29"/>
  <c r="G241" i="36" s="1"/>
  <c r="J205" i="29"/>
  <c r="G240" i="36" s="1"/>
  <c r="J204" i="29"/>
  <c r="G239" i="36" s="1"/>
  <c r="J203" i="29"/>
  <c r="G238" i="36" s="1"/>
  <c r="J202" i="29"/>
  <c r="G237" i="36" s="1"/>
  <c r="J201" i="29"/>
  <c r="G236" i="36" s="1"/>
  <c r="J200" i="29"/>
  <c r="G235" i="36" s="1"/>
  <c r="J199" i="29"/>
  <c r="G234" i="36" s="1"/>
  <c r="J198" i="29"/>
  <c r="G233" i="36" s="1"/>
  <c r="J196" i="29"/>
  <c r="G231" i="36" s="1"/>
  <c r="J195" i="29"/>
  <c r="G230" i="36" s="1"/>
  <c r="H194" i="29"/>
  <c r="J194" i="29" s="1"/>
  <c r="G229" i="36" s="1"/>
  <c r="J193" i="29"/>
  <c r="G228" i="36" s="1"/>
  <c r="P192" i="29"/>
  <c r="E227" i="36" s="1"/>
  <c r="H192" i="29"/>
  <c r="J192" i="29" s="1"/>
  <c r="G227" i="36" s="1"/>
  <c r="H191" i="29"/>
  <c r="J191" i="29" s="1"/>
  <c r="G226" i="36" s="1"/>
  <c r="J190" i="29"/>
  <c r="G225" i="36" s="1"/>
  <c r="J189" i="29"/>
  <c r="G224" i="36" s="1"/>
  <c r="J188" i="29"/>
  <c r="G223" i="36" s="1"/>
  <c r="J186" i="29"/>
  <c r="G221" i="36" s="1"/>
  <c r="J185" i="29"/>
  <c r="G220" i="36" s="1"/>
  <c r="J184" i="29"/>
  <c r="G219" i="36" s="1"/>
  <c r="J183" i="29"/>
  <c r="G218" i="36" s="1"/>
  <c r="J182" i="29"/>
  <c r="G217" i="36" s="1"/>
  <c r="J181" i="29"/>
  <c r="G216" i="36" s="1"/>
  <c r="J180" i="29"/>
  <c r="G215" i="36" s="1"/>
  <c r="J179" i="29"/>
  <c r="G214" i="36" s="1"/>
  <c r="J178" i="29"/>
  <c r="G213" i="36" s="1"/>
  <c r="J177" i="29"/>
  <c r="G212" i="36" s="1"/>
  <c r="J176" i="29"/>
  <c r="G211" i="36" s="1"/>
  <c r="J175" i="29"/>
  <c r="G210" i="36" s="1"/>
  <c r="J174" i="29"/>
  <c r="G209" i="36" s="1"/>
  <c r="J171" i="29"/>
  <c r="G206" i="36" s="1"/>
  <c r="J170" i="29"/>
  <c r="G205" i="36" s="1"/>
  <c r="J169" i="29"/>
  <c r="G204" i="36" s="1"/>
  <c r="J168" i="29"/>
  <c r="G203" i="36" s="1"/>
  <c r="J167" i="29"/>
  <c r="G202" i="36" s="1"/>
  <c r="J166" i="29"/>
  <c r="G201" i="36" s="1"/>
  <c r="J165" i="29"/>
  <c r="G200" i="36" s="1"/>
  <c r="J164" i="29"/>
  <c r="G199" i="36" s="1"/>
  <c r="J163" i="29"/>
  <c r="G198" i="36" s="1"/>
  <c r="J162" i="29"/>
  <c r="G197" i="36" s="1"/>
  <c r="J161" i="29"/>
  <c r="G196" i="36" s="1"/>
  <c r="J160" i="29"/>
  <c r="G195" i="36" s="1"/>
  <c r="J159" i="29"/>
  <c r="G194" i="36" s="1"/>
  <c r="J158" i="29"/>
  <c r="G193" i="36" s="1"/>
  <c r="J157" i="29"/>
  <c r="G192" i="36" s="1"/>
  <c r="J156" i="29"/>
  <c r="G191" i="36" s="1"/>
  <c r="J155" i="29"/>
  <c r="G190" i="36" s="1"/>
  <c r="J153" i="29"/>
  <c r="G188" i="36" s="1"/>
  <c r="J151" i="29"/>
  <c r="G186" i="36" s="1"/>
  <c r="J150" i="29"/>
  <c r="G185" i="36" s="1"/>
  <c r="J149" i="29"/>
  <c r="G184" i="36" s="1"/>
  <c r="J144" i="29"/>
  <c r="G179" i="36" s="1"/>
  <c r="J143" i="29"/>
  <c r="G178" i="36" s="1"/>
  <c r="J142" i="29"/>
  <c r="G177" i="36" s="1"/>
  <c r="J141" i="29"/>
  <c r="G176" i="36" s="1"/>
  <c r="J140" i="29"/>
  <c r="G175" i="36" s="1"/>
  <c r="J139" i="29"/>
  <c r="G174" i="36" s="1"/>
  <c r="J138" i="29"/>
  <c r="G173" i="36" s="1"/>
  <c r="J137" i="29"/>
  <c r="G172" i="36" s="1"/>
  <c r="J136" i="29"/>
  <c r="G171" i="36" s="1"/>
  <c r="J134" i="29"/>
  <c r="G169" i="36" s="1"/>
  <c r="J133" i="29"/>
  <c r="G168" i="36" s="1"/>
  <c r="J132" i="29"/>
  <c r="G167" i="36" s="1"/>
  <c r="J131" i="29"/>
  <c r="G166" i="36" s="1"/>
  <c r="J130" i="29"/>
  <c r="G165" i="36" s="1"/>
  <c r="J127" i="29"/>
  <c r="G162" i="36" s="1"/>
  <c r="J122" i="29"/>
  <c r="G157" i="36" s="1"/>
  <c r="J121" i="29"/>
  <c r="G156" i="36" s="1"/>
  <c r="J120" i="29"/>
  <c r="G155" i="36" s="1"/>
  <c r="J119" i="29"/>
  <c r="G154" i="36" s="1"/>
  <c r="J117" i="29"/>
  <c r="G152" i="36" s="1"/>
  <c r="J116" i="29"/>
  <c r="G151" i="36" s="1"/>
  <c r="J115" i="29"/>
  <c r="G150" i="36" s="1"/>
  <c r="J114" i="29"/>
  <c r="G149" i="36" s="1"/>
  <c r="J112" i="29"/>
  <c r="G147" i="36" s="1"/>
  <c r="J111" i="29"/>
  <c r="G146" i="36" s="1"/>
  <c r="J110" i="29"/>
  <c r="G145" i="36" s="1"/>
  <c r="J93" i="29"/>
  <c r="G128" i="36" s="1"/>
  <c r="J91" i="29"/>
  <c r="G126" i="36" s="1"/>
  <c r="J90" i="29"/>
  <c r="G125" i="36" s="1"/>
  <c r="J92" i="29"/>
  <c r="G127" i="36" s="1"/>
  <c r="J89" i="29"/>
  <c r="G124" i="36" s="1"/>
  <c r="J87" i="29"/>
  <c r="G122" i="36" s="1"/>
  <c r="J86" i="29"/>
  <c r="G121" i="36" s="1"/>
  <c r="J85" i="29"/>
  <c r="G120" i="36" s="1"/>
  <c r="J84" i="29"/>
  <c r="G119" i="36" s="1"/>
  <c r="J56" i="29"/>
  <c r="G91" i="36" s="1"/>
  <c r="J55" i="29"/>
  <c r="G90" i="36" s="1"/>
  <c r="J54" i="29"/>
  <c r="G89" i="36" s="1"/>
  <c r="J53" i="29"/>
  <c r="G88" i="36" s="1"/>
  <c r="J52" i="29"/>
  <c r="G87" i="36" s="1"/>
  <c r="J51" i="29"/>
  <c r="G86" i="36" s="1"/>
  <c r="J50" i="29"/>
  <c r="G85" i="36" s="1"/>
  <c r="J49" i="29"/>
  <c r="G84" i="36" s="1"/>
  <c r="J48" i="29"/>
  <c r="G83" i="36" s="1"/>
  <c r="J47" i="29"/>
  <c r="G82" i="36" s="1"/>
  <c r="J46" i="29"/>
  <c r="G81" i="36" s="1"/>
  <c r="J45" i="29"/>
  <c r="G80" i="36" s="1"/>
  <c r="J42" i="29"/>
  <c r="G77" i="36" s="1"/>
  <c r="J41" i="29"/>
  <c r="G76" i="36" s="1"/>
  <c r="J40" i="29"/>
  <c r="G75" i="36" s="1"/>
  <c r="J38" i="29"/>
  <c r="G73" i="36" s="1"/>
  <c r="J36" i="29"/>
  <c r="G71" i="36" s="1"/>
  <c r="J35" i="29"/>
  <c r="G70" i="36" s="1"/>
  <c r="J33" i="29"/>
  <c r="G68" i="36" s="1"/>
  <c r="J32" i="29"/>
  <c r="G67" i="36" s="1"/>
  <c r="J31" i="29"/>
  <c r="G66" i="36" s="1"/>
  <c r="J30" i="29"/>
  <c r="G65" i="36" s="1"/>
  <c r="J28" i="29"/>
  <c r="G63" i="36" s="1"/>
  <c r="J27" i="29"/>
  <c r="G62" i="36" s="1"/>
  <c r="J26" i="29"/>
  <c r="G61" i="36" s="1"/>
  <c r="J25" i="29"/>
  <c r="G60" i="36" s="1"/>
  <c r="J23" i="29"/>
  <c r="G58" i="36" s="1"/>
  <c r="J22" i="29"/>
  <c r="G57" i="36" s="1"/>
  <c r="J21" i="29"/>
  <c r="G56" i="36" s="1"/>
  <c r="J19" i="29"/>
  <c r="G54" i="36" s="1"/>
  <c r="J18" i="29"/>
  <c r="G53" i="36" s="1"/>
  <c r="J17" i="29"/>
  <c r="G52" i="36" s="1"/>
  <c r="J16" i="29"/>
  <c r="G51" i="36" s="1"/>
  <c r="J15" i="29"/>
  <c r="G50" i="36" s="1"/>
  <c r="J14" i="29"/>
  <c r="G49" i="36" s="1"/>
  <c r="J13" i="29"/>
  <c r="G48" i="36" s="1"/>
  <c r="J12" i="29"/>
  <c r="G47" i="36" s="1"/>
  <c r="J11" i="29"/>
  <c r="G46" i="36" s="1"/>
  <c r="J8" i="29"/>
  <c r="G43" i="36" s="1"/>
  <c r="J7" i="29"/>
  <c r="G42" i="36" s="1"/>
  <c r="J6" i="29"/>
  <c r="G41" i="36" s="1"/>
  <c r="J7" i="42" l="1"/>
  <c r="J8" i="33"/>
  <c r="H38" i="36" a="1"/>
  <c r="C15" i="36"/>
  <c r="E13" i="33"/>
  <c r="F13" i="33"/>
  <c r="D6" i="42"/>
  <c r="D10" i="42" s="1"/>
  <c r="G6" i="42"/>
  <c r="F6" i="42"/>
  <c r="H6" i="42"/>
  <c r="C5" i="42"/>
  <c r="E5" i="42"/>
  <c r="C6" i="42"/>
  <c r="E6" i="42"/>
  <c r="H5" i="42"/>
  <c r="G5" i="42"/>
  <c r="C12" i="33"/>
  <c r="I9" i="33"/>
  <c r="H9" i="33"/>
  <c r="J13" i="33"/>
  <c r="D17" i="33"/>
  <c r="G13" i="33"/>
  <c r="I19" i="33"/>
  <c r="J9" i="33"/>
  <c r="I11" i="33"/>
  <c r="C5" i="33"/>
  <c r="F5" i="33"/>
  <c r="I15" i="33"/>
  <c r="G5" i="33"/>
  <c r="I8" i="33"/>
  <c r="F16" i="33"/>
  <c r="D5" i="33"/>
  <c r="E12" i="33"/>
  <c r="J16" i="33"/>
  <c r="G20" i="33"/>
  <c r="F18" i="33"/>
  <c r="E18" i="33"/>
  <c r="D18" i="33"/>
  <c r="H16" i="33"/>
  <c r="D15" i="33"/>
  <c r="G18" i="33"/>
  <c r="D16" i="33"/>
  <c r="F14" i="33"/>
  <c r="C11" i="33"/>
  <c r="F9" i="33"/>
  <c r="D6" i="33"/>
  <c r="C16" i="33"/>
  <c r="E14" i="33"/>
  <c r="H12" i="33"/>
  <c r="C27" i="36" s="1"/>
  <c r="E9" i="33"/>
  <c r="H7" i="33"/>
  <c r="C22" i="36" s="1"/>
  <c r="D14" i="33"/>
  <c r="G12" i="33"/>
  <c r="D9" i="33"/>
  <c r="F7" i="33"/>
  <c r="H18" i="33"/>
  <c r="G15" i="33"/>
  <c r="D11" i="33"/>
  <c r="H8" i="33"/>
  <c r="C24" i="36" s="1"/>
  <c r="H6" i="33"/>
  <c r="C21" i="36" s="1"/>
  <c r="H17" i="33"/>
  <c r="F15" i="33"/>
  <c r="D13" i="33"/>
  <c r="H10" i="33"/>
  <c r="C25" i="36" s="1"/>
  <c r="G8" i="33"/>
  <c r="G6" i="33"/>
  <c r="E15" i="33"/>
  <c r="F8" i="33"/>
  <c r="E17" i="33"/>
  <c r="F12" i="33"/>
  <c r="G17" i="33"/>
  <c r="C13" i="33"/>
  <c r="F10" i="33"/>
  <c r="F6" i="33"/>
  <c r="F17" i="33"/>
  <c r="E10" i="33"/>
  <c r="E8" i="33"/>
  <c r="E6" i="33"/>
  <c r="D10" i="33"/>
  <c r="D8" i="33"/>
  <c r="H5" i="33"/>
  <c r="C20" i="36" s="1"/>
  <c r="E5" i="33"/>
  <c r="G9" i="33"/>
  <c r="C17" i="33"/>
  <c r="I18" i="33"/>
  <c r="J18" i="33"/>
  <c r="J6" i="33"/>
  <c r="C10" i="33"/>
  <c r="C7" i="33"/>
  <c r="E11" i="33"/>
  <c r="G14" i="33"/>
  <c r="F20" i="33"/>
  <c r="D7" i="33"/>
  <c r="F11" i="33"/>
  <c r="H14" i="33"/>
  <c r="C29" i="36" s="1"/>
  <c r="E7" i="33"/>
  <c r="G11" i="33"/>
  <c r="H15" i="33"/>
  <c r="C30" i="36" s="1"/>
  <c r="C20" i="33"/>
  <c r="I16" i="33"/>
  <c r="I13" i="33"/>
  <c r="I12" i="33"/>
  <c r="I7" i="33"/>
  <c r="J17" i="33"/>
  <c r="J10" i="33"/>
  <c r="J5" i="33"/>
  <c r="J20" i="33"/>
  <c r="I17" i="33"/>
  <c r="J15" i="33"/>
  <c r="I10" i="33"/>
  <c r="I5" i="33"/>
  <c r="J14" i="33"/>
  <c r="J12" i="33"/>
  <c r="I20" i="33"/>
  <c r="I14" i="33"/>
  <c r="I6" i="33"/>
  <c r="C14" i="33"/>
  <c r="J7" i="33"/>
  <c r="H11" i="33"/>
  <c r="C26" i="36" s="1"/>
  <c r="H20" i="33"/>
  <c r="G19" i="33"/>
  <c r="H19" i="33"/>
  <c r="J11" i="33"/>
  <c r="C8" i="33"/>
  <c r="E16" i="33"/>
  <c r="F19" i="33"/>
  <c r="D19" i="33"/>
  <c r="C19" i="33"/>
  <c r="C6" i="33"/>
  <c r="G7" i="33"/>
  <c r="C9" i="33"/>
  <c r="G10" i="33"/>
  <c r="D12" i="33"/>
  <c r="H13" i="33"/>
  <c r="C28" i="36" s="1"/>
  <c r="C15" i="33"/>
  <c r="G16" i="33"/>
  <c r="C18" i="33"/>
  <c r="D20" i="33"/>
  <c r="E19" i="33"/>
  <c r="E20" i="33"/>
  <c r="J19" i="33"/>
  <c r="J5" i="42" l="1"/>
  <c r="J6" i="42"/>
  <c r="E10" i="42"/>
  <c r="C10" i="42"/>
  <c r="F10" i="42"/>
  <c r="H38" i="36"/>
  <c r="H50" i="36"/>
  <c r="H62" i="36"/>
  <c r="H74" i="36"/>
  <c r="H86" i="36"/>
  <c r="A51" i="38" s="1" a="1"/>
  <c r="H98" i="36"/>
  <c r="H110" i="36"/>
  <c r="B75" i="38" s="1" a="1"/>
  <c r="H122" i="36"/>
  <c r="B87" i="38" s="1" a="1"/>
  <c r="H39" i="36"/>
  <c r="H51" i="36"/>
  <c r="H63" i="36"/>
  <c r="H75" i="36"/>
  <c r="H87" i="36"/>
  <c r="B52" i="38" s="1" a="1"/>
  <c r="H99" i="36"/>
  <c r="H111" i="36"/>
  <c r="H123" i="36"/>
  <c r="H40" i="36"/>
  <c r="H52" i="36"/>
  <c r="H64" i="36"/>
  <c r="H76" i="36"/>
  <c r="H88" i="36"/>
  <c r="H100" i="36"/>
  <c r="A65" i="38" s="1" a="1"/>
  <c r="H112" i="36"/>
  <c r="H124" i="36"/>
  <c r="H41" i="36"/>
  <c r="H53" i="36"/>
  <c r="B18" i="38" s="1" a="1"/>
  <c r="H65" i="36"/>
  <c r="H77" i="36"/>
  <c r="H89" i="36"/>
  <c r="A54" i="38" s="1" a="1"/>
  <c r="H101" i="36"/>
  <c r="B66" i="38" s="1" a="1"/>
  <c r="H113" i="36"/>
  <c r="B78" i="38" s="1" a="1"/>
  <c r="H42" i="36"/>
  <c r="H54" i="36"/>
  <c r="H66" i="36"/>
  <c r="H78" i="36"/>
  <c r="H90" i="36"/>
  <c r="B55" i="38" s="1" a="1"/>
  <c r="H102" i="36"/>
  <c r="H114" i="36"/>
  <c r="H125" i="36"/>
  <c r="H71" i="36"/>
  <c r="B36" i="38" s="1" a="1"/>
  <c r="H107" i="36"/>
  <c r="H43" i="36"/>
  <c r="H55" i="36"/>
  <c r="B20" i="38" s="1" a="1"/>
  <c r="H67" i="36"/>
  <c r="H79" i="36"/>
  <c r="H91" i="36"/>
  <c r="H103" i="36"/>
  <c r="B68" i="38" s="1" a="1"/>
  <c r="H115" i="36"/>
  <c r="H59" i="36"/>
  <c r="H119" i="36"/>
  <c r="H44" i="36"/>
  <c r="H56" i="36"/>
  <c r="H68" i="36"/>
  <c r="H80" i="36"/>
  <c r="B45" i="38" s="1" a="1"/>
  <c r="H92" i="36"/>
  <c r="H104" i="36"/>
  <c r="H116" i="36"/>
  <c r="H95" i="36"/>
  <c r="B60" i="38" s="1" a="1"/>
  <c r="H45" i="36"/>
  <c r="H57" i="36"/>
  <c r="H69" i="36"/>
  <c r="H81" i="36"/>
  <c r="H93" i="36"/>
  <c r="H105" i="36"/>
  <c r="H117" i="36"/>
  <c r="B82" i="38" s="1" a="1"/>
  <c r="H47" i="36"/>
  <c r="H46" i="36"/>
  <c r="H58" i="36"/>
  <c r="H70" i="36"/>
  <c r="H82" i="36"/>
  <c r="A47" i="38" s="1" a="1"/>
  <c r="H94" i="36"/>
  <c r="H106" i="36"/>
  <c r="B71" i="38" s="1" a="1"/>
  <c r="H118" i="36"/>
  <c r="H83" i="36"/>
  <c r="B48" i="38" s="1" a="1"/>
  <c r="H48" i="36"/>
  <c r="H60" i="36"/>
  <c r="B25" i="38" s="1" a="1"/>
  <c r="H72" i="36"/>
  <c r="H84" i="36"/>
  <c r="H96" i="36"/>
  <c r="H108" i="36"/>
  <c r="H120" i="36"/>
  <c r="B85" i="38" s="1" a="1"/>
  <c r="B85" i="38" s="1"/>
  <c r="H49" i="36"/>
  <c r="B14" i="38" s="1" a="1"/>
  <c r="B14" i="38" s="1"/>
  <c r="H61" i="36"/>
  <c r="H73" i="36"/>
  <c r="H85" i="36"/>
  <c r="H97" i="36"/>
  <c r="H109" i="36"/>
  <c r="A74" i="38" s="1" a="1"/>
  <c r="H121" i="36"/>
  <c r="J10" i="42"/>
  <c r="L19" i="33"/>
  <c r="L13" i="33"/>
  <c r="L9" i="33"/>
  <c r="L8" i="33"/>
  <c r="L15" i="33"/>
  <c r="L11" i="33"/>
  <c r="L6" i="33"/>
  <c r="L16" i="33"/>
  <c r="L20" i="33"/>
  <c r="L17" i="33"/>
  <c r="L10" i="33"/>
  <c r="L14" i="33"/>
  <c r="L12" i="33"/>
  <c r="F21" i="33"/>
  <c r="C21" i="33"/>
  <c r="L7" i="33"/>
  <c r="D21" i="33"/>
  <c r="E21" i="33"/>
  <c r="L18" i="33"/>
  <c r="G21" i="33"/>
  <c r="H21" i="33"/>
  <c r="L5" i="33"/>
  <c r="B4" i="38" a="1"/>
  <c r="A3" i="38" a="1"/>
  <c r="C85" i="38" a="1"/>
  <c r="J12" i="42" l="1"/>
  <c r="J11" i="42"/>
  <c r="L23" i="33"/>
  <c r="L22" i="33"/>
  <c r="L21" i="33"/>
  <c r="C85" i="38"/>
  <c r="A47" i="38"/>
  <c r="B25" i="38"/>
  <c r="A51" i="38"/>
  <c r="A54" i="38"/>
  <c r="B20" i="38"/>
  <c r="B60" i="38"/>
  <c r="B48" i="38"/>
  <c r="B71" i="38"/>
  <c r="B66" i="38"/>
  <c r="A74" i="38"/>
  <c r="B87" i="38"/>
  <c r="B78" i="38"/>
  <c r="B82" i="38"/>
  <c r="B4" i="38"/>
  <c r="B36" i="38"/>
  <c r="B68" i="38"/>
  <c r="A3" i="38"/>
  <c r="B45" i="38"/>
  <c r="B55" i="38"/>
  <c r="B75" i="38"/>
  <c r="B18" i="38"/>
  <c r="B52" i="38"/>
  <c r="A65" i="38"/>
  <c r="B63" i="38" a="1"/>
  <c r="B63" i="38" s="1"/>
  <c r="A63" i="38" a="1"/>
  <c r="A63" i="38" s="1"/>
  <c r="A35" i="38" a="1"/>
  <c r="A35" i="38" s="1"/>
  <c r="B73" i="38" a="1"/>
  <c r="B73" i="38" s="1"/>
  <c r="A42" i="38" a="1"/>
  <c r="A42" i="38" s="1"/>
  <c r="B42" i="38" a="1"/>
  <c r="B42" i="38" s="1"/>
  <c r="B8" i="38" a="1"/>
  <c r="B8" i="38" s="1"/>
  <c r="A8" i="38" a="1"/>
  <c r="A8" i="38" s="1"/>
  <c r="B11" i="38" a="1"/>
  <c r="B11" i="38" s="1"/>
  <c r="A11" i="38" a="1"/>
  <c r="A11" i="38" s="1"/>
  <c r="B50" i="38" a="1"/>
  <c r="B50" i="38" s="1"/>
  <c r="A25" i="38" a="1"/>
  <c r="A25" i="38" s="1"/>
  <c r="B5" i="38" a="1"/>
  <c r="B5" i="38" s="1"/>
  <c r="A5" i="38" a="1"/>
  <c r="A5" i="38" s="1"/>
  <c r="A20" i="38" a="1"/>
  <c r="A20" i="38" s="1"/>
  <c r="B58" i="38" a="1"/>
  <c r="B58" i="38" s="1"/>
  <c r="A58" i="38" a="1"/>
  <c r="A58" i="38" s="1"/>
  <c r="A60" i="38" a="1"/>
  <c r="A60" i="38" s="1"/>
  <c r="A71" i="38" a="1"/>
  <c r="A71" i="38" s="1"/>
  <c r="B17" i="38" a="1"/>
  <c r="B17" i="38" s="1"/>
  <c r="A17" i="38" a="1"/>
  <c r="A17" i="38" s="1"/>
  <c r="B32" i="38" a="1"/>
  <c r="B32" i="38" s="1"/>
  <c r="A32" i="38" a="1"/>
  <c r="A32" i="38" s="1"/>
  <c r="A38" i="38" a="1"/>
  <c r="A38" i="38" s="1"/>
  <c r="B38" i="38" a="1"/>
  <c r="B38" i="38" s="1"/>
  <c r="A86" i="38" a="1"/>
  <c r="A86" i="38" s="1"/>
  <c r="A33" i="38" a="1"/>
  <c r="A33" i="38" s="1"/>
  <c r="B33" i="38" a="1"/>
  <c r="B33" i="38" s="1"/>
  <c r="A87" i="38" a="1"/>
  <c r="A87" i="38" s="1"/>
  <c r="A29" i="38" a="1"/>
  <c r="A29" i="38" s="1"/>
  <c r="B29" i="38" a="1"/>
  <c r="B29" i="38" s="1"/>
  <c r="A78" i="38" a="1"/>
  <c r="A78" i="38" s="1"/>
  <c r="A44" i="38" a="1"/>
  <c r="A44" i="38" s="1"/>
  <c r="A82" i="38" a="1"/>
  <c r="A82" i="38" s="1"/>
  <c r="B12" i="38" a="1"/>
  <c r="B12" i="38" s="1"/>
  <c r="A12" i="38" a="1"/>
  <c r="A12" i="38" s="1"/>
  <c r="A76" i="38" a="1"/>
  <c r="A76" i="38" s="1"/>
  <c r="A69" i="38" a="1"/>
  <c r="A69" i="38" s="1"/>
  <c r="B16" i="38" a="1"/>
  <c r="B16" i="38" s="1"/>
  <c r="A16" i="38" a="1"/>
  <c r="A16" i="38" s="1"/>
  <c r="B41" i="38" a="1"/>
  <c r="B41" i="38" s="1"/>
  <c r="A41" i="38" a="1"/>
  <c r="A41" i="38" s="1"/>
  <c r="A56" i="38" a="1"/>
  <c r="A56" i="38" s="1"/>
  <c r="A4" i="38" a="1"/>
  <c r="A4" i="38" s="1"/>
  <c r="A59" i="38" a="1"/>
  <c r="A59" i="38" s="1"/>
  <c r="A34" i="38" a="1"/>
  <c r="A34" i="38" s="1"/>
  <c r="B34" i="38" a="1"/>
  <c r="B34" i="38" s="1"/>
  <c r="A24" i="38" a="1"/>
  <c r="A24" i="38" s="1"/>
  <c r="A36" i="38" a="1"/>
  <c r="A36" i="38" s="1"/>
  <c r="A7" i="38" a="1"/>
  <c r="A7" i="38" s="1"/>
  <c r="B7" i="38" a="1"/>
  <c r="B7" i="38" s="1"/>
  <c r="A68" i="38" a="1"/>
  <c r="A68" i="38" s="1"/>
  <c r="A83" i="38" a="1"/>
  <c r="A83" i="38" s="1"/>
  <c r="A14" i="38" a="1"/>
  <c r="A14" i="38" s="1"/>
  <c r="B22" i="38" a="1"/>
  <c r="B22" i="38" s="1"/>
  <c r="A22" i="38" a="1"/>
  <c r="A22" i="38" s="1"/>
  <c r="B3" i="38" a="1"/>
  <c r="B3" i="38" s="1"/>
  <c r="A72" i="38" a="1"/>
  <c r="A72" i="38" s="1"/>
  <c r="A77" i="38" a="1"/>
  <c r="A77" i="38" s="1"/>
  <c r="A31" i="38" a="1"/>
  <c r="A31" i="38" s="1"/>
  <c r="B31" i="38" a="1"/>
  <c r="B31" i="38" s="1"/>
  <c r="B9" i="38" a="1"/>
  <c r="B9" i="38" s="1"/>
  <c r="A9" i="38" a="1"/>
  <c r="A9" i="38" s="1"/>
  <c r="A61" i="38" a="1"/>
  <c r="A61" i="38" s="1"/>
  <c r="A45" i="38" a="1"/>
  <c r="A45" i="38" s="1"/>
  <c r="A26" i="38" a="1"/>
  <c r="A26" i="38" s="1"/>
  <c r="A88" i="38" a="1"/>
  <c r="A88" i="38" s="1"/>
  <c r="B43" i="38" a="1"/>
  <c r="B43" i="38" s="1"/>
  <c r="A43" i="38" a="1"/>
  <c r="A43" i="38" s="1"/>
  <c r="B40" i="38" a="1"/>
  <c r="B40" i="38" s="1"/>
  <c r="A40" i="38" a="1"/>
  <c r="A40" i="38" s="1"/>
  <c r="A27" i="38" a="1"/>
  <c r="A27" i="38" s="1"/>
  <c r="B27" i="38" a="1"/>
  <c r="B27" i="38" s="1"/>
  <c r="B64" i="38" a="1"/>
  <c r="B64" i="38" s="1"/>
  <c r="A49" i="38" a="1"/>
  <c r="A49" i="38" s="1"/>
  <c r="A21" i="38" a="1"/>
  <c r="A21" i="38" s="1"/>
  <c r="B6" i="38" a="1"/>
  <c r="B6" i="38" s="1"/>
  <c r="A6" i="38" a="1"/>
  <c r="A6" i="38" s="1"/>
  <c r="B84" i="38" a="1"/>
  <c r="B84" i="38" s="1"/>
  <c r="A84" i="38" a="1"/>
  <c r="A84" i="38" s="1"/>
  <c r="A62" i="38" a="1"/>
  <c r="A62" i="38" s="1"/>
  <c r="B62" i="38" a="1"/>
  <c r="B62" i="38" s="1"/>
  <c r="B23" i="38" a="1"/>
  <c r="B23" i="38" s="1"/>
  <c r="A23" i="38" a="1"/>
  <c r="A23" i="38" s="1"/>
  <c r="A37" i="38" a="1"/>
  <c r="A37" i="38" s="1"/>
  <c r="A18" i="38" a="1"/>
  <c r="A18" i="38" s="1"/>
  <c r="A67" i="38" a="1"/>
  <c r="A67" i="38" s="1"/>
  <c r="B10" i="38" a="1"/>
  <c r="B10" i="38" s="1"/>
  <c r="A10" i="38" a="1"/>
  <c r="A10" i="38" s="1"/>
  <c r="B28" i="38" a="1"/>
  <c r="B28" i="38" s="1"/>
  <c r="A28" i="38" a="1"/>
  <c r="A28" i="38" s="1"/>
  <c r="B15" i="38" a="1"/>
  <c r="B15" i="38" s="1"/>
  <c r="A15" i="38" a="1"/>
  <c r="A15" i="38" s="1"/>
  <c r="A57" i="38" a="1"/>
  <c r="A57" i="38" s="1"/>
  <c r="B57" i="38" a="1"/>
  <c r="B57" i="38" s="1"/>
  <c r="B30" i="38" a="1"/>
  <c r="B30" i="38" s="1"/>
  <c r="A30" i="38" a="1"/>
  <c r="A30" i="38" s="1"/>
  <c r="A79" i="38" a="1"/>
  <c r="A79" i="38" s="1"/>
  <c r="B39" i="38" a="1"/>
  <c r="B39" i="38" s="1"/>
  <c r="A39" i="38" a="1"/>
  <c r="A39" i="38" s="1"/>
  <c r="B13" i="38" a="1"/>
  <c r="B13" i="38" s="1"/>
  <c r="A13" i="38" a="1"/>
  <c r="A13" i="38" s="1"/>
  <c r="A81" i="38" a="1"/>
  <c r="A81" i="38" s="1"/>
  <c r="A70" i="38" a="1"/>
  <c r="A70" i="38" s="1"/>
  <c r="A19" i="38" a="1"/>
  <c r="A19" i="38" s="1"/>
  <c r="B80" i="38" a="1"/>
  <c r="B80" i="38" s="1"/>
  <c r="A80" i="38" a="1"/>
  <c r="A80" i="38" s="1"/>
  <c r="A73" i="38" a="1"/>
  <c r="A50" i="38" a="1"/>
  <c r="B65" i="38" a="1"/>
  <c r="B77" i="38" a="1"/>
  <c r="B51" i="38" a="1"/>
  <c r="B70" i="38" a="1"/>
  <c r="B24" i="38" a="1"/>
  <c r="B81" i="38" a="1"/>
  <c r="A46" i="38" a="1"/>
  <c r="B47" i="38" a="1"/>
  <c r="B86" i="38" a="1"/>
  <c r="B44" i="38" a="1"/>
  <c r="B59" i="38" a="1"/>
  <c r="A53" i="38" a="1"/>
  <c r="A64" i="38" a="1"/>
  <c r="B54" i="38" a="1"/>
  <c r="B35" i="38" a="1"/>
  <c r="B74" i="38" a="1"/>
  <c r="B72" i="38" a="1"/>
  <c r="B88" i="38" a="1"/>
  <c r="B76" i="38" a="1"/>
  <c r="B69" i="38" a="1"/>
  <c r="B26" i="38" a="1"/>
  <c r="B79" i="38" a="1"/>
  <c r="A75" i="38" a="1"/>
  <c r="A55" i="38" a="1"/>
  <c r="B67" i="38" a="1"/>
  <c r="B56" i="38" a="1"/>
  <c r="B19" i="38" a="1"/>
  <c r="A48" i="38" a="1"/>
  <c r="B21" i="38" a="1"/>
  <c r="B83" i="38" a="1"/>
  <c r="B46" i="38" a="1"/>
  <c r="B53" i="38" a="1"/>
  <c r="A66" i="38" a="1"/>
  <c r="B49" i="38" a="1"/>
  <c r="B37" i="38" a="1"/>
  <c r="B61" i="38" a="1"/>
  <c r="A52" i="38" a="1"/>
  <c r="B56" i="38" l="1"/>
  <c r="C56" i="38" s="1" a="1"/>
  <c r="B83" i="38"/>
  <c r="C83" i="38" s="1" a="1"/>
  <c r="A66" i="38"/>
  <c r="C66" i="38" s="1" a="1"/>
  <c r="B79" i="38"/>
  <c r="C79" i="38" s="1" a="1"/>
  <c r="A55" i="38"/>
  <c r="C55" i="38" s="1" a="1"/>
  <c r="B88" i="38"/>
  <c r="C88" i="38" s="1" a="1"/>
  <c r="B72" i="38"/>
  <c r="C72" i="38" s="1" a="1"/>
  <c r="B21" i="38"/>
  <c r="C21" i="38" s="1" a="1"/>
  <c r="B69" i="38"/>
  <c r="C69" i="38" s="1" a="1"/>
  <c r="A52" i="38"/>
  <c r="C52" i="38" s="1" a="1"/>
  <c r="A75" i="38"/>
  <c r="C75" i="38" s="1" a="1"/>
  <c r="B26" i="38"/>
  <c r="C26" i="38" s="1" a="1"/>
  <c r="B46" i="38"/>
  <c r="B61" i="38"/>
  <c r="C61" i="38" s="1" a="1"/>
  <c r="B53" i="38"/>
  <c r="A48" i="38"/>
  <c r="C48" i="38" s="1" a="1"/>
  <c r="B19" i="38"/>
  <c r="C19" i="38" s="1" a="1"/>
  <c r="B37" i="38"/>
  <c r="C37" i="38" s="1" a="1"/>
  <c r="B49" i="38"/>
  <c r="C49" i="38" s="1" a="1"/>
  <c r="B76" i="38"/>
  <c r="C76" i="38" s="1" a="1"/>
  <c r="B74" i="38"/>
  <c r="B35" i="38"/>
  <c r="B54" i="38"/>
  <c r="A64" i="38"/>
  <c r="A53" i="38"/>
  <c r="B59" i="38"/>
  <c r="B44" i="38"/>
  <c r="B86" i="38"/>
  <c r="B47" i="38"/>
  <c r="A46" i="38"/>
  <c r="B81" i="38"/>
  <c r="B24" i="38"/>
  <c r="B70" i="38"/>
  <c r="B51" i="38"/>
  <c r="B77" i="38"/>
  <c r="B65" i="38"/>
  <c r="B67" i="38"/>
  <c r="C67" i="38" s="1" a="1"/>
  <c r="A50" i="38"/>
  <c r="A73" i="38"/>
  <c r="C4" i="38" a="1"/>
  <c r="C4" i="38" s="1"/>
  <c r="C3" i="38" a="1"/>
  <c r="C3" i="38" s="1"/>
  <c r="C82" i="38" a="1"/>
  <c r="C25" i="38" a="1"/>
  <c r="C8" i="38" a="1"/>
  <c r="C7" i="38" a="1"/>
  <c r="C63" i="38" a="1"/>
  <c r="C54" i="38" a="1"/>
  <c r="C80" i="38" a="1"/>
  <c r="C51" i="38" a="1"/>
  <c r="C65" i="38" a="1"/>
  <c r="C62" i="38" a="1"/>
  <c r="C12" i="38" a="1"/>
  <c r="C20" i="38" a="1"/>
  <c r="C33" i="38" a="1"/>
  <c r="C77" i="38" a="1"/>
  <c r="C60" i="38" a="1"/>
  <c r="C27" i="38" a="1"/>
  <c r="C45" i="38" a="1"/>
  <c r="C81" i="38" a="1"/>
  <c r="C9" i="38" a="1"/>
  <c r="C86" i="38" a="1"/>
  <c r="C22" i="38" a="1"/>
  <c r="C42" i="38" a="1"/>
  <c r="C57" i="38" a="1"/>
  <c r="C11" i="38" a="1"/>
  <c r="C6" i="38" a="1"/>
  <c r="C28" i="38" a="1"/>
  <c r="C14" i="38" a="1"/>
  <c r="C84" i="38" a="1"/>
  <c r="C47" i="38" a="1"/>
  <c r="C32" i="38" a="1"/>
  <c r="C43" i="38" a="1"/>
  <c r="C34" i="38" a="1"/>
  <c r="C39" i="38" a="1"/>
  <c r="C5" i="38" a="1"/>
  <c r="C13" i="38" a="1"/>
  <c r="C16" i="38" a="1"/>
  <c r="C17" i="38" a="1"/>
  <c r="C44" i="38" a="1"/>
  <c r="C74" i="38" a="1"/>
  <c r="C30" i="38" a="1"/>
  <c r="C87" i="38" a="1"/>
  <c r="C73" i="38" a="1"/>
  <c r="C38" i="38" a="1"/>
  <c r="C10" i="38" a="1"/>
  <c r="C18" i="38" a="1"/>
  <c r="C68" i="38" a="1"/>
  <c r="C58" i="38" a="1"/>
  <c r="C50" i="38" a="1"/>
  <c r="C29" i="38" a="1"/>
  <c r="C59" i="38" a="1"/>
  <c r="C36" i="38" a="1"/>
  <c r="C35" i="38" a="1"/>
  <c r="C78" i="38" a="1"/>
  <c r="C40" i="38" a="1"/>
  <c r="C31" i="38" a="1"/>
  <c r="C15" i="38" a="1"/>
  <c r="C41" i="38" a="1"/>
  <c r="C23" i="38" a="1"/>
  <c r="C71" i="38" a="1"/>
  <c r="C70" i="38" a="1"/>
  <c r="C64" i="38" a="1"/>
  <c r="C24" i="38" a="1"/>
  <c r="C53" i="38" l="1" a="1"/>
  <c r="C53" i="38" s="1"/>
  <c r="C65" i="38"/>
  <c r="C54" i="38"/>
  <c r="C51" i="38"/>
  <c r="C74" i="38"/>
  <c r="C20" i="38"/>
  <c r="C18" i="38"/>
  <c r="C47" i="38"/>
  <c r="C46" i="38" a="1"/>
  <c r="C46" i="38" s="1"/>
  <c r="C75" i="38"/>
  <c r="C87" i="38"/>
  <c r="C82" i="38"/>
  <c r="C52" i="38"/>
  <c r="C36" i="38"/>
  <c r="C60" i="38"/>
  <c r="C48" i="38"/>
  <c r="C55" i="38"/>
  <c r="C66" i="38"/>
  <c r="C68" i="38"/>
  <c r="C25" i="38"/>
  <c r="C45" i="38"/>
  <c r="C78" i="38"/>
  <c r="C71" i="38"/>
  <c r="C50" i="38"/>
  <c r="C39" i="38"/>
  <c r="C62" i="38"/>
  <c r="C29" i="38"/>
  <c r="C16" i="38"/>
  <c r="C35" i="38"/>
  <c r="C33" i="38"/>
  <c r="C59" i="38"/>
  <c r="C83" i="38"/>
  <c r="C9" i="38"/>
  <c r="C58" i="38"/>
  <c r="C38" i="38"/>
  <c r="C24" i="38"/>
  <c r="C64" i="38"/>
  <c r="C12" i="38"/>
  <c r="C22" i="38"/>
  <c r="C15" i="38"/>
  <c r="C76" i="38"/>
  <c r="C67" i="38"/>
  <c r="C11" i="38"/>
  <c r="C73" i="38"/>
  <c r="C43" i="38"/>
  <c r="C44" i="38"/>
  <c r="C30" i="38"/>
  <c r="C49" i="38"/>
  <c r="C77" i="38"/>
  <c r="C57" i="38"/>
  <c r="C69" i="38"/>
  <c r="C14" i="38"/>
  <c r="C63" i="38"/>
  <c r="C26" i="38"/>
  <c r="C42" i="38"/>
  <c r="C70" i="38"/>
  <c r="C6" i="38"/>
  <c r="C72" i="38"/>
  <c r="C21" i="38"/>
  <c r="C23" i="38"/>
  <c r="C84" i="38"/>
  <c r="C41" i="38"/>
  <c r="C8" i="38"/>
  <c r="C7" i="38"/>
  <c r="C5" i="38"/>
  <c r="C13" i="38"/>
  <c r="C79" i="38"/>
  <c r="C37" i="38"/>
  <c r="C80" i="38"/>
  <c r="C61" i="38"/>
  <c r="C56" i="38"/>
  <c r="C27" i="38"/>
  <c r="C40" i="38"/>
  <c r="C17" i="38"/>
  <c r="C19" i="38"/>
  <c r="C88" i="38"/>
  <c r="C34" i="38"/>
  <c r="C28" i="38"/>
  <c r="C31" i="38"/>
  <c r="C86" i="38"/>
  <c r="C10" i="38"/>
  <c r="C81" i="38"/>
  <c r="C32"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<sst xmlns="http://schemas.openxmlformats.org/spreadsheetml/2006/main" count="5956" uniqueCount="2185">
  <si>
    <t xml:space="preserve">GDF TB Diagnostics Product categories </t>
  </si>
  <si>
    <t>Please click any category  to view the full product specifications</t>
  </si>
  <si>
    <t>Quantity 
to order</t>
  </si>
  <si>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</si>
  <si>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</si>
  <si>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</si>
  <si>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</si>
  <si>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</si>
  <si>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</si>
  <si>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</si>
  <si>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</si>
  <si>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</si>
  <si>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</si>
  <si>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</si>
  <si>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</si>
  <si>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</si>
  <si>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</si>
  <si>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</si>
  <si>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</si>
  <si>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</si>
  <si>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</si>
  <si>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</si>
  <si>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</si>
  <si>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</si>
  <si>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</si>
  <si>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</si>
  <si>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</si>
  <si>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</si>
  <si>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</si>
  <si>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</si>
  <si>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t>Molbio Diagnostics</t>
  </si>
  <si>
    <t>USD</t>
  </si>
  <si>
    <t>General Cargo UN 3481
UN 3481, Section II, PI -967 as per ICAO/IATA
Lithium-ion batteries contained in equipment</t>
  </si>
  <si>
    <t>https://www.molbiodiagnostics.com/product_details.php?id=44</t>
  </si>
  <si>
    <t>Truelab Duo Workstation (643010001)</t>
  </si>
  <si>
    <t>https://www.molbiodiagnostics.com/product_details.php?id=45</t>
  </si>
  <si>
    <t>Truelab Quattro Workstation (653010001)</t>
  </si>
  <si>
    <t>https://www.molbiodiagnostics.com/product_details.php?id=46</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</si>
  <si>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</si>
  <si>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</si>
  <si>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</si>
  <si>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</si>
  <si>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</si>
  <si>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</si>
  <si>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</si>
  <si>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</si>
  <si>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</si>
  <si>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</si>
  <si>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</si>
  <si>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</si>
  <si>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</si>
  <si>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</si>
  <si>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</si>
  <si>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</si>
  <si>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</si>
  <si>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</si>
  <si>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</si>
  <si>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</si>
  <si>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</si>
  <si>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</si>
  <si>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</si>
  <si>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</si>
  <si>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</si>
  <si>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</si>
  <si>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</si>
  <si>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</si>
  <si>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</si>
  <si>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</si>
  <si>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</si>
  <si>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</si>
  <si>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</si>
  <si>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</si>
  <si>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</si>
  <si>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</si>
  <si>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</si>
  <si>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</si>
  <si>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</si>
  <si>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</si>
  <si>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</si>
  <si>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</si>
  <si>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t>Service</t>
  </si>
  <si>
    <t>Not available</t>
  </si>
  <si>
    <t>Truelab UNO DX Workstation Extended warranty 1 year (2400000723)</t>
  </si>
  <si>
    <t>Truelab DUO Workstation Extended warranty 1 year (2400000724)</t>
  </si>
  <si>
    <t>Truelab Quattro Workstation Extended warranty 1 year (2400000725</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</si>
  <si>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</si>
  <si>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</si>
  <si>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</si>
  <si>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</si>
  <si>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</si>
  <si>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</si>
  <si>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</si>
  <si>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</si>
  <si>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</si>
  <si>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</si>
  <si>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</si>
  <si>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</si>
  <si>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</si>
  <si>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</si>
  <si>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</si>
  <si>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 kit</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</si>
  <si>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</si>
  <si>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</si>
  <si>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</si>
  <si>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</si>
  <si>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</si>
  <si>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</si>
  <si>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</si>
  <si>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</si>
  <si>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</si>
  <si>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</si>
  <si>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</si>
  <si>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</si>
  <si>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</si>
  <si>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</si>
  <si>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</si>
  <si>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</si>
  <si>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</si>
  <si>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</si>
  <si>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</si>
  <si>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</si>
  <si>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GXII-1-D-10C</t>
  </si>
  <si>
    <t>GeneXpert II, 1-Module, Desktop, 10-color</t>
  </si>
  <si>
    <t>Cepheid HBDC</t>
  </si>
  <si>
    <t>GXII-2-D-10C</t>
  </si>
  <si>
    <t>GeneXpert II, 2-Modules, Desktop, 10-color</t>
  </si>
  <si>
    <t>GXIV-2-D-10C</t>
  </si>
  <si>
    <t>GeneXpert IV, 2-Modules, Desktop, 10-color</t>
  </si>
  <si>
    <t>GXIV-4-D-10C</t>
  </si>
  <si>
    <t>GeneXpert IV, 4-Modules, Desktop, 10-color</t>
  </si>
  <si>
    <t>GXXVI-8-D-10C</t>
  </si>
  <si>
    <t>GeneXpert XVI, 8-Modules, Desktop, 10-color</t>
  </si>
  <si>
    <t>GXXVI-16-D-10C</t>
  </si>
  <si>
    <t>GeneXpert XVI, 16-Modules, Desktop, 10-color</t>
  </si>
  <si>
    <t>GXII-1-L-10C</t>
  </si>
  <si>
    <t>GeneXpert II, 1-Module, Laptop, 10-color</t>
  </si>
  <si>
    <t>General cargo UN 3481</t>
  </si>
  <si>
    <t>GXII-2-L-10C</t>
  </si>
  <si>
    <t>GeneXpert II, 2-Modules, Laptop, 10-color</t>
  </si>
  <si>
    <t>GXIV-2-L-10C</t>
  </si>
  <si>
    <t>GeneXpert IV, 2-Modules, Laptop, 10-color</t>
  </si>
  <si>
    <t>GXIV-4-L-10C</t>
  </si>
  <si>
    <t>GeneXpert IV, 4-Modules, Laptop, 10-color</t>
  </si>
  <si>
    <t>GXXVI-8-L-10C</t>
  </si>
  <si>
    <t>GeneXpert XVI, 8-Modules, Laptop, 10-color</t>
  </si>
  <si>
    <t>GXXVI-16-L-10C</t>
  </si>
  <si>
    <t>GeneXpert XVI, 16-Modules, Laptop, 10-color</t>
  </si>
  <si>
    <t>GXMTB/RIF-ULTRA-50</t>
  </si>
  <si>
    <t>GeneXpert MTB/RIF Ultra kit of 50 tests</t>
  </si>
  <si>
    <t>14 months</t>
  </si>
  <si>
    <t>https://www.cepheid.com/en/tests/Critical-Infectious-Diseases/Xpert-MTB-RIF-Ultra</t>
  </si>
  <si>
    <t>GXMTB/XDR-10</t>
  </si>
  <si>
    <t>1 box</t>
  </si>
  <si>
    <t>8 months</t>
  </si>
  <si>
    <t>https://www.cepheid.com/en/tests/Critical-Infectious-Diseases/Xpert-MTB-XDR</t>
  </si>
  <si>
    <t>PCK-MTB/XDR-50-L</t>
  </si>
  <si>
    <t>Pack Xpert 50 MTB/XDR tests and GX4 10C Laptop</t>
  </si>
  <si>
    <t>1 pack</t>
  </si>
  <si>
    <t>PCK-MTB/XDR-50-D</t>
  </si>
  <si>
    <t>Pack Xpert 50 MTB/XDR tests and GX4 10C Desktop</t>
  </si>
  <si>
    <t>XPERTCHECKCE- 5</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</si>
  <si>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</si>
  <si>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</si>
  <si>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700-4510</t>
  </si>
  <si>
    <t>GeneXpert dust filter for 6-color equipment GXIV-4 (4 modules)</t>
  </si>
  <si>
    <t>GeneXpert dust filter for 6-color equipment GXIV-4 (4 modules), for use in dusty environments to prevent dust from entering the GeneXpert system.</t>
  </si>
  <si>
    <t>90275000 </t>
  </si>
  <si>
    <t>900-0508</t>
  </si>
  <si>
    <t>GeneXpert new module for 6-color equipment</t>
  </si>
  <si>
    <t>GeneXpert Certified Pre-Owned Module</t>
  </si>
  <si>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</si>
  <si>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</si>
  <si>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</si>
  <si>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General cargo</t>
  </si>
  <si>
    <t>DAISYKIT</t>
  </si>
  <si>
    <t>GeneXpert Daisy Chain Accessory Kit</t>
  </si>
  <si>
    <t>WX01RG12</t>
  </si>
  <si>
    <t>GeneXpert Edge warranty extension 1 year</t>
  </si>
  <si>
    <t>WX02RG12</t>
  </si>
  <si>
    <t>GeneXpert warranty extension 1 year for 2 modules</t>
  </si>
  <si>
    <t>WX04RG12</t>
  </si>
  <si>
    <t>GeneXpert warranty extension 1 year for 4 modules</t>
  </si>
  <si>
    <t>WV16RG12</t>
  </si>
  <si>
    <t>GeneXpert warranty extension 1 year for 16 modules</t>
  </si>
  <si>
    <t>WX01UP36</t>
  </si>
  <si>
    <t>GeneXpert Edge warranty extension 3 years with system</t>
  </si>
  <si>
    <t>WX02UP36</t>
  </si>
  <si>
    <t>GeneXpert warranty extension 3 years for 2 module -with system</t>
  </si>
  <si>
    <t>WX04UP36</t>
  </si>
  <si>
    <t>GeneXpert warranty extension 3 years for 4 module -with system</t>
  </si>
  <si>
    <t>WV16UP36</t>
  </si>
  <si>
    <t>GeneXpert warranty extension 3 years for 16 module -with system</t>
  </si>
  <si>
    <t>WX16UP36</t>
  </si>
  <si>
    <t>WX01RG36</t>
  </si>
  <si>
    <t>WX02RG36</t>
  </si>
  <si>
    <t>GeneXpert warranty extension 3 years 2 modules -purchased later</t>
  </si>
  <si>
    <t>WX04RG36</t>
  </si>
  <si>
    <t>GeneXpert warranty extension 3 years 4 modules -purchased later</t>
  </si>
  <si>
    <t>WV16RG36</t>
  </si>
  <si>
    <t>GeneXpert warranty extension 3 years 16 modules -purchased later</t>
  </si>
  <si>
    <t>WX16RG36</t>
  </si>
  <si>
    <t>1.2 RAPID ANTIGEN DETECTION</t>
  </si>
  <si>
    <t>1.2.1 Rapid antigen detection tests (LAM)</t>
  </si>
  <si>
    <t>Determine TB LAM Ag, 25 tests</t>
  </si>
  <si>
    <t xml:space="preserve"> 25 tests</t>
  </si>
  <si>
    <r>
      <t xml:space="preserve">Determine TB LAM Ag is an in vitro, visually read, qualitative immunoassay for the detection of LAM antigen of Mycobacteria in human urine as an aid in the diagnosis of active mycobacterial infection in HIV positive individuals with clinical symptoms of tuberculosis. 
</t>
    </r>
    <r>
      <rPr>
        <sz val="12"/>
        <color indexed="8"/>
        <rFont val="Calibri"/>
        <family val="2"/>
      </rPr>
      <t>·</t>
    </r>
    <r>
      <rPr>
        <sz val="10.8"/>
        <color indexed="8"/>
        <rFont val="Calibri"/>
        <family val="2"/>
      </rPr>
      <t xml:space="preserve"> </t>
    </r>
    <r>
      <rPr>
        <sz val="12"/>
        <color indexed="8"/>
        <rFont val="Calibri"/>
        <family val="2"/>
      </rPr>
      <t>This item includes: 25 Determine TB LAM Ag Tests; 1 Determine TB LAM Ag Reference Card and 1 Determine TB LAM Ag IFU</t>
    </r>
  </si>
  <si>
    <t>Abbott Rapid Dx International</t>
  </si>
  <si>
    <t>7D2741</t>
  </si>
  <si>
    <t>https://www.globalpointofcare.abbott/en/product-details/determine-tb-lam.html</t>
  </si>
  <si>
    <t>1.3 SMEAR MICROSCOPY</t>
  </si>
  <si>
    <t>1.3.1 Smear microscopy kits</t>
  </si>
  <si>
    <t>Ziehl Neelsen light microscopy supplies Kit</t>
  </si>
  <si>
    <t>34 months</t>
  </si>
  <si>
    <r>
      <t xml:space="preserve">The kit is composed of the following ready to use reagents and consumables in quantities adequate for 1,000 smears. The kit is packed in 3 boxes (1 box with reagents, 1 box with consumables and 1 box with paper towels)
</t>
    </r>
    <r>
      <rPr>
        <b/>
        <sz val="12"/>
        <rFont val="Calibri"/>
        <family val="2"/>
      </rPr>
      <t xml:space="preserve">Reagents: </t>
    </r>
    <r>
      <rPr>
        <sz val="12"/>
        <rFont val="Calibri"/>
        <family val="2"/>
      </rPr>
      <t xml:space="preserve">ZN carbol-fuchsin stain solution 1L: 6L ; ZN Acid-Alcohol decolorization solution 1L: 6L; ZN Methylene blue counterstaining solution 1L: 6L; Immersion oil: 4 x 25ml (100ml); Chlorine disinfectant: Pellets for 100 L (100 tablets).
</t>
    </r>
    <r>
      <rPr>
        <b/>
        <sz val="12"/>
        <rFont val="Calibri"/>
        <family val="2"/>
      </rPr>
      <t xml:space="preserve">Consumables: </t>
    </r>
    <r>
      <rPr>
        <sz val="12"/>
        <rFont val="Calibri"/>
        <family val="2"/>
      </rPr>
      <t xml:space="preserve">Microscope slide: 20 x 50 units (1,000 units); Lens cleaning tissues: 100 tissues; Pencil: 10 pencils; Waterproof marker pen: 2 pens; Waste plastic bag: 500 bags; Wooden applicator stick: 1000 sticks; Nitrile Gloves sizes S, M, L: 800 gloves 
</t>
    </r>
    <r>
      <rPr>
        <b/>
        <sz val="12"/>
        <rFont val="Calibri"/>
        <family val="2"/>
      </rPr>
      <t>Paper towels</t>
    </r>
    <r>
      <rPr>
        <sz val="12"/>
        <rFont val="Calibri"/>
        <family val="2"/>
      </rPr>
      <t xml:space="preserve">: Paper towels: 20 x 150 units (3,000) </t>
    </r>
  </si>
  <si>
    <t>Svizera Europe B.V.</t>
  </si>
  <si>
    <r>
      <rPr>
        <b/>
        <sz val="12"/>
        <color indexed="8"/>
        <rFont val="Calibri"/>
        <family val="2"/>
      </rPr>
      <t xml:space="preserve">Reagents: </t>
    </r>
    <r>
      <rPr>
        <sz val="12"/>
        <color indexed="8"/>
        <rFont val="Calibri"/>
        <family val="2"/>
      </rPr>
      <t xml:space="preserve">ZN carbol-fuchsin stain solution: Gainland International Ltd. S0170; ZN Acid-Alcohol decolorization solution: Gainland International Ltd.  S1075.1; ZN Methylene blue counterstaining solution: Gainland International Ltd.  S0830.1; Immersion oil: Gainland International Ltd.  M250; Chlorine disinfectant pellets: Gainland International Ltd. T0025.
</t>
    </r>
    <r>
      <rPr>
        <b/>
        <sz val="12"/>
        <color indexed="8"/>
        <rFont val="Calibri"/>
        <family val="2"/>
      </rPr>
      <t xml:space="preserve">Consumables: </t>
    </r>
    <r>
      <rPr>
        <sz val="12"/>
        <color indexed="8"/>
        <rFont val="Calibri"/>
        <family val="2"/>
      </rPr>
      <t xml:space="preserve">Microscope slides: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Paper towels:</t>
    </r>
    <r>
      <rPr>
        <sz val="12"/>
        <color indexed="8"/>
        <rFont val="Calibri"/>
        <family val="2"/>
      </rPr>
      <t xml:space="preserve"> Megall Paper (Qingdao) Co., Ltd. SMD-PTR150</t>
    </r>
  </si>
  <si>
    <t>http://www.svizera.org/files/pdfs/Productlijsten/productlist_diagnostic_svizera-europe_2022.pdf</t>
  </si>
  <si>
    <t>Ziehl Neelsen Staining Kit, Hot Staining</t>
  </si>
  <si>
    <t>This kit is composed of the following ready to use reagents and with quantities adequate for 150 - 200 smears. 
1. ZN carbol-fuchsin stain solution 1L: 1% Basic Fuchsin; 5% Phenol (C6H6O); 10% Ethanol (C2H60); 85% distilled Water.
2. ZN Acid-Alcohol decolorization solution 1L: 3.0% Hydrochloric acid (HCl); 97% Ethanol ( C2H60).
3. ZN Methylene blue counterstaining solution 1L: 0.1 to 0.3% Methylene blue in 100% water (volume %).</t>
  </si>
  <si>
    <t>ZN carbol-fuchsin stain solution: Gainland International Ltd. S0170
ZN Acid-Alcohol decolorization solution: Gainland International Ltd.  S1075.1
ZN Methylene blue counterstaining solution: Gainland International Ltd.  S0830.1</t>
  </si>
  <si>
    <t>Auramine microscopy supplies Kit</t>
  </si>
  <si>
    <r>
      <t xml:space="preserve">This kit is composed of the following ready to use reagents and consumables in a quantity adequate for 1,000 smears. The kit is packed in 3 boxes (1 box with reagents, 1 box with consumables and 1 box with paper towels)
</t>
    </r>
    <r>
      <rPr>
        <b/>
        <sz val="12"/>
        <rFont val="Calibri"/>
        <family val="2"/>
      </rPr>
      <t>Reagents:</t>
    </r>
    <r>
      <rPr>
        <sz val="12"/>
        <rFont val="Calibri"/>
        <family val="2"/>
      </rPr>
      <t xml:space="preserve"> Carbolic Auramine stain solution 1L:  6 x 1L; Auramine Acid alcohol decolorisation solution 1L: 6 x 1L; Auramine Methylene blue counterstaining solution 1L: 6 x 1L; Immersion oil 25ml: 4 x 25ml (100ml); Chlorine disinfectant pellets:  100 Pellets for 100 L.
</t>
    </r>
    <r>
      <rPr>
        <b/>
        <sz val="12"/>
        <rFont val="Calibri"/>
        <family val="2"/>
      </rPr>
      <t>Consumables:</t>
    </r>
    <r>
      <rPr>
        <sz val="12"/>
        <rFont val="Calibri"/>
        <family val="2"/>
      </rPr>
      <t xml:space="preserve"> Microscope slides 50 units: 20 x 50 units (1,000 units); Lens cleaning tissues: 100 tissues; Pencils: 10 units; Waterproof marker pens:  2 units; Waste plastic bags: 500 bags; Wooden applicator sticks:  1,000 units; Nitrile Gloves sizes S, M, L - 800 gloves.
</t>
    </r>
    <r>
      <rPr>
        <b/>
        <sz val="12"/>
        <rFont val="Calibri"/>
        <family val="2"/>
      </rPr>
      <t xml:space="preserve">Paper towels </t>
    </r>
    <r>
      <rPr>
        <sz val="12"/>
        <rFont val="Calibri"/>
        <family val="2"/>
      </rPr>
      <t>150 units:  20 x 150 units (3,000)</t>
    </r>
  </si>
  <si>
    <r>
      <rPr>
        <b/>
        <sz val="12"/>
        <color indexed="8"/>
        <rFont val="Calibri"/>
        <family val="2"/>
      </rPr>
      <t>Reagents</t>
    </r>
    <r>
      <rPr>
        <sz val="12"/>
        <color indexed="8"/>
        <rFont val="Calibri"/>
        <family val="2"/>
      </rPr>
      <t xml:space="preserve">: Carbolic Auramine stain solution: Gainland International Ltd. S0090; Auramine Acid alcohol decolorisation solution: Gainland International Ltd. S1075.2; Auramine Methylene blue counterstaining solution: Gainland International Ltd.  S0830.2, Immersion oil: Gainland International Ltd.  M250; Chlorine disinfectant pellets: Gainland International Ltd. T0025
</t>
    </r>
    <r>
      <rPr>
        <b/>
        <sz val="12"/>
        <color indexed="8"/>
        <rFont val="Calibri"/>
        <family val="2"/>
      </rPr>
      <t>Consumables:</t>
    </r>
    <r>
      <rPr>
        <sz val="12"/>
        <color indexed="8"/>
        <rFont val="Calibri"/>
        <family val="2"/>
      </rPr>
      <t xml:space="preserve"> Microscope slides 20x50 units: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 xml:space="preserve">Paper towels: </t>
    </r>
    <r>
      <rPr>
        <sz val="12"/>
        <color indexed="8"/>
        <rFont val="Calibri"/>
        <family val="2"/>
      </rPr>
      <t>150 units Megall Paper (Qingdao) Co., Ltd. SMD-PTR150</t>
    </r>
  </si>
  <si>
    <t>Auramine staining kit</t>
  </si>
  <si>
    <t>This kit must be composed of the following ready to use reagents and with quantities adequate for 150 - 200 smears.
1. Carbolic Auramine stain solution 1L: Color index 41000, CAS Number: 2465-27-2, molecular formular: C17H22ClN3, [C17H21N3 HCl].
2. Auramine Acid alcohol decolorisation solution 1L: 0.5% HCl and 99.5% ethanol (C2H60).
3. Auramine Methylene blue counterstaining solution 1L: 0.3% methylene blue and 100% (volume%) water. Color Index: 52015, CAS: 1934-16-3, molecular formula: C16H18ClN3S.</t>
  </si>
  <si>
    <t>Carbolic Auramine stain solution: Gainland International Ltd.S0090
Auramine Acid alcohol decolorisation solution: Gainland International Ltd. S1075.2
Auramine Methylene blue counterstaining solution:Gainland International Ltd.  S0830.2</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</si>
  <si>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</si>
  <si>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</si>
  <si>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r>
      <rPr>
        <b/>
        <sz val="12"/>
        <color indexed="8"/>
        <rFont val="Calibri"/>
        <family val="2"/>
      </rPr>
      <t>Consumables:</t>
    </r>
    <r>
      <rPr>
        <sz val="12"/>
        <color indexed="8"/>
        <rFont val="Calibri"/>
        <family val="2"/>
      </rPr>
      <t xml:space="preserve"> Glass alcohol lamp: Wuhan Pharmchem Co., Ltd 6201; Cotton wick for spirit lamp 1m Wuhan Pharmchem Co., Ltd. 6202; Mechanical timer: SUZHOU SINOMED. SMD-MT301;  Slide staining rack Zhejiang Hanjun Metal Products Co., Ltd. YF-1027;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Zhejiang Hanjun Metal Products Co.,Ltd YF-0473; Waste plastic bag: QINGDAO SEVENLEAVES PACKAGING CO., LTD. 91370285MA3C74CU47; Paper towel dispenser: SUZHOU SINOMED SMD-PTD.
</t>
    </r>
    <r>
      <rPr>
        <b/>
        <sz val="12"/>
        <color indexed="8"/>
        <rFont val="Calibri"/>
        <family val="2"/>
      </rPr>
      <t>Paper towels:</t>
    </r>
    <r>
      <rPr>
        <sz val="12"/>
        <color indexed="8"/>
        <rFont val="Calibri"/>
        <family val="2"/>
      </rPr>
      <t xml:space="preserve"> Megall Paper (Qingdao) Co., Ltd. SMD-PTR150</t>
    </r>
  </si>
  <si>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</si>
  <si>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</si>
  <si>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</si>
  <si>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</si>
  <si>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</si>
  <si>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</si>
  <si>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</si>
  <si>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</si>
  <si>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</si>
  <si>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</si>
  <si>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</si>
  <si>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</si>
  <si>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</si>
  <si>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</si>
  <si>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</si>
  <si>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</si>
  <si>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</si>
  <si>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</si>
  <si>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</si>
  <si>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</si>
  <si>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</si>
  <si>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</si>
  <si>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</si>
  <si>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</si>
  <si>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</si>
  <si>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</si>
  <si>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</si>
  <si>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</si>
  <si>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</si>
  <si>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</si>
  <si>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</si>
  <si>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</si>
  <si>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</si>
  <si>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</si>
  <si>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IS.BATT</t>
  </si>
  <si>
    <t>LED microscope, transport case (Primo Star iLED)</t>
  </si>
  <si>
    <t>Primo Star iLED transport case (415500-1827-000)</t>
  </si>
  <si>
    <t>https://www.zeiss.com/microscopy/int/products/light-microscopes/primo-star-iled.html</t>
  </si>
  <si>
    <t>1.3.3 Smear microscopy reagents</t>
  </si>
  <si>
    <t>Auramine O, 25 g</t>
  </si>
  <si>
    <t>16 months</t>
  </si>
  <si>
    <t>TTM</t>
  </si>
  <si>
    <t>Dangerous cargo
UN 2811, Class 6.1, PG III</t>
  </si>
  <si>
    <t>Merck KGaA SAFA861030-25G</t>
  </si>
  <si>
    <t>https://www.sigmaaldrich.com/catalog/product/aldrich/861030?lang=en®ion=GB</t>
  </si>
  <si>
    <t>Denatured alcohol, 1 lt</t>
  </si>
  <si>
    <t>23 months</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</si>
  <si>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</si>
  <si>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</si>
  <si>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</si>
  <si>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</si>
  <si>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</si>
  <si>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Dangerous cargo
UN 1671, Class 6.1, PG II</t>
  </si>
  <si>
    <t>Merck KGaA 1.00206.0250</t>
  </si>
  <si>
    <t>https://www.sigmaaldrich.com/catalog/product/mm/100206?lang=en®ion=GB</t>
  </si>
  <si>
    <t>Immersion oil, 100 ml</t>
  </si>
  <si>
    <t>4 x 25ml (100ml)</t>
  </si>
  <si>
    <t>Microscope Immersion Oil 100 ml. Immersion oil with refractive index in the range (nD) 1,515 – 1,517. Atoxic and Free from particle with drop size of about 0.1 mL. No vapor or odor and labelled with applying warning symbols. This item includes: 4 bottles of 25 ml each for a total of 100 ml</t>
  </si>
  <si>
    <t>General cargo
UN 3082, 9,  III
(Excepted Quantity - Not restricted)</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</si>
  <si>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</si>
  <si>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</si>
  <si>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</si>
  <si>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</si>
  <si>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</si>
  <si>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</si>
  <si>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</si>
  <si>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</si>
  <si>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</si>
  <si>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</si>
  <si>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</si>
  <si>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</si>
  <si>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</si>
  <si>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</si>
  <si>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</si>
  <si>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1 kit of 6 slides
(3 positive and 3 negative control slides)</t>
  </si>
  <si>
    <t>22 months</t>
  </si>
  <si>
    <r>
      <t xml:space="preserve">Quality control slides to validate routine staining procedures. Individually packed to preserve control sample integrity. Eliminate need to maintain control cultures or retain positive results. This item includes:
· 3 positive slides The positive well (+) contains Mycobacterium scrofulaceum  (acid fast bacilli) to produce the positive acid-fast stain reaction. 
· 3 negative slides: The negative well (-) contains Escherichia coli (a gram+ bacterium), which results in the negative acid-fast stain reaction
</t>
    </r>
    <r>
      <rPr>
        <sz val="12"/>
        <color indexed="30"/>
        <rFont val="Calibri"/>
        <family val="2"/>
      </rPr>
      <t>The nonviable microorganisms stain control log is available electronically:</t>
    </r>
    <r>
      <rPr>
        <sz val="12"/>
        <rFont val="Calibri"/>
        <family val="2"/>
      </rPr>
      <t xml:space="preserve"> </t>
    </r>
    <r>
      <rPr>
        <sz val="12"/>
        <color indexed="30"/>
        <rFont val="Calibri"/>
        <family val="2"/>
      </rPr>
      <t>https://www.alphatecsystems.com/wp/wp-content/uploads/2018/09/L003241.D-AFB-Quality-Control-Log.pdf</t>
    </r>
  </si>
  <si>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</si>
  <si>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</si>
  <si>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</si>
  <si>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</si>
  <si>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</si>
  <si>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</si>
  <si>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</si>
  <si>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</si>
  <si>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</si>
  <si>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</si>
  <si>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</si>
  <si>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</si>
  <si>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</si>
  <si>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</si>
  <si>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</si>
  <si>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</si>
  <si>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</si>
  <si>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</si>
  <si>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</si>
  <si>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</si>
  <si>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</si>
  <si>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</si>
  <si>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</si>
  <si>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</si>
  <si>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</si>
  <si>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</si>
  <si>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</si>
  <si>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</si>
  <si>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</si>
  <si>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</si>
  <si>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</si>
  <si>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</si>
  <si>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</si>
  <si>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</si>
  <si>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</si>
  <si>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</si>
  <si>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</si>
  <si>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</si>
  <si>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</si>
  <si>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</si>
  <si>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</si>
  <si>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</si>
  <si>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</si>
  <si>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</si>
  <si>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</si>
  <si>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</si>
  <si>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</si>
  <si>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</si>
  <si>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</si>
  <si>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</si>
  <si>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</si>
  <si>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</si>
  <si>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</si>
  <si>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</si>
  <si>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</si>
  <si>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</si>
  <si>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</si>
  <si>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</si>
  <si>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</si>
  <si>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</si>
  <si>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</si>
  <si>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</si>
  <si>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</si>
  <si>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</si>
  <si>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</si>
  <si>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</si>
  <si>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</si>
  <si>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</si>
  <si>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</si>
  <si>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</si>
  <si>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</si>
  <si>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</si>
  <si>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</si>
  <si>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Thermoblock with 4 blocks</t>
  </si>
  <si>
    <t>Witeg Labortechnik GmbH 
DH WHB02100 with blocks: DH.WHB510596; DH.WHB531515; DH.WHB535008; DH.WHB510570</t>
  </si>
  <si>
    <t>https://www.witeg.de/en/products/laboratory-equipment/heating/dry-bath-incubator/dry-bath-incubator-h-20-1-block-up-to-1500c</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</si>
  <si>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</si>
  <si>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</si>
  <si>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</si>
  <si>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</si>
  <si>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</si>
  <si>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</si>
  <si>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</si>
  <si>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</si>
  <si>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</si>
  <si>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</si>
  <si>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</si>
  <si>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</si>
  <si>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</si>
  <si>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</si>
  <si>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</si>
  <si>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</si>
  <si>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</si>
  <si>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</si>
  <si>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</si>
  <si>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</si>
  <si>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</si>
  <si>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</si>
  <si>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</si>
  <si>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</si>
  <si>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</si>
  <si>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</si>
  <si>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</si>
  <si>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</si>
  <si>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</si>
  <si>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</si>
  <si>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</si>
  <si>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</si>
  <si>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</si>
  <si>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</si>
  <si>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</si>
  <si>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</si>
  <si>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</si>
  <si>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</si>
  <si>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</si>
  <si>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</si>
  <si>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</si>
  <si>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</si>
  <si>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t>31796A</t>
  </si>
  <si>
    <t>https://www.hain-lifescience.de/en/products/microbiology/mycobacteria/tuberculosis/genotype-mtbdrsl.html</t>
  </si>
  <si>
    <t>GenoType Mycobacterium CM V2.0, 96 tests (29996A)</t>
  </si>
  <si>
    <t>96 tests</t>
  </si>
  <si>
    <t>29996A</t>
  </si>
  <si>
    <t>https://www.hain-lifescience.de/en/products/microbiology/mycobacteria/ntm/genotype-mycobacterium-cm.html</t>
  </si>
  <si>
    <t>GenoType Mycobacterium AS V1.0, 12 tests (298/H298)</t>
  </si>
  <si>
    <t>12 tests</t>
  </si>
  <si>
    <t>(298/H298)</t>
  </si>
  <si>
    <t>https://www.hain-lifescience.de/en/products/microbiology/mycobacteria/ntm/genotype-mycobacterium-as.html</t>
  </si>
  <si>
    <t>GenoType MTBC V1.X, 12 tests (301/H301)</t>
  </si>
  <si>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</si>
  <si>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</si>
  <si>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</si>
  <si>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</si>
  <si>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</si>
  <si>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</si>
  <si>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</si>
  <si>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t>https://www.hain-lifescience.de/en/products/microbiology/mycobacteria/ntm/genotype-ntm-dr.html</t>
  </si>
  <si>
    <t>GT-Blot 48 reagent set for DNA•STRIP Kits (R003)</t>
  </si>
  <si>
    <t>R003</t>
  </si>
  <si>
    <t>Molecular grade water, 1.7ml</t>
  </si>
  <si>
    <t>10 units</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</si>
  <si>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</si>
  <si>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</si>
  <si>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</si>
  <si>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</si>
  <si>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</si>
  <si>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</si>
  <si>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</si>
  <si>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</si>
  <si>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</si>
  <si>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</si>
  <si>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</si>
  <si>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</si>
  <si>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</si>
  <si>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</si>
  <si>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</si>
  <si>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</si>
  <si>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</si>
  <si>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</si>
  <si>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</si>
  <si>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</si>
  <si>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</si>
  <si>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</si>
  <si>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</si>
  <si>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</si>
  <si>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</si>
  <si>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</si>
  <si>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</si>
  <si>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</si>
  <si>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</si>
  <si>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</si>
  <si>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</si>
  <si>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</si>
  <si>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</si>
  <si>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</si>
  <si>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</si>
  <si>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</si>
  <si>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</si>
  <si>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Biotix/Neptune BT10XL</t>
  </si>
  <si>
    <t>http://neptunescientific.com/wp-content/uploads/2015/11/neptune_bt10xl_2340_series_spec_sheet_110406.pdf</t>
  </si>
  <si>
    <t>Sterile filter tips 0.2-20 µl</t>
  </si>
  <si>
    <t>Biotix/Neptune BT20</t>
  </si>
  <si>
    <t>http://neptunescientific.com/products/pipette-tips/filter-tips/</t>
  </si>
  <si>
    <t>Sterile filter tips 5-100 µl</t>
  </si>
  <si>
    <t>AHN Biotechnologie GmbH 2-120-C5-0</t>
  </si>
  <si>
    <t>http://ahn-bio.de/wp-content/uploads/2018/11/AHN-Consumables-Catalogue.pdf</t>
  </si>
  <si>
    <t>Sterile filter tips 20-200 µl</t>
  </si>
  <si>
    <t>AHN Biotechnologie GmbH 2-128-C5-0</t>
  </si>
  <si>
    <t>Sterile filter tips 100-1000 µl</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</si>
  <si>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</si>
  <si>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</si>
  <si>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</si>
  <si>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</si>
  <si>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</si>
  <si>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Dispenser tips 5 ml</t>
  </si>
  <si>
    <r>
      <t xml:space="preserve">Dispenser tips 5 ml hat work well for infectious and volatile liquids, as the fluid never will get in touch with the instrument which avoids any contamination. Direct displacement principle;  Pyrogenic, ATP, RNase and DNA-free; 
</t>
    </r>
    <r>
      <rPr>
        <sz val="12"/>
        <color indexed="8"/>
        <rFont val="Calibri"/>
        <family val="2"/>
      </rPr>
      <t>·</t>
    </r>
    <r>
      <rPr>
        <sz val="10.8"/>
        <color indexed="8"/>
        <rFont val="Calibri"/>
        <family val="2"/>
      </rPr>
      <t xml:space="preserve"> </t>
    </r>
    <r>
      <rPr>
        <sz val="12"/>
        <color indexed="8"/>
        <rFont val="Calibri"/>
        <family val="2"/>
      </rPr>
      <t xml:space="preserve">Single sealed and sterilized.
</t>
    </r>
    <r>
      <rPr>
        <sz val="12"/>
        <color indexed="30"/>
        <rFont val="Calibri"/>
        <family val="2"/>
      </rPr>
      <t>Product linked to the hand-dispenser pipette (106115)</t>
    </r>
  </si>
  <si>
    <t>Ritter GmbH 40001-0004</t>
  </si>
  <si>
    <t>https://www.ritter-medical.de/en/products/ritips/</t>
  </si>
  <si>
    <t>Combitips 12.5 ml</t>
  </si>
  <si>
    <r>
      <t xml:space="preserve">Dispenser tips 12.5 ml hat work well for infectious and volatile liquids, as the fluid never will get in touch with the instrument which avoids any contamination. Direct displacement principle;  Pyrogenic, ATP, RNase and DNA-free;
· Single sealed and sterilized.
</t>
    </r>
    <r>
      <rPr>
        <sz val="12"/>
        <color indexed="30"/>
        <rFont val="Calibri"/>
        <family val="2"/>
      </rPr>
      <t>Product linked to the hand-dispenser pipette (106115)</t>
    </r>
  </si>
  <si>
    <t>Ritter GmbH 40002-0002</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</si>
  <si>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</si>
  <si>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</si>
  <si>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</si>
  <si>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</si>
  <si>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</si>
  <si>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</si>
  <si>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</si>
  <si>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</si>
  <si>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</si>
  <si>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</si>
  <si>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</si>
  <si>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</si>
  <si>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</si>
  <si>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</si>
  <si>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</si>
  <si>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30 months</t>
  </si>
  <si>
    <t>Greiner Bio-One
188271</t>
  </si>
  <si>
    <t>https://shop.gbo.com/en/row/products/bioscience/covid-19/covid-19-tc-tubes-15/188271.html</t>
  </si>
  <si>
    <t>Sterile pp centrifuge tubes 50 ml</t>
  </si>
  <si>
    <t>Greiner Bio-One
227261</t>
  </si>
  <si>
    <t>3926 9097</t>
  </si>
  <si>
    <t>https://shop.gbo.com/de/austria/products/bioscience/covid-19/covid-19-zentrifugenroehrchen-50/227261.html</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</si>
  <si>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</si>
  <si>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</si>
  <si>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</si>
  <si>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</si>
  <si>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</si>
  <si>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1.4.6 BD MAX equipment</t>
  </si>
  <si>
    <t>BD MAX Equipment 6C Clinical (441916)</t>
  </si>
  <si>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</si>
  <si>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</si>
  <si>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</si>
  <si>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</si>
  <si>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</si>
  <si>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</si>
  <si>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48 tests</t>
  </si>
  <si>
    <t>5 months</t>
  </si>
  <si>
    <t>https://www.bd.com/resource.aspx?IDX=35759</t>
  </si>
  <si>
    <t>BD MAX STR Reagent, 48 tests (443806)</t>
  </si>
  <si>
    <t>Used to liquefy sputum specimens and reduce the viability of M. tuberculosis complex prior to further processing on the BD MAX Instrument.</t>
  </si>
  <si>
    <t>Dangerous cargo
UN1824 Class 8; PG II</t>
  </si>
  <si>
    <t>1.4.8 BD MAX Consumables</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</si>
  <si>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</si>
  <si>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</si>
  <si>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</si>
  <si>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</si>
  <si>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</si>
  <si>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</si>
  <si>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</si>
  <si>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</si>
  <si>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</si>
  <si>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</si>
  <si>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</si>
  <si>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</si>
  <si>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</si>
  <si>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</si>
  <si>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PCR Cartridges, 24 cartridges (437519)</t>
  </si>
  <si>
    <t>24 tests</t>
  </si>
  <si>
    <t>Microfluidic cartridge for RT-PCR incorporates a proprietary design that allows for rapid amplification and sensitive detection. Each cartridge is build with 24 independently controlled reaction chambers.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</si>
  <si>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</si>
  <si>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</si>
  <si>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</si>
  <si>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</si>
  <si>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</si>
  <si>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</si>
  <si>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</si>
  <si>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</si>
  <si>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</si>
  <si>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</si>
  <si>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</si>
  <si>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</si>
  <si>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</si>
  <si>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</si>
  <si>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</si>
  <si>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</si>
  <si>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</si>
  <si>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</si>
  <si>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</si>
  <si>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</si>
  <si>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</si>
  <si>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</si>
  <si>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</si>
  <si>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</si>
  <si>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</si>
  <si>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</si>
  <si>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</si>
  <si>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</si>
  <si>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</si>
  <si>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</si>
  <si>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</si>
  <si>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</si>
  <si>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</si>
  <si>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</si>
  <si>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</si>
  <si>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</si>
  <si>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2.0 - 96 tests (H-62896)</t>
  </si>
  <si>
    <t>1 kit of 96 tests</t>
  </si>
  <si>
    <t>The FluoroType MTBDR VER 2.0 is a qualitative in vitro test for automated detection of the Mycobacterium tuberculosis (MTB) complex and its resistance to rifampicin (RMP) and/or isoniazid (INH) from sputum specimens and cultivated samples. Cycler running time approx.: 1:25 up to 2h (depending on cycler and sample material). This item is for 96 tests.</t>
  </si>
  <si>
    <r>
      <t xml:space="preserve">Dangerous cargo
UN 1845. </t>
    </r>
    <r>
      <rPr>
        <sz val="12"/>
        <color rgb="FF0070C0"/>
        <rFont val="Calibri"/>
        <family val="2"/>
        <scheme val="minor"/>
      </rPr>
      <t xml:space="preserve">Dry ice </t>
    </r>
    <r>
      <rPr>
        <sz val="12"/>
        <rFont val="Calibri"/>
        <family val="2"/>
        <scheme val="minor"/>
      </rPr>
      <t>(-80 to -18°C)</t>
    </r>
  </si>
  <si>
    <t>H-62896</t>
  </si>
  <si>
    <t>https://www.hain-lifescience.de/en/products/microbiology/mycobacteria/tuberculosis/fluorotype-mtbdr.html</t>
  </si>
  <si>
    <t>1.4.11 Fluorotype consumables</t>
  </si>
  <si>
    <t>FrameStar 96well PCR Plate (1876705)</t>
  </si>
  <si>
    <t xml:space="preserve"> 50 units</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</si>
  <si>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</si>
  <si>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</si>
  <si>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</si>
  <si>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</si>
  <si>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</si>
  <si>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</si>
  <si>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</si>
  <si>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</si>
  <si>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</si>
  <si>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</si>
  <si>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</si>
  <si>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</si>
  <si>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</si>
  <si>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</si>
  <si>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245 lt</t>
  </si>
  <si>
    <t>Laboratory incubator 245 lt, PID microprocessor control with integrated auto-diagnostic system. Calibrated 37 °C. Temperature range 5°C above ambient temperature up to +100°C. Setting accuracy 0.1°C; Housing Stainless steel;
· Forced air circulation by air turbine with noise no greater than 70 db.
This item includes: 1 shelf or grid and 1 additional perforated shelf.</t>
  </si>
  <si>
    <t>AMEX</t>
  </si>
  <si>
    <t>Pol-Eko-Aparatura CLW 240 STD INOX/G</t>
  </si>
  <si>
    <t>https://www.pol-eko.com.pl/model/laboratory-incubator-clw/laboratory-incubator-clw-240/</t>
  </si>
  <si>
    <t>Shelf for incubator 245 lt</t>
  </si>
  <si>
    <t>Perforated stainless steel shelf, made of stainless steel. Shelf support 15kg load.</t>
  </si>
  <si>
    <t>Pol-Eko- Aparature  CL/IL/SL/SR/KK 240</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</si>
  <si>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</si>
  <si>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</si>
  <si>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</si>
  <si>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</si>
  <si>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</si>
  <si>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</si>
  <si>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</si>
  <si>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</si>
  <si>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</si>
  <si>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</si>
  <si>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</si>
  <si>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</si>
  <si>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</si>
  <si>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</si>
  <si>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</si>
  <si>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</si>
  <si>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</si>
  <si>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</si>
  <si>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</si>
  <si>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</si>
  <si>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</si>
  <si>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</si>
  <si>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</si>
  <si>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</si>
  <si>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</si>
  <si>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</si>
  <si>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</si>
  <si>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</si>
  <si>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</si>
  <si>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</si>
  <si>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t>BD 244420</t>
  </si>
  <si>
    <t>https://legacy.bd.com/europe/regulatory/Assets/IFU/Difco_BBL/244420.pdf</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</si>
  <si>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</si>
  <si>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</si>
  <si>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</si>
  <si>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</si>
  <si>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</si>
  <si>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L-Asparagine-monohydrate, 100 g</t>
  </si>
  <si>
    <t>AppliChem GmbH A3721,0100</t>
  </si>
  <si>
    <t>https://itwreagents.com/germany/de/product/l-asparagin-monohydrat-biochemica/A3721</t>
  </si>
  <si>
    <t>Malachite green oxalate, 100 g</t>
  </si>
  <si>
    <t>Merck KGaA 1.15942.0100</t>
  </si>
  <si>
    <t>https://www.merckmillipore.com/CH/de/product/Malachite-green-oxalate-C.I.-42000,MDA_CHEM-115942?ReferrerURL=https%3A%2F%2Fwww.google.com%2F</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</si>
  <si>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</si>
  <si>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</si>
  <si>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</si>
  <si>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</si>
  <si>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</si>
  <si>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</si>
  <si>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</si>
  <si>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</si>
  <si>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</si>
  <si>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1.5.3 Solid culture consumables</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</si>
  <si>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</si>
  <si>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</si>
  <si>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</si>
  <si>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</si>
  <si>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</si>
  <si>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</si>
  <si>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</si>
  <si>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</si>
  <si>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</si>
  <si>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</si>
  <si>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</si>
  <si>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</si>
  <si>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</si>
  <si>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</si>
  <si>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</si>
  <si>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</si>
  <si>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</si>
  <si>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</si>
  <si>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</si>
  <si>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</si>
  <si>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</si>
  <si>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</si>
  <si>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</si>
  <si>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</si>
  <si>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</si>
  <si>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</si>
  <si>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</si>
  <si>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</si>
  <si>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</si>
  <si>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</si>
  <si>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t>Nalge Nunc International Corp. 5935-0016</t>
  </si>
  <si>
    <t>https://www.thermofisher.com/order/catalog/product/5935-0016#/5935-0016</t>
  </si>
  <si>
    <t>Slanted rack for 20 mm tubes</t>
  </si>
  <si>
    <t>Nalge Nunc International Corp. 5935-0020</t>
  </si>
  <si>
    <t>1.5.4 Liquid culture equipment</t>
  </si>
  <si>
    <t>BACTEC MGIT 960 System (445870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</si>
  <si>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 17 Pk;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</si>
  <si>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</si>
  <si>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</si>
  <si>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</si>
  <si>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</si>
  <si>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</si>
  <si>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</si>
  <si>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</si>
  <si>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</si>
  <si>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</si>
  <si>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</si>
  <si>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</si>
  <si>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</si>
  <si>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</si>
  <si>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</si>
  <si>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</si>
  <si>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</si>
  <si>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</si>
  <si>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</si>
  <si>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</si>
  <si>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</si>
  <si>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</si>
  <si>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</si>
  <si>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</si>
  <si>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</si>
  <si>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</si>
  <si>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</si>
  <si>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</si>
  <si>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</si>
  <si>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</si>
  <si>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</si>
  <si>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</si>
  <si>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</si>
  <si>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</si>
  <si>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</si>
  <si>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</si>
  <si>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</si>
  <si>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</si>
  <si>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</si>
  <si>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</si>
  <si>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</si>
  <si>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</si>
  <si>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</si>
  <si>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</si>
  <si>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</si>
  <si>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</si>
  <si>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</si>
  <si>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</si>
  <si>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</si>
  <si>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</si>
  <si>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</si>
  <si>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</si>
  <si>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</si>
  <si>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</si>
  <si>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</si>
  <si>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</si>
  <si>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</si>
  <si>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</si>
  <si>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</si>
  <si>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</si>
  <si>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</si>
  <si>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</si>
  <si>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</si>
  <si>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</si>
  <si>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The BD BACTEC MGIT 960 PZA Kit is used for susceptibility testing of Mycobacterium tuberculosis in culture to pyrazinamide (PZA) in a qualitative test lasting 4-17 days. 
This item contains 2 vials of lyophilized antimicrobic and 6 PZA Supplements, sufficient for 50 tests.
PZA must be reconstituted with 2.5 ml of sterile/deionized water before addition to BBL MGIT tubes.</t>
  </si>
  <si>
    <t>BACTEC MGIT PZA Tubes (245115)</t>
  </si>
  <si>
    <t>25 units</t>
  </si>
  <si>
    <t>The BACTEC MGIT 960 PZA Medium is a tube containing modified Middlebrook 7H9 Broth with a reduced pH of 5.9 and is to be used for susceptibility testing of Mycobacterium tuberculosis.
This item contains 25 x BD BACTEC MGIT 960 PZA Medium tube</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</si>
  <si>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</si>
  <si>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</si>
  <si>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</si>
  <si>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</si>
  <si>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</si>
  <si>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</si>
  <si>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</si>
  <si>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</si>
  <si>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</si>
  <si>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</si>
  <si>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</si>
  <si>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</si>
  <si>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</si>
  <si>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</si>
  <si>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</si>
  <si>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</si>
  <si>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</si>
  <si>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</si>
  <si>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</si>
  <si>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</si>
  <si>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</si>
  <si>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</si>
  <si>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</si>
  <si>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</si>
  <si>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</si>
  <si>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</si>
  <si>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</si>
  <si>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</si>
  <si>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</si>
  <si>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</si>
  <si>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</si>
  <si>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</si>
  <si>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</si>
  <si>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</si>
  <si>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</si>
  <si>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</si>
  <si>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</si>
  <si>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</si>
  <si>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</si>
  <si>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</si>
  <si>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</si>
  <si>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</si>
  <si>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</si>
  <si>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</si>
  <si>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</si>
  <si>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</si>
  <si>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</si>
  <si>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</si>
  <si>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</si>
  <si>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</si>
  <si>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</si>
  <si>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</si>
  <si>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</si>
  <si>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</si>
  <si>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</si>
  <si>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</si>
  <si>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</si>
  <si>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</si>
  <si>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</si>
  <si>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</si>
  <si>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</si>
  <si>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</si>
  <si>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</si>
  <si>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</si>
  <si>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</si>
  <si>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</si>
  <si>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t>Merck KGaA I3377-5G</t>
  </si>
  <si>
    <t>https://www.sigmaaldrich.com/catalog/product/sial/i3377?lang=en&amp;region=GB</t>
  </si>
  <si>
    <t>Rifampicin 1 g - for laboratory use</t>
  </si>
  <si>
    <t>Merck KGaA R3501-1G</t>
  </si>
  <si>
    <t>https://www.sigmaaldrich.com/catalog/product/sigma/r3501?lang=en&amp;region=GB</t>
  </si>
  <si>
    <t>Ethambutol 25 g - for laboratory use</t>
  </si>
  <si>
    <t>Merck KGaA E4630-25G</t>
  </si>
  <si>
    <t>https://www.sigmaaldrich.com/catalog/product/sigma/e4630?lang=en&amp;region=GB</t>
  </si>
  <si>
    <t>1.5.8 Solid and liquid culture DST: SLD pure substances</t>
  </si>
  <si>
    <t>BACTEC MGIT Kanamycin lyophilized drug for lab use (215348)</t>
  </si>
  <si>
    <t>BACTEC MGIT Amikacin lyophilized drug for lab use (215350)</t>
  </si>
  <si>
    <t>BACTEC MGIT Capreomycin lyophilized drug for lab use (215351)</t>
  </si>
  <si>
    <t>BACTEC MGIT Ofloxacin lyophilized drug for lab use (215352)</t>
  </si>
  <si>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</si>
  <si>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</si>
  <si>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</si>
  <si>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</si>
  <si>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</si>
  <si>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Merck KGaA 0014</t>
  </si>
  <si>
    <t>https://www.sigmaaldrich.com/catalog/product/sigma/pz0014?lang=en&amp;region=GB</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</si>
  <si>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</si>
  <si>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</si>
  <si>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</si>
  <si>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</si>
  <si>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</si>
  <si>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</si>
  <si>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</si>
  <si>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</si>
  <si>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</si>
  <si>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</si>
  <si>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</si>
  <si>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</si>
  <si>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</si>
  <si>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</si>
  <si>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</si>
  <si>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</si>
  <si>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</si>
  <si>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</si>
  <si>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</si>
  <si>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</si>
  <si>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</si>
  <si>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</si>
  <si>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</si>
  <si>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</si>
  <si>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</si>
  <si>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</si>
  <si>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</si>
  <si>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</si>
  <si>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</si>
  <si>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</si>
  <si>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</si>
  <si>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</si>
  <si>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</si>
  <si>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For solid medium, Capilia TB-Neo assay, MPB64 Ag, extraction buffer, 20 ml (procured separately)) is required.</t>
    </r>
  </si>
  <si>
    <t>TAUNS Laboratories</t>
  </si>
  <si>
    <t>CATB0870</t>
  </si>
  <si>
    <t>https://www.tauns.co.jp/en/products/capilia-tb-neo-e/</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</si>
  <si>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</si>
  <si>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</si>
  <si>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</si>
  <si>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</si>
  <si>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</si>
  <si>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Extraction buffer is required for solid medium. This item contains: a bottle of 20 ml.
</t>
    </r>
    <r>
      <rPr>
        <sz val="12"/>
        <color indexed="30"/>
        <rFont val="Calibri"/>
        <family val="2"/>
      </rPr>
      <t>Product required when procuring the Capilia TB-Neo assay, 100 tests or 10 tests.</t>
    </r>
  </si>
  <si>
    <t>CATB0877</t>
  </si>
  <si>
    <t xml:space="preserve">2. DETECTION OF LATENT TB </t>
  </si>
  <si>
    <t>2.1 IGRA</t>
  </si>
  <si>
    <t>2.1.1 IGRA Equipment</t>
  </si>
  <si>
    <t>Incubator 74 lt</t>
  </si>
  <si>
    <t>Laboratory incubator 74 lt, PID microprocessor control with integrated auto-diagnostic system. Calibrated 37 °C. Temperature range min. 10 above ambient temperature up to +80°C. Setting accuracy 0.1°C; Housing Stainless steel;
· Digital backwards counter with target time setting, adjustable from 1 minute to 99 days
This item includes: 1 shelf or grid and 1 additional perforated shelf.</t>
  </si>
  <si>
    <t xml:space="preserve">Memmert IN 75 </t>
  </si>
  <si>
    <t>https://www.memmert.com/products/incubators/incubator/IN75/pdf/</t>
  </si>
  <si>
    <t>Shelf for incubator 74 lt</t>
  </si>
  <si>
    <t>Memmert IN 75 shelf B03916</t>
  </si>
  <si>
    <t>Laboratory compact centrifuge</t>
  </si>
  <si>
    <t>Laboratory compact centrifuge with RPM: 500 - 16,000 min -1; Adjustable in increments of 10 and max. RCF: 24,900. Max. capacity: 4 x 200 ml / 6 x 94 ml. Centrifuge with a noise level of 48 dB(A) with angle rotor 1611 and impulse button for short centrifugation. Easy operation with keypad and control knob.
· Centrifuge with 9 program memories and 9 individual acceleration and 10 deceleration stages
· Adjustable timer range not smaller than 0 to 59 minutes;
This item includes: 4-pace rotor, 4 rotor buckets and 4 bucket lids.</t>
  </si>
  <si>
    <t>Hettich 1401 Universal 320 (4-pace rotor: Hettich 1624, 4 rotor buckets: Hettich 1481 + 1329 and 4 bucket lids: Hettich 1492)</t>
  </si>
  <si>
    <t>https://www.hettichlab.com/downloadcenter/Products/Datasheets/UNIVERSAL320-320R_EN.pdf</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</si>
  <si>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</si>
  <si>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 xml:space="preserve">Dilute 1:10 in sterile water for making 1X solution; 10X solution is supplied 0.2 um filter sterilized
</t>
    </r>
    <r>
      <rPr>
        <sz val="12"/>
        <color indexed="8"/>
        <rFont val="Calibri"/>
        <family val="2"/>
      </rPr>
      <t>·</t>
    </r>
    <r>
      <rPr>
        <sz val="9.6"/>
        <color indexed="8"/>
        <rFont val="Calibri"/>
        <family val="2"/>
      </rPr>
      <t xml:space="preserve"> </t>
    </r>
    <r>
      <rPr>
        <sz val="12"/>
        <color indexed="8"/>
        <rFont val="Calibri"/>
        <family val="2"/>
      </rPr>
      <t xml:space="preserve">pH at 25°C (1X PBS): 6.6 – 7.2; DNase, RNase,Protease none detected. Bioburden Pass (USP)
</t>
    </r>
    <r>
      <rPr>
        <sz val="12"/>
        <color indexed="8"/>
        <rFont val="Calibri"/>
        <family val="2"/>
      </rPr>
      <t>·</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</si>
  <si>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</si>
  <si>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</si>
  <si>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2.1.2 IGRA Testing</t>
  </si>
  <si>
    <t>QIAreach e-Hub</t>
  </si>
  <si>
    <t>Temporarily not available</t>
  </si>
  <si>
    <t>QIAGEN GmbH</t>
  </si>
  <si>
    <t>https://www.qiagen.com/ca/applications/tb-management/products/qiareach-quantiferon-tb-test</t>
  </si>
  <si>
    <t>QIAreach QuantiFERON-TB, 50 test</t>
  </si>
  <si>
    <t>2 boxes</t>
  </si>
  <si>
    <t>24 months</t>
  </si>
  <si>
    <t>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t>
  </si>
  <si>
    <t>Dangerous and Cool cargo (+2 -+8°C)
UN 3264 Class: 8, Packing group: III - Corrosive liquid, acidic, inorganic, n.o.s. (sulfuric acid)</t>
  </si>
  <si>
    <t>https://www.qiagen.com/ch/products/diagnostics-and-clinical-research/tb-management/quantiferon-tb-gold-plus/quantiferon-tb-gold-plus/#orderinginformation</t>
  </si>
  <si>
    <t>20 boxes</t>
  </si>
  <si>
    <t>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t>
  </si>
  <si>
    <t>The blood collection volume of a tube is affected by altitude. Standard QFT-Plus Blood Collection Tubes should be used between sea level and 810 m (2650 ft).
This item includes 200 Tubes (50 sets of 4 tubes):
1.QuantiFERON Nil Tube (grey cap, white ring): 50 tubes;
2.QuantiFERON TB1 Tube (green cap, white ring): 50 tubes;
3.QuantiFERON TB2 Tube (yellow cap, white ring): 50 tubes;
4.QuantiFERON Mitogen Tube (purple cap, white ring): 50 tubes.</t>
  </si>
  <si>
    <t>CRT cargo (+15-+25°C)</t>
  </si>
  <si>
    <t>The blood collection volume of a tube is affected by altitude. High Altitude (HA) tubes should be used at altitudes between 1020 m (3350 ft) and 1875 m (6150 ft).
This item includes 200 Tubes (50 sets of 4 tubes):
1. QuantiFERON Nil Tube (grey cap, Yellow ring): 50 tubes;
2. QuantiFERON TB1 Tube (green cap, Yellow ring): 50 tubes;
3. QuantiFERON TB2 Tube (yellow cap, Yellow ring): 50 tubes;
4. QuantiFERON Mitogen Tube (purple cap, Yellow ring): 50 tubes.</t>
  </si>
  <si>
    <t>40 units</t>
  </si>
  <si>
    <t>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4 tubes):
1. QuantiFERON Nil Tube (grey cap, white ring): 10 tubes;
2. QuantiFERON TB1 Tube (green cap, white ring): 10 tubes;
3. QuantiFERON TB2 Tube (yellow cap, white ring): 10 tubes
4. QuantiFERON Mitogen Tube (purple cap, white ring): 10 tubes and
5 Cannulas and brackets for each patient (10)</t>
  </si>
  <si>
    <t>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4 tubes):
1. QuantiFERON Nil Tube (grey cap, Yellow ring): 10 tubes;
2. QuantiFERON TB1 Tube (green cap, Yellow ring): 10 tubes;
3. QuantiFERON TB2 Tube (yellow cap, Yellow ring): 10 tubes;
4. QuantiFERON Mitogen Tube (purple cap, Yellow ring): 10 tube;
5. Cannulas and bracket for each patient (10)</t>
  </si>
  <si>
    <t>T-SPOT.TB Test, 24 tests</t>
  </si>
  <si>
    <t>The T-SPOT.TB test is an in vitro diagnostic test for the detection of effector T cells that respond to stimulation by Mycobacterium tuberculosis antigens and is intended for use as an aid in the diagnosis of tuberculosis infection. The T-SPOT.TB test is a simplified enzyme-linked immunospot (ELISPOT) method which enumerates individual TB-specific activated effector T cells.  Process peripheral blood mononuclear cells (PBMCs) within 8 hours, or if T-Cell Xtend is used, within 30 hours
This item includes: a box for 24 tests.</t>
  </si>
  <si>
    <t>Oxford Immunotec</t>
  </si>
  <si>
    <t>TB.300</t>
  </si>
  <si>
    <t>http://www.oxforddiagnosticlaboratories.eu/products-services/t-spot-tb-test/</t>
  </si>
  <si>
    <t>T-Cell Select, 144 tests</t>
  </si>
  <si>
    <t>The T-Cell Select kit is intended for the isolation of mononuclear immune cells from whole blood, using positive selection via a magnetic bead-based cell separation system, for use in cell-mediated immune assays such as T-SPOT.TB.
This item includes: 1 kit that will run 144 blood samples (with bead reagent, buffer concentrate, Antibody 1 and Antibody 2)</t>
  </si>
  <si>
    <t>TSK.910</t>
  </si>
  <si>
    <t>http://www.oxfordimmunotec.com/international/products-services/t-cell-select/</t>
  </si>
  <si>
    <t>Leucosep Tubes for the T-SPOT.TB</t>
  </si>
  <si>
    <t>50 units</t>
  </si>
  <si>
    <t>Leucosep tubes are intended for use in the collection and separation of peripheral blood mononuclear cells (PBMCs) from whole blood. The tubes facilitate the separation of PBMCs from whole blood using a polysucrose-based gradient separation solution, prior to the use of these cells in ELISPOT assays and can be used as a substitute to the Ficoll-Paque Plus method.
This item includes 50 leucosep tubes pre-filled with a polysucrose-based gradient separation solution.</t>
  </si>
  <si>
    <t>LTK.615</t>
  </si>
  <si>
    <t>http://www.oxfordimmunotec.com/international/wp-content/uploads/sites/3/LF-TB-UK-V3.pdf</t>
  </si>
  <si>
    <t xml:space="preserve">AIM-V Medium for the T-SPOT.TB, 50 ml </t>
  </si>
  <si>
    <t>AIM-V Medium (50 mL) is an accessory intended for use in the preparation of peripheral blood mononuclear cells (PBMCs) from whole blood and for use as a culture medium for in vitro testing using the T-SPOT.TB ELISPOT method.
This item includes 1 bottle of 50 ml of AIM-V cell culture medium</t>
  </si>
  <si>
    <t>A18398SA / AV.200/50</t>
  </si>
  <si>
    <t>http://www.oxfordimmunotec.com/international/wp-content/uploads/sites/3/PI-AIMV-UK-V2.pdf</t>
  </si>
  <si>
    <t>AIM-V Medium for the T-SPOT.TB, 500 ml</t>
  </si>
  <si>
    <t>AIM-V Medium (500 mL) is an accessory intended for use in the preparation of peripheral blood mononuclear cells (PBMCs) from whole blood and for use as a culture medium for in vitro testing using the T-SPOT.TB ELISPOT method.
This item includes 1 bottle of 500 ml of AIM-V cell culture medium</t>
  </si>
  <si>
    <t>A18398DJ / AV.200/500</t>
  </si>
  <si>
    <t xml:space="preserve">3. DETECTION OF COVID-19 </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</si>
  <si>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</si>
  <si>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</si>
  <si>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</si>
  <si>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</si>
  <si>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</si>
  <si>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</si>
  <si>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Keep cool 2-8°C</t>
  </si>
  <si>
    <t>445003 - 01</t>
  </si>
  <si>
    <t>https://www.fda.gov/media/136816/download</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</si>
  <si>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</si>
  <si>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</si>
  <si>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</si>
  <si>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</si>
  <si>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</si>
  <si>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</si>
  <si>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</si>
  <si>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</si>
  <si>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</si>
  <si>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</si>
  <si>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</si>
  <si>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</si>
  <si>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</si>
  <si>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</si>
  <si>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</si>
  <si>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</si>
  <si>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</si>
  <si>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</si>
  <si>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</si>
  <si>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</si>
  <si>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</si>
  <si>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</si>
  <si>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</si>
  <si>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N-acetyl-L-cysteine, 100 g</t>
  </si>
  <si>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</si>
  <si>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</si>
  <si>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</si>
  <si>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</si>
  <si>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</si>
  <si>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</si>
  <si>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</si>
  <si>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</si>
  <si>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</si>
  <si>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</si>
  <si>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</si>
  <si>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</si>
  <si>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</si>
  <si>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</si>
  <si>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</si>
  <si>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</si>
  <si>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</si>
  <si>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</si>
  <si>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</si>
  <si>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</si>
  <si>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</si>
  <si>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</si>
  <si>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</si>
  <si>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</si>
  <si>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</si>
  <si>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Stainless steel test tube rack for 35 mm tubes</t>
  </si>
  <si>
    <t>Test tube rack for 18 mm tubes, made of stainless steel, 1.4301, polished; for tube with a ø of 35 mm; Autoclavable at 121 °C.</t>
  </si>
  <si>
    <t>Württembergische Drahtwarenfabrik Funke GmbH Special Production 106231</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</si>
  <si>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</si>
  <si>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</si>
  <si>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</si>
  <si>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</si>
  <si>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</si>
  <si>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</si>
  <si>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</si>
  <si>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</si>
  <si>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</si>
  <si>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</si>
  <si>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</si>
  <si>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</si>
  <si>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</si>
  <si>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</si>
  <si>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</si>
  <si>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</si>
  <si>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</si>
  <si>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</si>
  <si>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</si>
  <si>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</si>
  <si>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</si>
  <si>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</si>
  <si>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</si>
  <si>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</si>
  <si>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</si>
  <si>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</si>
  <si>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</si>
  <si>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</si>
  <si>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</si>
  <si>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</si>
  <si>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</si>
  <si>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</si>
  <si>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</si>
  <si>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</si>
  <si>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</si>
  <si>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</si>
  <si>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</si>
  <si>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</si>
  <si>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</si>
  <si>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</si>
  <si>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</si>
  <si>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</si>
  <si>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</si>
  <si>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</si>
  <si>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</si>
  <si>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</si>
  <si>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</si>
  <si>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</si>
  <si>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</si>
  <si>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</si>
  <si>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</si>
  <si>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</si>
  <si>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</si>
  <si>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</si>
  <si>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</si>
  <si>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</si>
  <si>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</si>
  <si>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15 months</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</si>
  <si>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</si>
  <si>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</si>
  <si>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</si>
  <si>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</si>
  <si>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</si>
  <si>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</si>
  <si>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</si>
  <si>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</si>
  <si>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</si>
  <si>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</si>
  <si>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</si>
  <si>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</si>
  <si>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</si>
  <si>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</si>
  <si>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</si>
  <si>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</si>
  <si>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</si>
  <si>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</si>
  <si>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</si>
  <si>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</si>
  <si>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</si>
  <si>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</si>
  <si>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</si>
  <si>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</si>
  <si>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</si>
  <si>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</si>
  <si>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</si>
  <si>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</si>
  <si>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</si>
  <si>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</si>
  <si>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</si>
  <si>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</si>
  <si>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</si>
  <si>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</si>
  <si>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</si>
  <si>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</si>
  <si>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</si>
  <si>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</si>
  <si>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</si>
  <si>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</si>
  <si>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</si>
  <si>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</si>
  <si>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</si>
  <si>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</si>
  <si>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</si>
  <si>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</si>
  <si>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</si>
  <si>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</si>
  <si>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</si>
  <si>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</si>
  <si>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</si>
  <si>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</si>
  <si>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</si>
  <si>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</si>
  <si>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</si>
  <si>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</si>
  <si>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</si>
  <si>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</si>
  <si>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</si>
  <si>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</si>
  <si>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</si>
  <si>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</si>
  <si>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</si>
  <si>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</si>
  <si>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</si>
  <si>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</si>
  <si>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</si>
  <si>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</si>
  <si>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</si>
  <si>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</si>
  <si>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</si>
  <si>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</si>
  <si>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</si>
  <si>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</si>
  <si>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</si>
  <si>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</si>
  <si>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</si>
  <si>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</si>
  <si>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</si>
  <si>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</si>
  <si>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</si>
  <si>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</si>
  <si>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</si>
  <si>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</si>
  <si>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</si>
  <si>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</si>
  <si>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</si>
  <si>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</si>
  <si>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</si>
  <si>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</si>
  <si>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</si>
  <si>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</si>
  <si>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</si>
  <si>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</si>
  <si>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</si>
  <si>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</si>
  <si>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</si>
  <si>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</si>
  <si>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</si>
  <si>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</si>
  <si>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</si>
  <si>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</si>
  <si>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</si>
  <si>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</si>
  <si>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</si>
  <si>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</si>
  <si>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</si>
  <si>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</si>
  <si>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</si>
  <si>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</si>
  <si>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</si>
  <si>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</si>
  <si>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</si>
  <si>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</si>
  <si>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</si>
  <si>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</si>
  <si>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</si>
  <si>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</si>
  <si>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</si>
  <si>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</si>
  <si>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</si>
  <si>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</si>
  <si>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</si>
  <si>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</si>
  <si>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</si>
  <si>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</si>
  <si>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</si>
  <si>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</si>
  <si>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</si>
  <si>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</si>
  <si>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</si>
  <si>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</si>
  <si>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</si>
  <si>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</si>
  <si>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</si>
  <si>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</si>
  <si>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</si>
  <si>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</si>
  <si>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</si>
  <si>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</si>
  <si>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</si>
  <si>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</si>
  <si>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</si>
  <si>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</si>
  <si>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</si>
  <si>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</si>
  <si>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</si>
  <si>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</si>
  <si>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</si>
  <si>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</si>
  <si>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</si>
  <si>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</si>
  <si>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</si>
  <si>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</si>
  <si>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</si>
  <si>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</si>
  <si>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</si>
  <si>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</si>
  <si>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</si>
  <si>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</si>
  <si>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</si>
  <si>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</si>
  <si>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</si>
  <si>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</si>
  <si>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</si>
  <si>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</si>
  <si>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</si>
  <si>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</si>
  <si>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</si>
  <si>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</si>
  <si>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</si>
  <si>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</si>
  <si>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</si>
  <si>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</si>
  <si>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</si>
  <si>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</si>
  <si>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</si>
  <si>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</si>
  <si>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</si>
  <si>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</si>
  <si>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</si>
  <si>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</si>
  <si>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</si>
  <si>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</si>
  <si>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</si>
  <si>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</si>
  <si>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</si>
  <si>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</si>
  <si>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</si>
  <si>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</si>
  <si>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</si>
  <si>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</si>
  <si>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</si>
  <si>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</si>
  <si>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</si>
  <si>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</si>
  <si>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</si>
  <si>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</si>
  <si>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</si>
  <si>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</si>
  <si>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</si>
  <si>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Examination latex gloves, non sterile  size S, are suited for protection against pathogenic germs in the laboratory. Powder-free; Color: white to light yellow; thickness: 0,1 mm; Length: 240 mm.</t>
  </si>
  <si>
    <t>Nobamed Paul Danz AG 905451</t>
  </si>
  <si>
    <t>https://www.nobamed.com/gb/disposable-gloves/175-4239-nobaglove-latex.html</t>
  </si>
  <si>
    <t>Latex gloves size M</t>
  </si>
  <si>
    <t>Examination latex gloves, non sterile  size M, are suited for protection against pathogenic germs in the laboratory. Powder-free; Color: white to light yellow; thickness: 0,1 mm; Length: 240 mm.</t>
  </si>
  <si>
    <t>Nobamed Paul Danz AG 905452</t>
  </si>
  <si>
    <t>Latex gloves size L</t>
  </si>
  <si>
    <t>Examination latex gloves, non sterile  size L, are suited for protection against pathogenic germs in the laboratory. Powder-free; Color: white to light yellow; thickness: 0,1 mm; Length: 240 mm.</t>
  </si>
  <si>
    <t>Nobamed Paul Danz AG 905453</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</si>
  <si>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</si>
  <si>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</si>
  <si>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</si>
  <si>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</si>
  <si>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</si>
  <si>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</si>
  <si>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</si>
  <si>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</si>
  <si>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</si>
  <si>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</si>
  <si>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</si>
  <si>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</si>
  <si>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</si>
  <si>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</si>
  <si>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</si>
  <si>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</si>
  <si>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</si>
  <si>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</si>
  <si>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</si>
  <si>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</si>
  <si>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</si>
  <si>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</si>
  <si>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</si>
  <si>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</si>
  <si>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</si>
  <si>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</si>
  <si>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</si>
  <si>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</si>
  <si>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</si>
  <si>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</si>
  <si>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</si>
  <si>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</si>
  <si>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</si>
  <si>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</si>
  <si>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</si>
  <si>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</si>
  <si>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</si>
  <si>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Airflow test device set</t>
  </si>
  <si>
    <t>Airflow test device check air, current indicator produces a harmless cloud of smoke that floats freely and easily, because it has the same density as ambient air. Consequently, slight air currents become visible to easily identify leaks and test the integrity of air-tight systems.
· Airflow test device generates non-corrosive non-toxic white smoke to visualize airflow movements;
· Odorless smoke; oil-free smoke;
· Refill cartridges made of clear plastic; each cartridge generates smoke up to approx. 3 minutes.
This item includes:
· 3 cartridges (no sealing caps needed); 1 Ni-Cd rechargeable battery (7,2 V, 1,4 Ah) and 1 carrying case.</t>
  </si>
  <si>
    <t>Dräger Safety AG 6400761, 8316993</t>
  </si>
  <si>
    <t>https://www.draeger.com/Products/Content/flow-check-pi-9046525-en-gb.pdf</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</si>
  <si>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</si>
  <si>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</si>
  <si>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</si>
  <si>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</si>
  <si>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</si>
  <si>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</si>
  <si>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</si>
  <si>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</si>
  <si>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</si>
  <si>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</si>
  <si>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</si>
  <si>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</si>
  <si>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</si>
  <si>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</si>
  <si>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</si>
  <si>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</si>
  <si>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</si>
  <si>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</si>
  <si>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</si>
  <si>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</si>
  <si>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</si>
  <si>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</si>
  <si>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</si>
  <si>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</si>
  <si>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</si>
  <si>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</si>
  <si>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</si>
  <si>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</si>
  <si>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</si>
  <si>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</si>
  <si>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</si>
  <si>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</si>
  <si>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</si>
  <si>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</si>
  <si>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</si>
  <si>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</si>
  <si>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</si>
  <si>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</si>
  <si>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</si>
  <si>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</si>
  <si>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</si>
  <si>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</si>
  <si>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</si>
  <si>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</si>
  <si>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</si>
  <si>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</si>
  <si>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</si>
  <si>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</si>
  <si>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</si>
  <si>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</si>
  <si>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</si>
  <si>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</si>
  <si>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</si>
  <si>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</si>
  <si>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</si>
  <si>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</si>
  <si>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</si>
  <si>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Carl Roth GmbH 0040.2</t>
  </si>
  <si>
    <t>https://www.carlroth.com/com/en/determination-of-viscosity/phenol/p/0040.2</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</si>
  <si>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</si>
  <si>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</si>
  <si>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</si>
  <si>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</si>
  <si>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</si>
  <si>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</si>
  <si>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</si>
  <si>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</si>
  <si>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</si>
  <si>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</si>
  <si>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</si>
  <si>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</si>
  <si>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</si>
  <si>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</si>
  <si>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</si>
  <si>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</si>
  <si>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</si>
  <si>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</si>
  <si>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</si>
  <si>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</si>
  <si>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</si>
  <si>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</si>
  <si>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</si>
  <si>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</si>
  <si>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</si>
  <si>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</si>
  <si>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</si>
  <si>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</si>
  <si>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</si>
  <si>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</si>
  <si>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</si>
  <si>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</si>
  <si>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</si>
  <si>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</si>
  <si>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</si>
  <si>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</si>
  <si>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</si>
  <si>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</si>
  <si>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</si>
  <si>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</si>
  <si>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</si>
  <si>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</si>
  <si>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</si>
  <si>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</si>
  <si>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</si>
  <si>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</si>
  <si>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</si>
  <si>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</si>
  <si>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</si>
  <si>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</si>
  <si>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</si>
  <si>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</si>
  <si>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</si>
  <si>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</si>
  <si>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</si>
  <si>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</si>
  <si>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</si>
  <si>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</si>
  <si>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</si>
  <si>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</si>
  <si>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</si>
  <si>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</si>
  <si>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</si>
  <si>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</si>
  <si>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</si>
  <si>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</si>
  <si>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</si>
  <si>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</si>
  <si>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</si>
  <si>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</si>
  <si>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</si>
  <si>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</si>
  <si>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</si>
  <si>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</si>
  <si>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</si>
  <si>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</si>
  <si>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</si>
  <si>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</si>
  <si>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</si>
  <si>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</si>
  <si>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</si>
  <si>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</si>
  <si>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</si>
  <si>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</si>
  <si>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</si>
  <si>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</si>
  <si>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</si>
  <si>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</si>
  <si>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</si>
  <si>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</si>
  <si>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</si>
  <si>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</si>
  <si>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</si>
  <si>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</si>
  <si>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</si>
  <si>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</si>
  <si>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</si>
  <si>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</si>
  <si>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</si>
  <si>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</si>
  <si>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</si>
  <si>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</si>
  <si>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</si>
  <si>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</si>
  <si>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</si>
  <si>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</si>
  <si>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</si>
  <si>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</si>
  <si>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</si>
  <si>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</si>
  <si>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</si>
  <si>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</si>
  <si>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 xml:space="preserve">6.3.1 Biosafety cabinet Class II - 3 filters </t>
  </si>
  <si>
    <t>Biosafety cabinet 4 feet, 3 filters</t>
  </si>
  <si>
    <t>LaboGene ApS/Scanlaf Mars Pro 1200, 3 filter</t>
  </si>
  <si>
    <t xml:space="preserve">https://configurator.labogeneapps.com/media/1302/mars-pro-1200-vers-2016.pdf </t>
  </si>
  <si>
    <t>Vertical ducting kit for Biosafety cabinet 4 feet, 3 filters</t>
  </si>
  <si>
    <t>LaboGene ApS/Scanlaf Ducting kit - Mars Pro 1200, 3 filter</t>
  </si>
  <si>
    <t>Horizontal ducting kit for Biosafety cabinet 4 feet, 3 filters</t>
  </si>
  <si>
    <t>Fumigation kit for HPV for Biosafety cabinet 4 feet, 3 filters</t>
  </si>
  <si>
    <t>LaboGene ApS/Scanlaf Fumigation kit - Mars Pro 1200, 3 filter</t>
  </si>
  <si>
    <t>Double Exhaust filter kit for Biosafety cabinet 4feet, 3 filters</t>
  </si>
  <si>
    <t>LaboGene ApS/Scanlaf Double Exhaust filter - Mars Pro 1200, 3 filter</t>
  </si>
  <si>
    <t>Exhaust Hepa filter H14 for Biosafety cabinet 4 feet, 3 filters</t>
  </si>
  <si>
    <t>LaboGene ApS/Scanlaf Exhaust filter filters - Mars Pro 1200, 3 filter</t>
  </si>
  <si>
    <t>Standard Hepa filter for Biosafety cabinet 4 feet, 3 filters</t>
  </si>
  <si>
    <t>LaboGene ApS/Scanlaf Standard. HEPA filter - Mars Pro 1200, 3 filter</t>
  </si>
  <si>
    <t>V-shaped Hepa filter for Biosafety cabinet 4 feet, 3 filters</t>
  </si>
  <si>
    <t>LaboGene ApS/Scanlaf V-shaped HEPA filter - Mars Pro 1200, 3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</si>
  <si>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</si>
  <si>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</si>
  <si>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Biosafety cabinet 5 feet, 3 filters</t>
  </si>
  <si>
    <t>LaboGene ApS/Scanlaf Mars Pro 1500, 3 filter</t>
  </si>
  <si>
    <t xml:space="preserve">https://configurator.labogeneapps.com/media/1303/mars-pro-1500-vers-2016.pdf </t>
  </si>
  <si>
    <t>Vertical ducting kit for Biosafety cabinet 5 feet, 3 filters</t>
  </si>
  <si>
    <t>LaboGene ApS/Scanlaf Ducting kit - Mars Pro 1500, 3 filter</t>
  </si>
  <si>
    <t>Horizontal ducting kit for Biosafety cabinet 5 feet, 3 filters</t>
  </si>
  <si>
    <t>Fumigation kit for HPV for Biosafety cabinet 5 feet, 3 filters</t>
  </si>
  <si>
    <t>LaboGene ApS/Scanlaf Fumigation kit - Mars Pro 1500, 3 filter</t>
  </si>
  <si>
    <t>Double Exhaust filter kit for Biosafety cabinet 5feet, 3 filters</t>
  </si>
  <si>
    <t>LaboGene ApS/Scanlaf Double Exhaust filter - Mars Pro 1500, 3 filter</t>
  </si>
  <si>
    <t>Exhaust Hepa filter H14 for Biosafety cabinet 5 feet, 3 filters</t>
  </si>
  <si>
    <t>LaboGene ApS/Scanlaf Exhaust filter filters - Mars Pro 1500, 3 filter</t>
  </si>
  <si>
    <t>Standard Hepa filter for Biosafety cabinet 5 feet, 3 filters</t>
  </si>
  <si>
    <t>LaboGene ApS/Scanlaf Standard. HEPA filter - Mars Pro 1500, 3 filter</t>
  </si>
  <si>
    <t>V-shaped Hepa filter for Biosafety cabinet 5 feet, 3 filters</t>
  </si>
  <si>
    <t>LaboGene ApS/Scanlaf V-shaped HEPA filter - Mars Pro 1500, 3 filter</t>
  </si>
  <si>
    <t>Biosafety cabinet 6 feet, 3 filters</t>
  </si>
  <si>
    <t>LaboGene ApS/Scanlaf Mars Pro 1800, 3 filter</t>
  </si>
  <si>
    <t>https://configurator.labogeneapps.com/media/1304/mars-pro-1800-vers-2016.pdf</t>
  </si>
  <si>
    <t>Vertical ducting kit for Biosafety cabinet 6 feet, 3 filters</t>
  </si>
  <si>
    <t>LaboGene ApS/Scanlaf Ducting kit - Mars Pro 1800, 3 filter</t>
  </si>
  <si>
    <t>Horizontal ducting kit for Biosafety cabinet 6 feet, 3 filters</t>
  </si>
  <si>
    <t>Fumigation kit for HPV for Biosafety cabinet 6 feet, 3 filters</t>
  </si>
  <si>
    <t>LaboGene ApS/Scanlaf Fumigation kit - Mars Pro 1800, 3 filter</t>
  </si>
  <si>
    <t>Double Exhaust filter kit for Biosafety cabinet 6feet, 3 filters</t>
  </si>
  <si>
    <t>LaboGene ApS/Scanlaf Double Exhaust filter - Mars Pro 1800, 3 filter</t>
  </si>
  <si>
    <t>Exhaust Hepa filter H14 for Biosafety cabinet 6 feet, 3 filters</t>
  </si>
  <si>
    <t>LaboGene ApS/Scanlaf Exhaust filter filters - Mars Pro 1800, 3 filter</t>
  </si>
  <si>
    <t>Standard Hepa filter for Biosafety cabinet 6 feet, 3 filters</t>
  </si>
  <si>
    <t>LaboGene ApS/Scanlaf Standard. HEPA filter - Mars Pro 1800, 3 filter</t>
  </si>
  <si>
    <t>V-shaped Hepa filter for Biosafety cabinet 6 feet, 3 filters</t>
  </si>
  <si>
    <t>LaboGene ApS/Scanlaf V-shaped HEPA filter - Mars Pro 1800, 3 filter</t>
  </si>
  <si>
    <t>6.3.2 Biosafety cabinet Class II Type A2, 4 feet</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</si>
  <si>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</si>
  <si>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</si>
  <si>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</si>
  <si>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</si>
  <si>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</si>
  <si>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</si>
  <si>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</si>
  <si>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</si>
  <si>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t>LaboGene ApS/Scanlaf ducting kit - Mars 1200, 2 filter.</t>
  </si>
  <si>
    <t>Horizontal ducting kit for BSC Class II, Type A2, 4 feet -Labo</t>
  </si>
  <si>
    <t>Fumigation kit for HPV for BSC Class II, Type A2, 4 feet -Labo</t>
  </si>
  <si>
    <t>LaboGene ApS/Scanlaf Fumigation kit - Mars 1200, 2 filter.</t>
  </si>
  <si>
    <t>Double Exhaust filter kit for BSC Class II, Type A2, 4feet -Labo</t>
  </si>
  <si>
    <t>LaboGene ApS/Scanlaf Double Exhaust filter - Mars 1200, 2 filter.</t>
  </si>
  <si>
    <t>Exhaust Hepa filter H14 for BSC Class II, Type A2, 4 feet -Labo</t>
  </si>
  <si>
    <t>LaboGene ApS/Scanlaf Exhaust filter filters - Mars 1200, 2 filter.</t>
  </si>
  <si>
    <t>Standard Hepa filter for BSC Class II, Type A2, 4 feet -Labo</t>
  </si>
  <si>
    <t>LaboGene ApS/Scanlaf Standard. HEPA filter - Mars 1200, 2 filter</t>
  </si>
  <si>
    <t>LaboGene ApS/Scanlaf installaiton and training</t>
  </si>
  <si>
    <t>Biosafety cabinet (BSC) Class II, Type A2, 4 feet -Thermo</t>
  </si>
  <si>
    <r>
      <t xml:space="preserve">Biosafety cabinet Class II Type A2 with panoramic front &amp; side windows for ultimate supervision and glare-free lighting allowing a comfortable working position 110 mm HEPA filters with efficiency at 99,995 % against 0,3 µm particles, ensuring a clean sterile work chamber environment.
• Load Bearing Capacity: 50 kg; Max. ambient temp during operation: 40 °C (104 °F); Min. ambient temp during operation:10 °C (50 °F); Max. humidity/ operation: 90, non-condensing % r.H.
• Above room temp with window closed: &lt; 2 °K; Max. humidity/ storage: 95 % r.H;  SmartPort: 182.9 mm (7.2 in.)
• Fluorescent Light; Air Inflow Rate: 207 - 517 cfm; Filter Efficiency: 99.995% MPPS; Filter Type:  H14 HEPA EN 1822, 99.995% MPPSl;
</t>
    </r>
    <r>
      <rPr>
        <sz val="12"/>
        <color indexed="30"/>
        <rFont val="Calibri"/>
        <family val="2"/>
      </rPr>
      <t>The recommended UPS to use wit this item is: UPS 3000 VA with its battery pack.</t>
    </r>
  </si>
  <si>
    <t>Thermo Scientific 1300 Series Class II, Type A2</t>
  </si>
  <si>
    <t>https://www.thermofisher.com/order/catalog/product/1323TS#/1323TS</t>
  </si>
  <si>
    <t>Base for BSC Class II, Type A2, 4 feet -Thermo</t>
  </si>
  <si>
    <t>Adjustable base for the Biosafety cabinet 4 feet with 2 filters. Floor stand adjustable for BSC;
• Adjustable height range: 800 mm up to 850 mm; Mounted on stabilizing adjustable feet;
• Made of steel covered with epoxy coated paint, feet's made of stainless steel AISI 304.</t>
  </si>
  <si>
    <t>Thermo Scientific 1300 Series Class II, Type A2 - Stand</t>
  </si>
  <si>
    <t>Vertical ducting kit for BSC Class II, Type A2, 4 feet -Thermo</t>
  </si>
  <si>
    <t>Thermo Scientific 1300 Series Class II, Type A2 -Vertical ducting kit</t>
  </si>
  <si>
    <t>Horizontal ducting kit for BSC Class II Type A2, 4 feet  -Thermo</t>
  </si>
  <si>
    <t>Thermo Scientific 1300 Series Class II, Type A2 - Horizontal ducting kit</t>
  </si>
  <si>
    <t>Fumigation kit for HPV for BSC Class II Type A2, 4 feet  -Thermo</t>
  </si>
  <si>
    <t>Thermo Scientific 1300 Series Class II, Type A2 - Fumigation kit</t>
  </si>
  <si>
    <t>Double Exhaust filter kit for BSC Class II Type A2, 4feet Thermo</t>
  </si>
  <si>
    <t>Thermo Scientific 1300 Series Class II, Type A2 - Exhaust Hepa filter HP14</t>
  </si>
  <si>
    <t>Exhaust Hepa filter H14 for BSC Class II Type A2, 4 feet Thermo</t>
  </si>
  <si>
    <t>Thermo Scientific 1300 Series Class II, Type A2 - Exhaust Hepa filter H14</t>
  </si>
  <si>
    <t>Main Hepa filter for BSC Class II, Type A2, 4 feet -Thermo</t>
  </si>
  <si>
    <t>Thermo Scientific 1300 Series Class II, Type A2 - Main Hepa filter</t>
  </si>
  <si>
    <t>Installation and Training for Biosafety cabinet -Thermo</t>
  </si>
  <si>
    <t>Thermo Scientific 1300 Series Installation and training</t>
  </si>
  <si>
    <t>6.3.3 Biosafety cabinet Class II Type A2, 5 feet</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</si>
  <si>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</si>
  <si>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</si>
  <si>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</si>
  <si>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</si>
  <si>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</si>
  <si>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</si>
  <si>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</si>
  <si>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</si>
  <si>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t>LaboGene ApS/Scanlaf BSC ducting kit - Mars 1500, 2 filter.</t>
  </si>
  <si>
    <t>Horizontal ducting kit for BSC Class II, Type A2, 5 feet -Labo</t>
  </si>
  <si>
    <t>LaboGene ApS/Scanlaf BSC ducting kit  - Mars 1500, 2 filter.</t>
  </si>
  <si>
    <t>Fumigation kit for HPV for BSC Class II, Type A2, 5 feet -Labo</t>
  </si>
  <si>
    <t>LaboGene ApS/Scanlaf Fumigation kit - Mars 1500, 2 filter.</t>
  </si>
  <si>
    <t>Double Exhaust filter kit for BSC Class II, Type A2, 5feet -Labo</t>
  </si>
  <si>
    <t>LaboGene ApS/Scanlaf Double Exhaust filter - Mars 1500, 2 filter.</t>
  </si>
  <si>
    <t>Exhaust Hepa filter H14 for BSC Class II, Type A2, 5 feet -Labo</t>
  </si>
  <si>
    <t>LaboGene ApS/Scanlaf Exhaust filter filters - Mars 1500, 2 filter.</t>
  </si>
  <si>
    <t>Standard Hepa filter for BSC Class II, Type A2, 5 feet -Labo</t>
  </si>
  <si>
    <t>LaboGene ApS/Scanlaf Standard. HEPA filter - Mars 1500, 2 filter</t>
  </si>
  <si>
    <t>Biosafety cabinet (BSC) Class II, Type A2, 5 feet -Thermo</t>
  </si>
  <si>
    <t>Base for BSC Class II, Type A2, 5 feet -Thermo</t>
  </si>
  <si>
    <t>Adjustable base for the Biosafety cabinet 5 feet with 2 filters. Floor stand adjustable for BSC;
• Adjustable height range: 800 mm up to 850 mm; Mounted on stabilizing adjustable feet;
• Made of steel covered with epoxy coated paint, feet's made of stainless steel AISI 304.</t>
  </si>
  <si>
    <t>Vertical ducting kit for BSC Class II, Type A2, 5 feet -Thermo</t>
  </si>
  <si>
    <t>Horizontal ducting kit for BSC Class II, Type A2, 5 feet -Thermo</t>
  </si>
  <si>
    <t>Fumigation kit for HPV for BSC Class II, Type A2, 5 feet -Thermo</t>
  </si>
  <si>
    <t>Double Exhaust filter kit for BSC Class II, Type A2 5feet Thermo</t>
  </si>
  <si>
    <t>Exhaust Hepa filter H14 for BSC Class II Type A2, 5 feet Thermo</t>
  </si>
  <si>
    <t>Main Hepa filter for BSC Class II, Type A2, 5 feet -Thermo</t>
  </si>
  <si>
    <t>6.3.4 Biosafety cabinet Class II Type A2, 6 feet</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</si>
  <si>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</si>
  <si>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</si>
  <si>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</si>
  <si>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</si>
  <si>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</si>
  <si>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</si>
  <si>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</si>
  <si>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t>LaboGene ApS/Scanlaf BSC ducting kit  - Mars 1800, 2 filter.</t>
  </si>
  <si>
    <t>Horizontal ducting kit for BSC Class II, Type A2, 6 feet -Labo</t>
  </si>
  <si>
    <t>Fumigation kit for HPV for BSC Class II, Type A2, 6 feet -Labo</t>
  </si>
  <si>
    <t>LaboGene ApS/Scanlaf Fumigation kit - Mars 1800, 2 filter.</t>
  </si>
  <si>
    <t>Double Exhaust filter kit for BSC Class II, Type A2, 6feet -Labo</t>
  </si>
  <si>
    <t>LaboGene ApS/Scanlaf Double Exhaust filter - Mars 1800, 2 filter.</t>
  </si>
  <si>
    <t>Exhaust Hepa filter H14 for BSC Class II, Type A2, 6 feet -Labo</t>
  </si>
  <si>
    <t>LaboGene ApS/Scanlaf Exhaust filter filters - Mars 1800, 2 filter.</t>
  </si>
  <si>
    <t>Standard Hepa filter for BSC Class II, Type A2, 6 feet -Labo</t>
  </si>
  <si>
    <t>LaboGene ApS/Scanlaf Standard. HEPA filter - Mars 1800, 2 filter</t>
  </si>
  <si>
    <t>Biosafety cabinet (BSC) Class II, Type A2, 6 feet -Thermo</t>
  </si>
  <si>
    <t>Base for BSC Class II, Type A2, 6 feet -Thermo</t>
  </si>
  <si>
    <t>Adjustable base for the Biosafety cabinet 6 feet with 2 filters. Floor stand adjustable for BSC;
• Adjustable height range: 800 mm up to 850 mm; Mounted on stabilizing adjustable feet;
• Made of steel covered with epoxy coated paint, feet's made of stainless steel AISI 304.</t>
  </si>
  <si>
    <t>Vertical ducting kit for BSC Class II, Type A2, 6 feet -Thermo</t>
  </si>
  <si>
    <t>Horizontal ducting kit for BSC Class II, Type A2, 6 feet -Thermo</t>
  </si>
  <si>
    <t>Fumigation kit for HPV for BSC Class II, Type A2, 6 feet -Thermo</t>
  </si>
  <si>
    <t>Double Exhaust filter kit for BSC Class II Type A2, 6feet Thermo</t>
  </si>
  <si>
    <t>Exhaust Hepa filter H14 for BSC Class II Type A2, 6 feet -Thermo</t>
  </si>
  <si>
    <t>Main Hepa filter for BSC Class II, Type A2, 6 feet -Thermo</t>
  </si>
  <si>
    <t>6.4 LABORATORY FURNITURE</t>
  </si>
  <si>
    <t>6.4.1 Laboratory furniture</t>
  </si>
  <si>
    <t>Laboratory chair</t>
  </si>
  <si>
    <r>
      <t xml:space="preserve">All chairs and stools are available with a star base which is made from high strength sectional steel tubing, which is particularly robust and durable. The flat design prevents trip hazards.
</t>
    </r>
    <r>
      <rPr>
        <sz val="12"/>
        <color indexed="8"/>
        <rFont val="Calibri"/>
        <family val="2"/>
      </rPr>
      <t>·</t>
    </r>
    <r>
      <rPr>
        <sz val="9.6"/>
        <color indexed="8"/>
        <rFont val="Calibri"/>
        <family val="2"/>
      </rPr>
      <t xml:space="preserve"> </t>
    </r>
    <r>
      <rPr>
        <sz val="12"/>
        <color indexed="8"/>
        <rFont val="Calibri"/>
        <family val="2"/>
      </rPr>
      <t xml:space="preserve">Complete hygienic design, easy to clean and disinfect
</t>
    </r>
    <r>
      <rPr>
        <sz val="12"/>
        <color indexed="8"/>
        <rFont val="Calibri"/>
        <family val="2"/>
      </rPr>
      <t>·</t>
    </r>
    <r>
      <rPr>
        <sz val="9.6"/>
        <color indexed="8"/>
        <rFont val="Calibri"/>
        <family val="2"/>
      </rPr>
      <t xml:space="preserve"> </t>
    </r>
    <r>
      <rPr>
        <sz val="12"/>
        <color indexed="8"/>
        <rFont val="Calibri"/>
        <family val="2"/>
      </rPr>
      <t xml:space="preserve">Seat height adjustment by gas-lift; Seat adjustable height in the range of at least 450 to 600 mm;
</t>
    </r>
    <r>
      <rPr>
        <sz val="12"/>
        <color indexed="8"/>
        <rFont val="Calibri"/>
        <family val="2"/>
      </rPr>
      <t>·</t>
    </r>
    <r>
      <rPr>
        <sz val="9.6"/>
        <color indexed="8"/>
        <rFont val="Calibri"/>
        <family val="2"/>
      </rPr>
      <t xml:space="preserve"> </t>
    </r>
    <r>
      <rPr>
        <sz val="12"/>
        <color indexed="8"/>
        <rFont val="Calibri"/>
        <family val="2"/>
      </rPr>
      <t xml:space="preserve">Seat tilt adjustment; Backrest adjustable in height and inclination
</t>
    </r>
    <r>
      <rPr>
        <sz val="12"/>
        <color indexed="8"/>
        <rFont val="Calibri"/>
        <family val="2"/>
      </rPr>
      <t>·</t>
    </r>
    <r>
      <rPr>
        <sz val="9.6"/>
        <color indexed="8"/>
        <rFont val="Calibri"/>
        <family val="2"/>
      </rPr>
      <t xml:space="preserve"> </t>
    </r>
    <r>
      <rPr>
        <sz val="12"/>
        <color indexed="8"/>
        <rFont val="Calibri"/>
        <family val="2"/>
      </rPr>
      <t>Seat adjustable height through by gas-lift; SoftTouch PU foam, resistant against aggressive liquids</t>
    </r>
  </si>
  <si>
    <t>VWR International GmbH 132-0406</t>
  </si>
  <si>
    <t>https://de.vwr.com/store/product/en/11730526/laborstuhle-all-in-one?languageChanged=en</t>
  </si>
  <si>
    <t>Mobile drawer cabinet, 4 drawers</t>
  </si>
  <si>
    <r>
      <t xml:space="preserve">White mobile laboratory cabinet with 4 drawers with metal rails. Metal structure with epoxy coated finish. Top coated with high chemical resistant material. Top drawer lockable; Castor diameter of at least 70 mm.
</t>
    </r>
    <r>
      <rPr>
        <sz val="12"/>
        <color indexed="8"/>
        <rFont val="Calibri"/>
        <family val="2"/>
      </rPr>
      <t>·</t>
    </r>
    <r>
      <rPr>
        <sz val="9.6"/>
        <color indexed="8"/>
        <rFont val="Calibri"/>
        <family val="2"/>
      </rPr>
      <t xml:space="preserve"> </t>
    </r>
    <r>
      <rPr>
        <sz val="12"/>
        <color indexed="8"/>
        <rFont val="Calibri"/>
        <family val="2"/>
      </rPr>
      <t xml:space="preserve">Top made of hardwood Medium Density Fibreboard (MDF) of at least 2 cm; Formaldehyde free;
</t>
    </r>
    <r>
      <rPr>
        <sz val="12"/>
        <color indexed="8"/>
        <rFont val="Calibri"/>
        <family val="2"/>
      </rPr>
      <t>·</t>
    </r>
    <r>
      <rPr>
        <sz val="9.6"/>
        <color indexed="8"/>
        <rFont val="Calibri"/>
        <family val="2"/>
      </rPr>
      <t xml:space="preserve"> </t>
    </r>
    <r>
      <rPr>
        <sz val="12"/>
        <color indexed="8"/>
        <rFont val="Calibri"/>
        <family val="2"/>
      </rPr>
      <t xml:space="preserve">Top surface high resistant to acids, solvents and cleaning agents commonly used in laboratory
</t>
    </r>
    <r>
      <rPr>
        <sz val="12"/>
        <color indexed="8"/>
        <rFont val="Calibri"/>
        <family val="2"/>
      </rPr>
      <t>·</t>
    </r>
    <r>
      <rPr>
        <sz val="9.6"/>
        <color indexed="8"/>
        <rFont val="Calibri"/>
        <family val="2"/>
      </rPr>
      <t xml:space="preserve"> </t>
    </r>
    <r>
      <rPr>
        <sz val="12"/>
        <color indexed="8"/>
        <rFont val="Calibri"/>
        <family val="2"/>
      </rPr>
      <t>Top surface withstands temperatures up to at least 90°C.</t>
    </r>
  </si>
  <si>
    <t>Köttermann GmbH Mobile Drawer  LMS/Köttermann - special production</t>
  </si>
  <si>
    <t>Diagnostics Logistics &amp; planning summary of your order</t>
  </si>
  <si>
    <t>Cool Cargo</t>
  </si>
  <si>
    <t>Dangerous Cargo</t>
  </si>
  <si>
    <t>Cost of 
services</t>
  </si>
  <si>
    <t>Cost of products 
EXW per supplier</t>
  </si>
  <si>
    <t>Product discount</t>
  </si>
  <si>
    <t>Total cost with 
product discount</t>
  </si>
  <si>
    <t>Weight (kg)</t>
  </si>
  <si>
    <t>Volume (m3)</t>
  </si>
  <si>
    <t>HUMAN</t>
  </si>
  <si>
    <t>Nipro Corporation</t>
  </si>
  <si>
    <t>VWR</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</si>
  <si>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</si>
  <si>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</si>
  <si>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</si>
  <si>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</si>
  <si>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</si>
  <si>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</si>
  <si>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</si>
  <si>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</si>
  <si>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</si>
  <si>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</si>
  <si>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</si>
  <si>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</si>
  <si>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</si>
  <si>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</si>
  <si>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</si>
  <si>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</si>
  <si>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</si>
  <si>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</si>
  <si>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</si>
  <si>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</si>
  <si>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</si>
  <si>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</si>
  <si>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</si>
  <si>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</si>
  <si>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</si>
  <si>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</si>
  <si>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</si>
  <si>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</si>
  <si>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</si>
  <si>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</si>
  <si>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</si>
  <si>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</si>
  <si>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</si>
  <si>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</si>
  <si>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</si>
  <si>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</si>
  <si>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1 Kit</t>
  </si>
  <si>
    <t>Fujifilm Corporation</t>
  </si>
  <si>
    <t>Delft Imaging Systems B.V.</t>
  </si>
  <si>
    <t>1.2 CAD TECHNOLOGIES</t>
  </si>
  <si>
    <t>1.2.1 CAD software for automated interpretation of CXRs</t>
  </si>
  <si>
    <t>Infervision Medical Technology Co. Ltd</t>
  </si>
  <si>
    <t>INDRCHESTPL</t>
  </si>
  <si>
    <t>INHWSCHK15</t>
  </si>
  <si>
    <t>INDRCHESTIT</t>
  </si>
  <si>
    <t>General cargo UN3481 (PI 967 section II). Lithium battery contained in equipment.</t>
  </si>
  <si>
    <t>Dangerous cargo</t>
  </si>
  <si>
    <t>Medical devices Logistics &amp; planning summary of your order</t>
  </si>
  <si>
    <t>Subtotals weight (kg) &amp; volume (m3)</t>
  </si>
  <si>
    <t>Total weight (kg)</t>
  </si>
  <si>
    <t>Total Weight</t>
  </si>
  <si>
    <t>https://www.bd.com/en-uk/offerings/capabilities/microbiology-solutions/clinical-microbiology/mycobacteria-testing/bd-bbl-mycoprep-kit</t>
  </si>
  <si>
    <t>GeneXpert System customized packages with 5 boxes (50 cartridges) of Xpert MTB XDR and 1 GeneXpert IV-4 10C Desktop System.</t>
  </si>
  <si>
    <t xml:space="preserve">GeneXpert System customized packages with 5 boxes (50 cartridges) of Xpert MTB XDR and 1 GeneXpert IV-4 10C Laptop System. </t>
  </si>
  <si>
    <t>1.1.11 GeneXpert Equipment (10 color)</t>
  </si>
  <si>
    <t>1.1.12 GeneXpert Satellite (10 color)</t>
  </si>
  <si>
    <t>1.1.13 GeneXpert reagents (6 and 10 color)</t>
  </si>
  <si>
    <t>1.1.14 GeneXpert consumables (6 and 10 color)</t>
  </si>
  <si>
    <t>1.1.15 GeneXpert services (same for 6 and 10 color)</t>
  </si>
  <si>
    <t>900-0793</t>
  </si>
  <si>
    <t>GeneXpert II, 1-Module, Satellite, 10-color</t>
  </si>
  <si>
    <r>
      <t xml:space="preserve">Auramine O for microscopy. CAS No. 2465-27-2;
</t>
    </r>
    <r>
      <rPr>
        <sz val="12"/>
        <color indexed="8"/>
        <rFont val="Calibri"/>
        <family val="2"/>
      </rPr>
      <t>· Dye Content &gt; 80 %</t>
    </r>
  </si>
  <si>
    <t>DNAase, RNAase free water - not chemically treated molecular grade water.
• Molecular weight: 18,02g/mol; Boiling point: 100°C; Density: 1,0g/cm3;
This item includes: 17 ml (10 x 1,7 ml)</t>
  </si>
  <si>
    <t>Sterile filter tips with HDPE filter barrier with volume of 0,1 - 10 µl. RNase, DNase, DNA and Endotoxin-free; Material of tips: PP, Material of filter: PE; Products are sterilized using electron beam irradiation;
This item includes: 10 packs with 96 pieces</t>
  </si>
  <si>
    <t>Sterile filter tips with HDPE filter barrier with volume of 0,2 - 20 µl. RNase, DNase, DNA and Endotoxin-free; Material of tips: PP, Material of filter: PE; Products are sterilized using electron beam irradiation;
This item includes: 10 packs with 96 pieces.</t>
  </si>
  <si>
    <t>Pipette Filter Tips 5-100 µl, free from DNase, RNase, Human DNA, Pyrogens, PCR Inhibitors. The tips are made of autoclavable, non-wettable, virgin polypropylene with length of 53.40 mm.
·This item includes 10 boxes with 96 units each for a total of 960 units.</t>
  </si>
  <si>
    <t>900-0491RS</t>
  </si>
  <si>
    <t>A refurbished module is provided to swap out a module requiring calibration or repair. To be purchased when a GeneXpert is not under initial or extended warranty.
This item includes: 1 x GeneXpert pre-owned module for 6-color system</t>
  </si>
  <si>
    <t>Pipette Filter Tips 20-200 µl, free from DNase, RNase, Human DNA, Pyrogens, PCR Inhibitors. The tips are made of autoclavable, non-wettable, virgin polypropylene with length of 53.40 mm.
·This item includes 10 boxes with 96 units each for a total of 960 units.</t>
  </si>
  <si>
    <t>Pipette Filter Tips 100-1000 µl, free from DNase, RNase, Human DNA, Pyrogens, PCR Inhibitors. The tips are made of autoclavable, non-wettable, virgin polypropylene with length of 84.30 mm.
·This item includes 10 boxes with 96 units each for a total of 960 units.</t>
  </si>
  <si>
    <t>FrameStar 96 Well Semi-Skirted PCR Plate, Roche Style. Low profile, 0.1ml polypropylene wells, polycarbonate frame, cut corner H12; working volume: &lt;100µl, total well capacity: 200µl; designed for use on Roche LightCycler 96 and 480 (with 96 well block).</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</si>
  <si>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</si>
  <si>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r>
      <t xml:space="preserve">Malachite green oxalate for microscopy. CAS No 2437-29-8.
</t>
    </r>
    <r>
      <rPr>
        <sz val="12"/>
        <color indexed="8"/>
        <rFont val="Calibri"/>
        <family val="2"/>
      </rPr>
      <t>·</t>
    </r>
    <r>
      <rPr>
        <sz val="9.6"/>
        <color indexed="8"/>
        <rFont val="Calibri"/>
        <family val="2"/>
      </rPr>
      <t xml:space="preserve"> </t>
    </r>
    <r>
      <rPr>
        <sz val="12"/>
        <color indexed="8"/>
        <rFont val="Calibri"/>
        <family val="2"/>
      </rPr>
      <t>Reagent grade/purum ≥90%</t>
    </r>
  </si>
  <si>
    <t>CMPTR-DT-GXDX</t>
  </si>
  <si>
    <t>CMPTR-LT-GXDX</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</si>
  <si>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</si>
  <si>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r>
      <t xml:space="preserve">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</si>
  <si>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r>
      <t xml:space="preserve">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</si>
  <si>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</si>
  <si>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</si>
  <si>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</si>
  <si>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</si>
  <si>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</si>
  <si>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</si>
  <si>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</si>
  <si>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</si>
  <si>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</si>
  <si>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</si>
  <si>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</si>
  <si>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</si>
  <si>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</si>
  <si>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</si>
  <si>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</si>
  <si>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</si>
  <si>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</si>
  <si>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</si>
  <si>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</si>
  <si>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</si>
  <si>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</si>
  <si>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</si>
  <si>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</si>
  <si>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</si>
  <si>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</si>
  <si>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</si>
  <si>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</si>
  <si>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</si>
  <si>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</si>
  <si>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</si>
  <si>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r>
      <t xml:space="preserve">Vertical ducting kit for Biosafety cabinet 4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4 feet -Thermo</t>
    </r>
  </si>
  <si>
    <r>
      <t xml:space="preserve">Horizontal ducting kit for Biosafety cabinet 4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4 feet -Thermo</t>
    </r>
  </si>
  <si>
    <r>
      <t xml:space="preserve">Hydrogen Peroxide Vapor (HPV) fumigation kit to decontaminate the Biosafety cabinet 4 feet, 2 filters.
This item includes: valves, top closing/plate, sealing kit and other accessories necessaries for the fumigation process.
</t>
    </r>
    <r>
      <rPr>
        <sz val="12"/>
        <color indexed="30"/>
        <rFont val="Calibri"/>
        <family val="2"/>
      </rPr>
      <t>Please order same quantity as the Biosafety cabinet (BSC) Class II, Type A2, 4 feet -Thermo</t>
    </r>
  </si>
  <si>
    <r>
      <rPr>
        <sz val="12"/>
        <rFont val="Calibri"/>
        <family val="2"/>
      </rPr>
      <t xml:space="preserve">Double exhaust Hepa filter HP14 for Biosafety cabinet 4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-Thermo</t>
    </r>
  </si>
  <si>
    <r>
      <t xml:space="preserve">Exhaust Hepa Air filter H14 for Biosafety cabinet 4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 xml:space="preserve">Micro glass-fibers HEPA to block particles of at least 0.3 µm size and larger with an efficiency of at least 99.99%
This item includes: 2 exhaust Hepa Air filters.
</t>
    </r>
    <r>
      <rPr>
        <sz val="12"/>
        <color indexed="30"/>
        <rFont val="Calibri"/>
        <family val="2"/>
      </rPr>
      <t>Please order same quantity as the Biosafety cabinet (BSC) Class II, Type A2, 4 feet -Thermo</t>
    </r>
  </si>
  <si>
    <r>
      <t xml:space="preserve">Main HEPA Filter for Biosafety cabinet 4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4 feet -Thermo</t>
    </r>
  </si>
  <si>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</si>
  <si>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</si>
  <si>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</si>
  <si>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</si>
  <si>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</si>
  <si>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</si>
  <si>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r>
      <t xml:space="preserve">Vertical ducting kit for Biosafety cabinet 5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5 feet -Thermo</t>
    </r>
  </si>
  <si>
    <r>
      <t xml:space="preserve">Horizontal ducting kit for Biosafety cabinet 5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5 feet -Thermo</t>
    </r>
  </si>
  <si>
    <r>
      <t xml:space="preserve">Hydrogen Peroxide Vapor (HPV) fumigation kit to decontaminate the Biosafety cabinet 5 feet, 2 filters.
This item includes: valves, top closing/plate, sealing kit and other accessories necessaries for the fumigation process.
</t>
    </r>
    <r>
      <rPr>
        <sz val="12"/>
        <color indexed="30"/>
        <rFont val="Calibri"/>
        <family val="2"/>
      </rPr>
      <t>Please order same quantity as the Biosafety cabinet (BSC) Class II, Type A2, 5 feet -Thermo</t>
    </r>
  </si>
  <si>
    <r>
      <rPr>
        <sz val="12"/>
        <rFont val="Calibri"/>
        <family val="2"/>
      </rPr>
      <t xml:space="preserve">Double exhaust Hepa filter HP14 for Biosafety cabinet 5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Please order same quantity as the Biosafety cabinet (BSC) Class II, Type A2, 5 feet -Thermo</t>
    </r>
  </si>
  <si>
    <r>
      <t xml:space="preserve">Exhaust Hepa Air filter H14 for Biosafety cabinet 5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Micro glass-fibers HEPA to block particles of at least 0.3 µm size and larger with an efficiency of at least 99.99%
This item includes: 2 exhaust Hepa Air filters.</t>
    </r>
    <r>
      <rPr>
        <sz val="12"/>
        <color theme="1"/>
        <rFont val="Calibri"/>
        <family val="2"/>
        <scheme val="minor"/>
      </rPr>
      <t xml:space="preserve">
</t>
    </r>
    <r>
      <rPr>
        <sz val="12"/>
        <color rgb="FF0070C0"/>
        <rFont val="Calibri"/>
        <family val="2"/>
        <scheme val="minor"/>
      </rPr>
      <t>Please order same quantity as the Biosafety cabinet (BSC) Class II, Type A2, 5 feet -Thermo</t>
    </r>
  </si>
  <si>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</si>
  <si>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r>
      <t xml:space="preserve">Main HEPA Filter for Biosafety cabinet 5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5 feet -Thermo</t>
    </r>
  </si>
  <si>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</si>
  <si>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</si>
  <si>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</si>
  <si>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</si>
  <si>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</si>
  <si>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</si>
  <si>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</si>
  <si>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</si>
  <si>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</si>
  <si>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</si>
  <si>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r>
      <t xml:space="preserve">Vertical ducting kit for Biosafety cabinet 6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6 feet -Thermo</t>
    </r>
  </si>
  <si>
    <r>
      <t xml:space="preserve">Horizontal ducting kit for Biosafety cabinet 6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6 feet -Thermo</t>
    </r>
  </si>
  <si>
    <r>
      <t xml:space="preserve">Hydrogen Peroxide Vapor (HPV) fumigation kit to decontaminate the Biosafety cabinet 6 feet, 2 filters.
This item includes: valves, top closing/plate, sealing kit and other accessories necessaries for the fumigation process.
</t>
    </r>
    <r>
      <rPr>
        <sz val="12"/>
        <color indexed="30"/>
        <rFont val="Calibri"/>
        <family val="2"/>
      </rPr>
      <t>Please order same quantity as the Biosafety cabinet (BSC) Class II, Type A2, 6 feet -Thermo</t>
    </r>
  </si>
  <si>
    <r>
      <rPr>
        <sz val="12"/>
        <rFont val="Calibri"/>
        <family val="2"/>
      </rPr>
      <t xml:space="preserve">Exhaust Hepa filter HP14 for Biosafety cabinet 6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Please order same quantity as the Biosafety cabinet (BSC) Class II, Type A2, 6 feet -Thermo</t>
    </r>
  </si>
  <si>
    <r>
      <t xml:space="preserve">Exhaust Hepa Air filter H14 for Biosafety cabinet 6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 xml:space="preserve">Micro glass-fibers HEPA to block particles of at least 0.3 µm size and larger with an efficiency of at least 99.99%
This item includes: 2 exhaust Hepa Air filters.
</t>
    </r>
    <r>
      <rPr>
        <sz val="12"/>
        <color rgb="FF0070C0"/>
        <rFont val="Calibri"/>
        <family val="2"/>
      </rPr>
      <t>Please order same quantity as the Biosafety cabinet (BSC) Class II, Type A2, 6 feet -Thermo</t>
    </r>
  </si>
  <si>
    <r>
      <t xml:space="preserve">Main HEPA Filter for Biosafety cabinet 6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6 feet -Thermo</t>
    </r>
  </si>
  <si>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</si>
  <si>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</si>
  <si>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</si>
  <si>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WXPLUS02Y1</t>
  </si>
  <si>
    <t>WXPLUS02Y3</t>
  </si>
  <si>
    <t>WXPLUS04Y1</t>
  </si>
  <si>
    <t>WXPLUS04Y3</t>
  </si>
  <si>
    <t>WXPLUS08Y1</t>
  </si>
  <si>
    <t>WXPLUS08Y3</t>
  </si>
  <si>
    <t>WXPLUS16Y1</t>
  </si>
  <si>
    <t>WXPLUS16Y3</t>
  </si>
  <si>
    <t>WV08RG12</t>
  </si>
  <si>
    <t>GeneXpert warranty extension 1 year for 8 modules</t>
  </si>
  <si>
    <t>WV08UP36</t>
  </si>
  <si>
    <t>GeneXpert warranty extension 3 years for 8 module -with system</t>
  </si>
  <si>
    <t>WV08RG36</t>
  </si>
  <si>
    <t>GeneXpert warranty extension 3 years 8 modules -purchased later</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</si>
  <si>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</si>
  <si>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</si>
  <si>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</si>
  <si>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https://www.cepheid.com/en-CH/systems/genexpert-family-of-systems/genexpert-system.html</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</si>
  <si>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</si>
  <si>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</si>
  <si>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</si>
  <si>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</si>
  <si>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</si>
  <si>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</si>
  <si>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</si>
  <si>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</si>
  <si>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</si>
  <si>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</si>
  <si>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GeneXpert II, 2-Modules, D10C, trade in for R1 GeneXpert IV-2</t>
  </si>
  <si>
    <t xml:space="preserve">GeneXpert IV, 2-Modules, D10C, trade-in for R1 GeneXpert IV-2 </t>
  </si>
  <si>
    <t xml:space="preserve">GeneXpert IV, 4-Modules, D10C, trade-in for R1 GeneXpert IV-2 </t>
  </si>
  <si>
    <t>GeneXpert IV, 4-Modules, D10C, trade-in for R1 GeneXpert IV-4</t>
  </si>
  <si>
    <t xml:space="preserve">GeneXpert XVI, 8-Modules, D10C, trade-in for R1 GeneXpert IV-2 </t>
  </si>
  <si>
    <t>GeneXpert XVI, 8-Modules, D10C, trade-in for R1 GeneXpert IV-4</t>
  </si>
  <si>
    <t>GeneXpert XVI, 8-Modules, D10C, trade-in for R1 GeneXpert XVI-8</t>
  </si>
  <si>
    <t xml:space="preserve">GeneXpert XVI, 16-Modules, D10C, trade-in for R1 GeneXpert IV-2 </t>
  </si>
  <si>
    <t>GeneXpert XVI, 16-Modules, D10C, trade-in for R1 GeneXpert IV-4</t>
  </si>
  <si>
    <t xml:space="preserve">GeneXpert XVI, 16-Modules, D10C, trade-in for R1 GeneXpert XVI-8 </t>
  </si>
  <si>
    <t>GeneXpert XVI, 16-Modules D10C, trade-in for R1 GeneXpert XVI-16</t>
  </si>
  <si>
    <t>GeneXpert II, 2-Modules, L10C trade-in for R1 GeneXpert IV-2</t>
  </si>
  <si>
    <t>GeneXpert IV, 2-Modules, L10C, trade-in for R1 GeneXpert IV-2</t>
  </si>
  <si>
    <t>GeneXpert IV, 4-Modules, L10C, trade-in for R1 GeneXpert IV-2</t>
  </si>
  <si>
    <t>GeneXpert IV, 4-Modules, L10C, trade-in for R1 GeneXpert IV-4</t>
  </si>
  <si>
    <t>GeneXpert XVI, 8-Modules, L10C, trade-in for R1 GeneXpert IV-2</t>
  </si>
  <si>
    <t>GeneXpert XVI, 8-Modules, L10C, trade-in for R1 GeneXpert IV-4</t>
  </si>
  <si>
    <t>GeneXpert XVI, 8-Modules, L10C, trade-in for R1 GeneXpert XVI-8</t>
  </si>
  <si>
    <t>GeneXpert XVI, 16-Modules, L10C, trade-in for R1 GeneXpert IV-2</t>
  </si>
  <si>
    <t>GeneXpert XVI, 16-Modules, L10C, trade-in for R1 GeneXpert IV-4</t>
  </si>
  <si>
    <t>GeneXpert XVI, 16-Modules, L10C, trade-in for R1 GeneXpert XVI-8</t>
  </si>
  <si>
    <t>GeneXpert XVI, 16-Modules L10C, trade-in for R1 GeneXpert XVI-16</t>
  </si>
  <si>
    <t>ACCESS_CARE (Tier 1)</t>
  </si>
  <si>
    <t>ACCESS_CARE (Tier 2)</t>
  </si>
  <si>
    <t>ACCESS_CARE (Tier 3)</t>
  </si>
  <si>
    <t>GeneXpert MTB/XDR, 10 tests</t>
  </si>
  <si>
    <t>GeneXpert Check calibration kit</t>
  </si>
  <si>
    <t>GeneXpert Desktop Computer WIN 10</t>
  </si>
  <si>
    <t xml:space="preserve">GeneXpert Laptop Computer WIN 10 </t>
  </si>
  <si>
    <t>GeneXpert AccessCare 3.0 Xpert SLA Tier 1</t>
  </si>
  <si>
    <t>GeneXpert AccessCare 3.0 Xpert SLA Tier 2</t>
  </si>
  <si>
    <t>GeneXpert AccessCare 3.0 Xpert SLA Tier 3</t>
  </si>
  <si>
    <t>1 Year Warranty Extension Plus for GXII-2</t>
  </si>
  <si>
    <t>3 Years Warranty Extension Plus for GXII-2</t>
  </si>
  <si>
    <t>1 Year Warranty Extension Plus for GXIV-2</t>
  </si>
  <si>
    <t>3 Years Warranty Extension Plus for GXIV-2</t>
  </si>
  <si>
    <t>1 Year Warranty Extension Plus for GXIV-4</t>
  </si>
  <si>
    <t>3 Years Warranty Extension Plus for GXIV-4</t>
  </si>
  <si>
    <t>1 Year Warranty Extension Plus for GXXVI-8</t>
  </si>
  <si>
    <t>3 Years Warranty Extension Plus for GXXVI-8</t>
  </si>
  <si>
    <t>1 Year Warranty Extension Plus for GXXVI-16</t>
  </si>
  <si>
    <t>3 Years Warranty Extension Plus for GXXVI-16</t>
  </si>
  <si>
    <t>GeneXpert Edge warranty extension 3 years purchased later</t>
  </si>
  <si>
    <t>WXPLUS02Y1(GXII-2)</t>
  </si>
  <si>
    <t>WXPLUS02Y3(GXII-2)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</si>
  <si>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</si>
  <si>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</si>
  <si>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</si>
  <si>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</si>
  <si>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GXIV-4-D-10C (Trade-in IV-2)</t>
  </si>
  <si>
    <t>GXII-2-D-10C (Trade in IV-2)</t>
  </si>
  <si>
    <t>GXIV-2-D-10C (Trade-in IV-2)</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</si>
  <si>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</si>
  <si>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</si>
  <si>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</si>
  <si>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</si>
  <si>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</si>
  <si>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</si>
  <si>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</si>
  <si>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</si>
  <si>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</si>
  <si>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GXXVI-16-D-10C (Trade-in XVI-8)</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</si>
  <si>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</si>
  <si>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</si>
  <si>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</si>
  <si>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</si>
  <si>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</si>
  <si>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</si>
  <si>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</si>
  <si>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</si>
  <si>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GXIV-4-L-10C (Trade-in IV-4)</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</si>
  <si>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</si>
  <si>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</si>
  <si>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</si>
  <si>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</si>
  <si>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</si>
  <si>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</si>
  <si>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</si>
  <si>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</si>
  <si>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</si>
  <si>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GXXVI-16-L-10C (Trade-in IV-4)</t>
  </si>
  <si>
    <t>GXXVI-16-L-10C (Trade-in XVI-8)</t>
  </si>
  <si>
    <t>GXXVI-16-L-10C (Trade-in XVI-16)</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</si>
  <si>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</si>
  <si>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</si>
  <si>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</si>
  <si>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</si>
  <si>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</si>
  <si>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</si>
  <si>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WXPLUS02Y1 (GXIV-2)</t>
  </si>
  <si>
    <t>WXPLUS02Y1 (GXII-2)</t>
  </si>
  <si>
    <t>WXPLUS02Y3 (GXII-2)</t>
  </si>
  <si>
    <t>WXPLUS02Y3 (GXIV-2)</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</si>
  <si>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</si>
  <si>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</si>
  <si>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Cool cargo (+2-+8°C) 
UN 2920 – CLASS 8(3)) in excepted quantity (EQ)</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</si>
  <si>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</si>
  <si>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</si>
  <si>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BACTEC MGIT Moxifloxacin lyophilized drug for lab use (215404)</t>
  </si>
  <si>
    <t>BACTEC MGIT Bedaquiline lyophilized drug for lab use (215449)</t>
  </si>
  <si>
    <t>BACTEC MGIT Dimethyl sulfoxide (DMSO) Diluent (246017)</t>
  </si>
  <si>
    <t>20 months</t>
  </si>
  <si>
    <t>https://www.bd.com/en-us/products-and-solutions/products/product-page.442818</t>
  </si>
  <si>
    <t xml:space="preserve">BD MAX Starter Kit Accessories (445284) </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</si>
  <si>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</si>
  <si>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BD MAX ExK DNA-1 Kit, 24 tests (442818)</t>
  </si>
  <si>
    <t>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</si>
  <si>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r>
      <t xml:space="preserve">Phenol for laboratory use. Empirical formula C6H6O. CAS No 108-95-2.
</t>
    </r>
    <r>
      <rPr>
        <sz val="12"/>
        <color indexed="8"/>
        <rFont val="Calibri"/>
        <family val="2"/>
      </rPr>
      <t>·</t>
    </r>
    <r>
      <rPr>
        <sz val="9.6"/>
        <color indexed="8"/>
        <rFont val="Calibri"/>
        <family val="2"/>
      </rPr>
      <t xml:space="preserve"> </t>
    </r>
    <r>
      <rPr>
        <sz val="12"/>
        <color indexed="8"/>
        <rFont val="Calibri"/>
        <family val="2"/>
      </rPr>
      <t>Molar mass 94,11 g/mol; Density 1,07 g/cm³; Boiling point 182 °C;
·</t>
    </r>
    <r>
      <rPr>
        <sz val="9.6"/>
        <color indexed="8"/>
        <rFont val="Calibri"/>
        <family val="2"/>
      </rPr>
      <t xml:space="preserve"> </t>
    </r>
    <r>
      <rPr>
        <sz val="12"/>
        <color indexed="8"/>
        <rFont val="Calibri"/>
        <family val="2"/>
      </rPr>
      <t xml:space="preserve">Flash point 81 °C; Melting point 42 °C.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</si>
  <si>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r>
      <t xml:space="preserve">Colourless Phenol crystals. CAS No. 108-95-2;
· Phenol GR for analysis ACS,Reag. Ph Eur; Grade: Purum/analytical ≥ 99.5%, p.a
This item includes: 2 x 250 g
</t>
    </r>
    <r>
      <rPr>
        <sz val="12"/>
        <color indexed="30"/>
        <rFont val="Calibri"/>
        <family val="2"/>
      </rPr>
      <t>Subject to availability from our supplier. Product lead-time may be longer than usual. Please contact your GDF Country Supply Officer for further information</t>
    </r>
  </si>
  <si>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</si>
  <si>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</si>
  <si>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</si>
  <si>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</si>
  <si>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</si>
  <si>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</si>
  <si>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</si>
  <si>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LED microscope (Primo Star 3 iLED)</t>
  </si>
  <si>
    <t>https://www.zeiss.com/microscopy/en/products/light-microscopes/widefield-microscopes/primostar-3-iled.html</t>
  </si>
  <si>
    <t>https://www.xtpower.de/XT-20000QC3/</t>
  </si>
  <si>
    <t>Primo Star 3 iLED (415501-0051-000)</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</si>
  <si>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</si>
  <si>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</si>
  <si>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PrimoStar 1 and PrimoStar 3 iLED (000000-0677-975)</t>
  </si>
  <si>
    <t>QuantiFERON-TB Gold Plus ELISA, 2x96 tests (622120)</t>
  </si>
  <si>
    <t>QuantiFERON-TB Gold Plus ELISA, 20x96 tests (Ref lab) (622822)</t>
  </si>
  <si>
    <t>QFT-Plus Blood Collection 200 Tubes (622526)</t>
  </si>
  <si>
    <t>QFT-Plus Blood Collection 200 Tubes - High Altitude (623526)</t>
  </si>
  <si>
    <t>QFT-Plus Blood Collect 40 Tubes Single Patient (622222)</t>
  </si>
  <si>
    <t>QFT-Plus Blood Collect 40 Tubes Single Patient High Alt (623222)</t>
  </si>
  <si>
    <t>Dangerous CAO
Dangerous Cargo UN 3480, Cargo Aircraft Only (CAO)</t>
  </si>
  <si>
    <t>Dangerous CAO
Dangerous Cargo UN 3480, Class 9A, Cargo Aircraft Only (CAO)</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</si>
  <si>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</si>
  <si>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</si>
  <si>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</si>
  <si>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</si>
  <si>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</si>
  <si>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General Cargo UN 3481
UN 3481, Section I, PI -966 as per ICAO/IATA
Lithium-ion batteries packed with equipment</t>
  </si>
  <si>
    <t>Dangerous cargo CAO
ZN carbol-fuchsin stain solution: UN2821 6.1 III 
ZN Acid-Alcohol decolorization solution: UN2924 3(8) II
Chlorine disinfectant pellets: UN3077 9 III
Immersion oil: UN 3082, 9,  III</t>
  </si>
  <si>
    <t>Dangerous cargo CAO
ZN carbol-fuchsin stain solution: UN2821 6.1 III 
ZN Acid-Alcohol decolorization solution: UN2924 3(8) III</t>
  </si>
  <si>
    <t>Dangerous cargo CAO
Auramine stain solution: UN2821, 6.1, III
Auramine Acid alcohol decolorisation solution: UN2924 3(8) II
Chlorine disinfectant pellets: UN3077 9 III
Immersion oil: UN 3082, 9,  III</t>
  </si>
  <si>
    <t>Dangerous cargo CAO
UN 2821 &amp; PG III</t>
  </si>
  <si>
    <t xml:space="preserve">Dangerous cargo CAO
UN 1903, Class 8, PG III </t>
  </si>
  <si>
    <t>Basic fuchsin, 100 g</t>
  </si>
  <si>
    <t>16 - 24 months</t>
  </si>
  <si>
    <r>
      <t xml:space="preserve">Basic fuchsin for microscopy. CAS No.632-99-5 
</t>
    </r>
    <r>
      <rPr>
        <sz val="12"/>
        <color indexed="8"/>
        <rFont val="Calibri"/>
        <family val="2"/>
      </rPr>
      <t>·</t>
    </r>
    <r>
      <rPr>
        <sz val="8.4"/>
        <color indexed="8"/>
        <rFont val="Calibri"/>
        <family val="2"/>
      </rPr>
      <t xml:space="preserve"> </t>
    </r>
    <r>
      <rPr>
        <sz val="12"/>
        <color indexed="8"/>
        <rFont val="Calibri"/>
        <family val="2"/>
      </rPr>
      <t>Dye content: ≥ 80%</t>
    </r>
  </si>
  <si>
    <t>Merck KGaA 1.159.370.100</t>
  </si>
  <si>
    <t>3204 1300</t>
  </si>
  <si>
    <t>https://www.merckmillipore.com/CH/de/product/Fuchsin-C.I.-42510,MDA_CHEM-115937?ReferrerURL=https%3A%2F%2Fwww.google.com%2F</t>
  </si>
  <si>
    <t>GXXVI-16-D-10C (Trade-in IV-2)</t>
  </si>
  <si>
    <t>1.1.11 GeneXpert Equipment (10 color) - Trade-In</t>
  </si>
  <si>
    <t>Truelux Portable Power Station kit (501011001)</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</si>
  <si>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</si>
  <si>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</si>
  <si>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</si>
  <si>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BD MAX MDR TB Assay kit, 24 tests (443878)</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</si>
  <si>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</si>
  <si>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</si>
  <si>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</si>
  <si>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</si>
  <si>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</si>
  <si>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 xml:space="preserve"> GDF TB Medical devices Ordering List
August, 2024</t>
  </si>
  <si>
    <t>Delft Light X-Ray Kit (with safety accessories) (DLB-AA-02)</t>
  </si>
  <si>
    <t>Delft Light X-Ray Kit - Installation and Training (DL-INTR-01)</t>
  </si>
  <si>
    <t>Delft Light X-Ray Kit - Warranty Extension 1 year (DL-WTY-01)</t>
  </si>
  <si>
    <t>Delft Light X-Ray Kit - Warranty extension 3 years (DL-WTY-03)</t>
  </si>
  <si>
    <t>Delft Light X-Ray Kit - Personal Electronic Dosimeter (DL-DM-01)</t>
  </si>
  <si>
    <t>General cargo (UN 3481, PI 966 Section II)</t>
  </si>
  <si>
    <t>13.7</t>
  </si>
  <si>
    <t xml:space="preserve">0.126 </t>
  </si>
  <si>
    <t>Dangerous Goods (UN 3481 PI 967 Section I)</t>
  </si>
  <si>
    <t>FDR Xair Kit (with safety accessories) (166679272)</t>
  </si>
  <si>
    <t>FDR Xair Kit - Installation and Training</t>
  </si>
  <si>
    <t>FDR Xair Kit - Warranty extension 1 year</t>
  </si>
  <si>
    <t>FDR Xair Kit - Warranty extension 3 years</t>
  </si>
  <si>
    <t>FDR Xair Kit - Personal Electronic Dosimeter (NOM001190)</t>
  </si>
  <si>
    <t>https://xairbyfujifilm.com/</t>
  </si>
  <si>
    <t>DLB-AA-02</t>
  </si>
  <si>
    <t>DL-INTR-01</t>
  </si>
  <si>
    <t>DL-WTY-01</t>
  </si>
  <si>
    <t>DL-WTY-03</t>
  </si>
  <si>
    <t>DL-SLR-02</t>
  </si>
  <si>
    <t>DL-DM-01</t>
  </si>
  <si>
    <t>https://www.mirion.com/products/technologies/health-physics-radiation-safety-instruments/dosimetry-telemetry-systems/electronic-dosimeters/dmc-3000-solutions/dmc-3000-electronic-radiation-dosimeter</t>
  </si>
  <si>
    <t>InferRead DR Chest Software - Perpetual License (INDRCHESTPL)</t>
  </si>
  <si>
    <t>InferRead DR Chest Laptop (INHWSCHK15)</t>
  </si>
  <si>
    <t>InferRead DR Chest Software - 3 years License S&amp;M (INDRCHEST3YL)</t>
  </si>
  <si>
    <t>InferRead DR Chest Installation and Training (INDRCHESTIT)</t>
  </si>
  <si>
    <t>INDRCHEST3YL</t>
  </si>
  <si>
    <t>INDRCHEST1YS</t>
  </si>
  <si>
    <t>INDRCHEST3YS</t>
  </si>
  <si>
    <t>https://global.infervision.com/product/19/</t>
  </si>
  <si>
    <t>84713000</t>
  </si>
  <si>
    <t>InferRead DR Chest -S&amp;M Extension 1 year (INDRCHEST1YS)</t>
  </si>
  <si>
    <t>InferRead DR Chest-S&amp;M Extension 3 years (INDRCHEST3YS)</t>
  </si>
  <si>
    <t>CAD4TB Box (CTB-BOX-01)</t>
  </si>
  <si>
    <t>CTB-LIWA-03</t>
  </si>
  <si>
    <t>CTB-WTY-03</t>
  </si>
  <si>
    <t>CTB-LICENSE-00</t>
  </si>
  <si>
    <t>CTB-BOX-01</t>
  </si>
  <si>
    <t>CTB-INTR-01</t>
  </si>
  <si>
    <t>CTB-WTY-01</t>
  </si>
  <si>
    <t>https://www.qure.ai/product/qxr</t>
  </si>
  <si>
    <t>https://www.dell.com/en-us/shop/dell-laptops/precision-5480-workstation/spd/precision-14-5480-laptop/s002p5480usvp</t>
  </si>
  <si>
    <t>qXRPERP</t>
  </si>
  <si>
    <t>qXRLAPTOP</t>
  </si>
  <si>
    <t>qXRINST</t>
  </si>
  <si>
    <t>qXRSM1</t>
  </si>
  <si>
    <t>qXRSM3</t>
  </si>
  <si>
    <t>qXRLICEN</t>
  </si>
  <si>
    <t>Dangerous cargo UN 3481</t>
  </si>
  <si>
    <t>84713090</t>
  </si>
  <si>
    <t>Qure.ai Technologies</t>
  </si>
  <si>
    <t>qXR AI Software - Perpetual License (qXRPERP)</t>
  </si>
  <si>
    <t>qXR AI Software - 3 years License S&amp;M (qXRLICEN)</t>
  </si>
  <si>
    <t>qXR AI Laptop (qXRLAPTOP)</t>
  </si>
  <si>
    <t>qXR AI Installation and Training (qXRINST)</t>
  </si>
  <si>
    <t>Peak X-Ray Kit - Installation and Training (BP-T)</t>
  </si>
  <si>
    <t>Peak X-Ray Kit - Personal Electronic Dosimeter (EPD Tru Dose)</t>
  </si>
  <si>
    <t>Beatle-06</t>
  </si>
  <si>
    <t>BP-T</t>
  </si>
  <si>
    <t>Dangerous cargo (UN 3481)</t>
  </si>
  <si>
    <t>Peak International</t>
  </si>
  <si>
    <t>Peak X-Ray Kit (with safety accessories)(Beatle-06)</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</si>
  <si>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</si>
  <si>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</si>
  <si>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</si>
  <si>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</si>
  <si>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</si>
  <si>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 xml:space="preserve"> GDF TB Diagnostics Ordering List
August, 2024</t>
  </si>
  <si>
    <t xml:space="preserve">
https://delft.care/delft-light-backpack/</t>
  </si>
  <si>
    <t xml:space="preserve">
https://delft.care/delft-light-backpack/</t>
  </si>
  <si>
    <t xml:space="preserve">
https://delft.care/cad4tb/</t>
  </si>
  <si>
    <t xml:space="preserve">
https://delft.care/cad4tb/</t>
  </si>
  <si>
    <t xml:space="preserve">
https://delft.care/cad4tb/</t>
  </si>
  <si>
    <t>Peak X-Ray Kit - Warranty Extension 1 year (BP-WE1)</t>
  </si>
  <si>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Two (2) remote refresher training sessions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For the purchase of this item, the following must be procured in the same quantity: Peak X-Ray Kit (system with safety accessories), Installation and training, Warranty Extension 3 years (Optional - But recommended), and Power bank.</t>
    </r>
  </si>
  <si>
    <t>BP-WE1</t>
  </si>
  <si>
    <t>Peak X-Ray Kit - Warranty extension 3 years (BP-WE3)</t>
  </si>
  <si>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thirty (36)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Remote preventive maintenance:</t>
    </r>
    <r>
      <rPr>
        <sz val="11"/>
        <color theme="1"/>
        <rFont val="Calibri"/>
        <family val="2"/>
      </rPr>
      <t xml:space="preserve"> Two (2) preventive maintenance sessions per year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1-2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applicable.
Remote refresher Training: Two (2) remote refresher training sessions per year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t>
    </r>
    <r>
      <rPr>
        <b/>
        <sz val="11"/>
        <color theme="1"/>
        <rFont val="Calibri"/>
        <family val="2"/>
      </rPr>
      <t xml:space="preserve">Spare parts </t>
    </r>
    <r>
      <rPr>
        <sz val="11"/>
        <color theme="1"/>
        <rFont val="Calibri"/>
        <family val="2"/>
      </rPr>
      <t xml:space="preserve">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 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For the purchase of this item, the following must be procured in the same quantity: Peak X-Ray Kit (system with safety accessories), Installation and Training, Warranty Extension 1 year (Optional - But recommended), and Power bank.</t>
    </r>
  </si>
  <si>
    <t>BP-WE3</t>
  </si>
  <si>
    <t>Peak X-Ray Kit - Power bank (HS600W)</t>
  </si>
  <si>
    <t>Dangerous Goods (UN3480)</t>
  </si>
  <si>
    <t xml:space="preserve">General cargo </t>
  </si>
  <si>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Broadly designed for multiple radiological applications: TB, lung cancer, and other thoracic conditions. Certified for 15 years old and above. AP/PA digital X-ray. Perpetual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 Corrective maintenance: includes hardware and spare parts, shipment to site (DAP Incoterms), disposal of faulty hardware and spare parts, and cost of replacement work. Helpdesk: available 24x7 for service calls and be able to provide remote support for response  
· Remote preventive maintenance: 2 sessions will be delivered in 2 hours in English or French (also available: Russian, Spanish, Chinese, Gujarati, Catalan) for up to 10 operators/radiographers. 1 trainer from Infervision will provide support
· Remote refresher Training:  2 sessions will be delivered in two 2 hours in English or French (also available: Russian, Spanish, Chinese, Gujarati, Catalan) for up to 10 operators/radiographers. 1 trainer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perpetual license, the following must be procured in the same quantity: InferRead DR Chest Laptop (as this item is installed in the Laptop), Installation and Training, S&amp;M Extension (1 year and/or 3 years).</t>
    </r>
  </si>
  <si>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Broadly designed for multiple radiological applications: TB, lung cancer, and other thoracic conditions. Certified for 15 years old and above. AP/PA digital X-ray. Three (3) years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 Corrective maintenance: includes hardware and spare parts, shipment to site (DAP Incoterms), disposal of faulty hardware and spare parts, and cost of replacement work. Helpdesk: available 24x7 for service calls and be able to provide remote support for response  
· Remote preventive maintenance: 2 sessions will be delivered in 2 hours in English or French (also available: Russian, Spanish, Chinese, Gujarati, Catalan) for up to 10 operators/radiographers. 1 trainer from Infervision will provide support
· Remote refresher Training:  2 sessions will be delivered in two 2 hours in English or French (also available: Russian, Spanish, Chinese, Gujarati, Catalan) for up to 10 operators/radiographers. 1 trainer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3 years license S&amp;M, the following must be procured in the same quantity: InferRead DR Chest Laptop (as this item is installed in the Laptop), Installation and Training, and S&amp;M Extension 1 year (Optional - But recommended).</t>
    </r>
  </si>
  <si>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1 x Ethernet cable for connection between portable x-ray and AI laptop; 1 x charging adaptor and cable connecting between power source and AI laptop
· InferRead Laptop Server: SCHENKER KEY 15 (CPU i7 |16 GB RAM | 1 TB HDD/SSD)
· Online and offline use
· Powered by Changeable 73 Wh Li-Ion-battery
· Autonomy &lt;me = 10 hours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sz val="11"/>
        <color rgb="FF0070C0"/>
        <rFont val="Calibri"/>
        <family val="2"/>
      </rPr>
      <t>Option 1: For the purchase of the Laptop, the following must be procured in the same quantity: Perpetual License (as the license is installed in this item), Installation and Training, S&amp;M Extension (1 year and/or 3 years). 
Option 2: For the purchase of the Laptop, the following must be procured in the same quantity: 3 years License S&amp;M, Installation and Training, and S&amp;M Extension 1 year (Optional - But recommended).</t>
    </r>
  </si>
  <si>
    <r>
      <t xml:space="preserve">Remote installation covers: Software operating environment and server configuration, installation of software and hardware/s, software calibration for the intended use based on user requirements. The remote installation lasts 1 hour and 1 technical from Infervision will perform installation.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Remote training covers: Theoretical and practical training for up to ten (10) operators/radiographers on software administration and utilization, delivered in English and French, more languages available (Russian, Spanish, Chinese, Gujarati, Catalan) as applicable. Provision of at one (1) digital copy of training materials to trainees. The remote installation lasts 3 hours and 1 technical from Infervision will perform training. The training is given by Infervision engineer. User is not allowed to use the software before training.
On-site installation and training: In the case, on-site installation and training is needed by the client, remote training session will be delivered, in English and French, more languages available (Russian, Spanish, Chinese, Gujarati, Catalan) for 10 operators / radiographers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sz val="11"/>
        <color rgb="FF0070C0"/>
        <rFont val="Calibri"/>
        <family val="2"/>
      </rPr>
      <t>Option 1: For the purchase of the installation and training, the following must be procured in the same quantity: License (perpetual or 3 years S&amp;M), Laptop, and S&amp;M Extension (1 year and/or 3 years). 
Option 2: For the purchase of the installation and training, the following must be procured in the same quantity: 3 years License S&amp;M, Laptop, and S&amp;M Extension 1 year (Optional - But recommended).</t>
    </r>
  </si>
  <si>
    <r>
      <t xml:space="preserve">It can only be procured at the time of procuring the License and its Laptop or while a support &amp; maintenance period is still running. It extends the previous support &amp; maintenance period of the License and its Laptop for twelve (12) months. 
Software upgrades and updates: Includes Free validated software patches, upgrades, and updates. Infervision is available for video conferencing / remote control session for technical problem solving within the scope of the existing software.
Corrective maintenance: 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The Incoterm DAP will be used for replacement in country of any product
Helpdesk: 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Remote preventive maintenance: Two (2) preventive maintenance sessions will be delivered in English or French, more languages available (Russian, Spanish, Chinese, Gujarati, Catalan) as applicable for up to ten (10) operators / radiographers per CAD/AI license based on Infervision's acceptance and maintenance check list to confirm the complete functionality of CAD/AI including the provision of a maintenance report. The preventive session lasts 2 hours. One (1) trainer from Infervision will provide support.
Remote refresher Training: Two (2) remote refresher training session delivered in English or French, more languages available (Russian, Spanish, Chinese, Gujarati, Catalan) as applicable for up to ten (10) operators/radiographers on software administration and utilization. The refresher session lasts 2 hours. One (1) trainer from Infervision will provide support.
On-site support: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Option 1: For the purchase of the S&amp;M Extension 1 year, the following must be procured in the same quantity: Perpetual License, Laptop, Installation and Training, and S&amp;M Extension 3 years. 
Option 2: For the purchase of the S&amp;M Extension 1 year, the following must be procured in the same quantity: 3 years license S&amp;M, Laptop, and Installation and Training.</t>
    </r>
  </si>
  <si>
    <r>
      <t xml:space="preserve">It can only be procured at the time of procuring the License and its Laptop or while a support &amp; maintenance period is still running.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Corrective maintenance: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The Incoterm DAP will be used for replacement in country of any product
Helpdesk: 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Remote preventive maintenance: Two (2) preventive maintenance sessions will be delivered per year in English or French, more languages available (Russian, Spanish, Chinese, Gujarati, Catalan) as applicable for up to ten (10) operators / radiographers per CAD/AI license based on Infervision's acceptance and maintenance check list to confirm the complete functionality of CAD/AI including the provision of a maintenance report. The preventive session lasts 2 hours. One (1) trainer from Infervision will provide support.
Remote refresher Training: Two (2) remote refresher training session delivered per year in English or French, more languages available (Russian, Spanish, Chinese, Gujarati, Catalan) as applicable for up to ten (10) operators/radiographers on software administration and utilization. The refresher session lasts 2 hours. One (1) trainer from Infervision will provide support.
On-site support: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the purchase of the S&amp;M Extension 3 years, the following must be procured in the same quantity: Perpetual License, Laptop, Installation and Training, and Warranty Extension 1 year.</t>
    </r>
  </si>
  <si>
    <t>Dangerous Cargo UN 3481</t>
  </si>
  <si>
    <t>FDR Xair Kit - Power bank (RP-PB054Pro)</t>
  </si>
  <si>
    <t>RP-PB054Pro</t>
  </si>
  <si>
    <t>FDR Xair Kit - Solar panel (HT001)</t>
  </si>
  <si>
    <r>
      <t xml:space="preserve">Solar panel system able to charge all electric components (generator, detector and workstation) of the Ultra-portable digital FDR Xair Kit.
The solar panel system which has a large capacity of 288Wh and supports AC port. all components (Xair, a battery charger of D-EVOⅢ and mobile console) can be charged via the AC output by connection with an universal adaptor which is in a genetor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Solar panel, the following must be procured in the same quantity: FDR Xair Kit (system with safety accessories), Installation and Training, and Warranty Extension (1 year and/or 3 years).</t>
    </r>
  </si>
  <si>
    <t>Dangerous Goods 
UN 3480  PI965 CAO</t>
  </si>
  <si>
    <t>Webpage :https://www.hello-tech.com/en/</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</si>
  <si>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Duration of the installation will be one (1) day with one (1) engineer. </t>
    </r>
    <r>
      <rPr>
        <b/>
        <sz val="11"/>
        <color theme="1"/>
        <rFont val="Calibri"/>
        <family val="2"/>
      </rPr>
      <t xml:space="preserve">
Remote training covers: </t>
    </r>
    <r>
      <rPr>
        <sz val="11"/>
        <color theme="1"/>
        <rFont val="Calibri"/>
        <family val="2"/>
      </rPr>
      <t xml:space="preserve">Theoretical and practical training of the product for up to eight (8) operators/radiographers on radiation safety, utilization (patient positioning, radiographic technique, system operating, patient dose monitoring, data management), transportation, and maintenance/troubleshooting, delivered in English/French/Spanish as applicable. Provision of one (1) digital copy of training materials to each trainee. Duration of the training will be one (1) day with one (1) application specialist. </t>
    </r>
    <r>
      <rPr>
        <b/>
        <sz val="11"/>
        <color theme="1"/>
        <rFont val="Calibri"/>
        <family val="2"/>
      </rPr>
      <t xml:space="preserve">
On-site installation and training conditions: </t>
    </r>
    <r>
      <rPr>
        <sz val="11"/>
        <color theme="1"/>
        <rFont val="Calibri"/>
        <family val="2"/>
      </rPr>
      <t xml:space="preserve">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Authorized Local agents: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the purchase of the Installation and Training, the following must be procured in the same quantity: FDR Xair Kit (system with safety accessories), Warranty Extension (1 year and/or 3 years), and External charging system (Power bank or Solar panel).</t>
    </r>
  </si>
  <si>
    <r>
      <rPr>
        <b/>
        <sz val="11"/>
        <color theme="1"/>
        <rFont val="Calibri"/>
        <family val="2"/>
      </rPr>
      <t>Conditions:</t>
    </r>
    <r>
      <rPr>
        <sz val="11"/>
        <color theme="1"/>
        <rFont val="Calibri"/>
        <family val="2"/>
      </rPr>
      <t xml:space="preserve"> can only be procured at the time of procuring Item #1 (Ultra-portable digital X-ray kit) itself. It extends the previous warranty period of item #1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xml:space="preserve">: Two (2) preventive maintenance sessions will be delivered in English/French/Spanish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Remote refresher Training: Two (2) remote refresher training session will be delivered during the one-year warranty extension, in English or French as applicable for up to eight (8) operators / radiographers per system on safety, utilization, transportation, maintenance, and upgrades of the system. Provision of one (1) digital copy of training materials to trainees. Duration of course will be one (1) day with one (1) application specialist
Spare parts: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where customers purchase FDR Xair system. 
</t>
    </r>
    <r>
      <rPr>
        <sz val="11"/>
        <color rgb="FF0070C0"/>
        <rFont val="Calibri"/>
        <family val="2"/>
      </rPr>
      <t>For the purchase of the Warranty extension 1 year, the following must be procured in the same quantity: FDR Xair Kit (system with safety accessories), Installation and training, Warranty Extension 3 years (Optional - But recommended), and External charging system (Power bank or Solar panel).</t>
    </r>
  </si>
  <si>
    <r>
      <rPr>
        <b/>
        <sz val="11"/>
        <color theme="1"/>
        <rFont val="Calibri"/>
        <family val="2"/>
      </rPr>
      <t>Conditions:</t>
    </r>
    <r>
      <rPr>
        <sz val="11"/>
        <color theme="1"/>
        <rFont val="Calibri"/>
        <family val="2"/>
      </rPr>
      <t xml:space="preserve"> can only be procured at the time of procuring Item #1 (Ultra-portable digital X-ray kit) itself. It extends the previous warranty period of item #1 for thirty six (36)  months </t>
    </r>
    <r>
      <rPr>
        <b/>
        <sz val="11"/>
        <color theme="1"/>
        <rFont val="Calibri"/>
        <family val="2"/>
      </rPr>
      <t xml:space="preserve">
Coverage: </t>
    </r>
    <r>
      <rPr>
        <sz val="11"/>
        <color theme="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color theme="1"/>
        <rFont val="Calibri"/>
        <family val="2"/>
      </rPr>
      <t xml:space="preserve">
Remote preventive maintenance: </t>
    </r>
    <r>
      <rPr>
        <sz val="11"/>
        <color theme="1"/>
        <rFont val="Calibri"/>
        <family val="2"/>
      </rPr>
      <t xml:space="preserve">Two (2) preventive maintenance sessions will be delivered per year in English, French, Spanish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 xml:space="preserve">
Helpdesk: </t>
    </r>
    <r>
      <rPr>
        <sz val="11"/>
        <color theme="1"/>
        <rFont val="Calibri"/>
        <family val="2"/>
      </rPr>
      <t>available 24x7 for service calls. Ticket opened within 24h maximum upon receipt of client's reporting issue.</t>
    </r>
    <r>
      <rPr>
        <b/>
        <sz val="11"/>
        <color theme="1"/>
        <rFont val="Calibri"/>
        <family val="2"/>
      </rPr>
      <t xml:space="preserve">
Remote corrective maintenance for software/connectivity:</t>
    </r>
    <r>
      <rPr>
        <sz val="11"/>
        <color theme="1"/>
        <rFont val="Calibri"/>
        <family val="2"/>
      </rPr>
      <t xml:space="preserve"> issue resolution within two (2) working days maximum from the date of issue reporting 
Software upgrades and updates:  free software patches, upgrades and updates (when relevant)</t>
    </r>
    <r>
      <rPr>
        <b/>
        <sz val="11"/>
        <color theme="1"/>
        <rFont val="Calibri"/>
        <family val="2"/>
      </rPr>
      <t xml:space="preserve">
Remote refresher Training: </t>
    </r>
    <r>
      <rPr>
        <sz val="11"/>
        <color theme="1"/>
        <rFont val="Calibri"/>
        <family val="2"/>
      </rPr>
      <t>Two (2) remote refresher training session will be delivered per year during the one-year warranty extension, in English or French as applicable for up to eight (8) operators / radiographers per system on safety, utilization, transportation, maintenance, and upgrades of the system. Provision of one (1) digital copy of training materials to trainees. Duration of course will be one (1) day with one (1) application specialist</t>
    </r>
    <r>
      <rPr>
        <b/>
        <sz val="11"/>
        <color theme="1"/>
        <rFont val="Calibri"/>
        <family val="2"/>
      </rPr>
      <t xml:space="preserve">
Spare parts: </t>
    </r>
    <r>
      <rPr>
        <sz val="11"/>
        <color theme="1"/>
        <rFont val="Calibri"/>
        <family val="2"/>
      </rPr>
      <t xml:space="preserve">are guaranteed for (10) years after the purchase date </t>
    </r>
    <r>
      <rPr>
        <b/>
        <sz val="11"/>
        <color theme="1"/>
        <rFont val="Calibri"/>
        <family val="2"/>
      </rPr>
      <t xml:space="preserve">
On-site conditions for preventive/corrective maintenance and training: </t>
    </r>
    <r>
      <rPr>
        <sz val="11"/>
        <color theme="1"/>
        <rFont val="Calibri"/>
        <family val="2"/>
      </rPr>
      <t xml:space="preserve"> 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t>
    </r>
    <r>
      <rPr>
        <b/>
        <sz val="11"/>
        <color theme="1"/>
        <rFont val="Calibri"/>
        <family val="2"/>
      </rPr>
      <t xml:space="preserve">
Country:</t>
    </r>
    <r>
      <rPr>
        <sz val="11"/>
        <color theme="1"/>
        <rFont val="Calibri"/>
        <family val="2"/>
      </rPr>
      <t xml:space="preserve"> There is no country excluded from the warranty  where customers purchase FDR Xair system.</t>
    </r>
    <r>
      <rPr>
        <b/>
        <sz val="11"/>
        <color theme="1"/>
        <rFont val="Calibri"/>
        <family val="2"/>
      </rPr>
      <t xml:space="preserve">
</t>
    </r>
    <r>
      <rPr>
        <sz val="11"/>
        <color rgb="FF0070C0"/>
        <rFont val="Calibri"/>
        <family val="2"/>
      </rPr>
      <t>For the purchase of the Warranty extension 3 years, the following must be procured in the same quantity: FDR Xair Kit (system with safety accessories), Installation and training, Warranty Extension 1 year (Optional - But recommended), and External charging system (Power bank or Solar panel).</t>
    </r>
  </si>
  <si>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</si>
  <si>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There is no limit to the number of operators/radiographers that can join the training. The training is available in English, French, Russian, Spanish, Portuguese, or Arabic and other languages might be available upon request. During the training one (1) digital copy of training materials to each trainee is provided.
</t>
    </r>
    <r>
      <rPr>
        <b/>
        <sz val="11"/>
        <color theme="1"/>
        <rFont val="Calibri"/>
        <family val="2"/>
      </rPr>
      <t xml:space="preserve">Duration: </t>
    </r>
    <r>
      <rPr>
        <sz val="11"/>
        <color theme="1"/>
        <rFont val="Calibri"/>
        <family val="2"/>
      </rPr>
      <t xml:space="preserve">The session will take place for two (2) days in total (combined with preparatory checks) and involves four (4) certified trainers 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t>
    </r>
    <r>
      <rPr>
        <sz val="11"/>
        <color theme="1"/>
        <rFont val="Calibri"/>
        <family val="2"/>
      </rPr>
      <t xml:space="preserve">available at https://e-learning.delft.care/  which has approximately 40 hours of content, focusing  on Chest X-ray interpretation, Radiation Safety, Radiation Procedures, TB identification in X-ray images, CAD and more.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the purchase of the Installation and Training, the following must be procured in the same quantity: Delft Light X-Ray Kit (system with safety accessories), Warranty Extension (1 year and/or 3 years), and Solar Panel.</t>
    </r>
  </si>
  <si>
    <t>Delft Light X-Ray Kit - solar panel (DL-SLR-02)</t>
  </si>
  <si>
    <r>
      <t>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has voltage stabilizer functionality, which makes it work as a UPS as well to ensure safe and stable electrical output.
The Delft Light solar panel consists of:  battery energy content 259Wh 70.000 mAh, output AC 230V, 250W continuous, 500W peak ,  2 x 5V USB output, max. 3.1A. The solar panel is splashproof, has overcharge protection, and includes a digital display
The Delft Light solar panel comes with a one (1) year initial warranty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color theme="1"/>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the purchase of the Delft solar panel, the following must be procured in the same quantity: Delft Light X-Ray Kit (system with safety accessories), Installation and Training, and Warranty Extension (1 year and/or 3 years).</t>
    </r>
  </si>
  <si>
    <t>CAD4TB Software - 3 years License S&amp;M (CTB-LIWA-03)</t>
  </si>
  <si>
    <r>
      <t xml:space="preserve">Battery operated Ultraportable Digital X-ray Kit is composed by the following sub-items:
1.1 X-Ray Generator (1 unit) X-ray Unit (PX06-W)
1.2 X-Ray Generator Stand (1 unit) Portable Triangle Stand for X-ray Unit (MS-06)
1.3 X-ray Detector (1 unit) Panel Detector (Mars1417V)
1.4 X-Ray Detector Stand (1 unit) X-Ray Detector Stand (CS-07)
1.5 Workstation/PC-console (1 unit) Digital Image Workstation (N/A)
1.6 Software for image management (1 unit) Software for image management (MOC)
1.7 Case/s or Bag/s for packaging and transportation (1 unit) Carrying Bags for transportation (BP-06)
1.8 X-ray protective Lead Apron with thyroid collar (1 unit) X-ray protective Lead Apron with thyroid collar (FA07/FA11-2)
1.9 Portable radiation hazard warning signs Portable radiation hazard warning signs (pack of 2 portable radiation warning signs &amp; 2 portable pregnancy warning signs) (BP-07)
1.10. One (1) year initial warranty (1 unit) One (1) year initial warranty (BP-W1). The warranty is valid for 12 months after installation or 15 months after the shipment date, whichever comes first.
</t>
    </r>
    <r>
      <rPr>
        <sz val="11"/>
        <color indexed="30"/>
        <rFont val="Calibri"/>
        <family val="2"/>
      </rPr>
      <t>For the purchase of the Peak X-Ray Kit, the following must be procured in the same quantity: Installation and Training, Warranty Extension (1 year and/or 3 years), and Power bank</t>
    </r>
  </si>
  <si>
    <t>https://www.browiner.com/portable-X-ray%20/portable-xray.html</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</si>
  <si>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The installation will be performed by 1-2 technical person in  approx. 2 days. </t>
    </r>
    <r>
      <rPr>
        <b/>
        <sz val="11"/>
        <color theme="1"/>
        <rFont val="Calibri"/>
        <family val="2"/>
      </rPr>
      <t xml:space="preserve">
Remote training covers: </t>
    </r>
    <r>
      <rPr>
        <sz val="11"/>
        <color theme="1"/>
        <rFont val="Calibri"/>
        <family val="2"/>
      </rPr>
      <t xml:space="preserve">On-line Theoretical and practical training of the product for maximum ten (10) operators/radiographers on radiation safety, utilization (patient positioning, radiographic technique, system operating, patient dose monitoring, data management), transportation, and maintenance/troubleshooting, delivered in English or French language, additional languages available in Chinese, Arabic, Spanish, Russian  for on-line service. If the on-site service is required, only English available. Provision of one (1) digital copy of training materials to each trainee. The duration of the training is approx. two (2) days, and one or two (1-2) supplier's trainers 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Authorized Local agents: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the purchase of this item, the following must be procured in the same quantity: Peak X-Ray Kit (system with safety accessories), Warranty Extension (1 year and/or 3 years), and Pawer bank.</t>
    </r>
  </si>
  <si>
    <t>Shenzhen Haisic Technology Co., Limited HS600W</t>
  </si>
  <si>
    <t>http://www.haisic.cn/plus/view.php?aid=77</t>
  </si>
  <si>
    <t>Thermo Fisher Scientific EPD Tru Dose</t>
  </si>
  <si>
    <t>https://www.thermofisher.cn/order/catalog/product/EPDTRUDOSE?SID=srch-srp-EPDTRUDOSE</t>
  </si>
  <si>
    <t>Solar Generator 300 Plus with Solar panel saga100  HT001</t>
  </si>
  <si>
    <r>
      <t xml:space="preserve">Battery operated Ultraportable Digital X-ray Kit is composed by:
1.1 X-Ray Generator (1 unit) FDR Xair (Portable X-ray Unit) Model: XD2000 (16667927)
1.2 X-Ray Generator Stand (1 unit) FDR Xair Stand Model: EX-647 (50063)
1.3 X-ray Detector (1 unit) FDR D-EVOⅢ (Detector Panel) Model: DR-ID 1811 SE E (16679827)
1.4 X-Ray Detector Stand (1 unit) FDR D-EVOⅢ Stand Model: EX-647 (50063001)
1.5 Workstation/PC-console (1 unit) FDR Xair Console advance Model: DR-ID 300CL w/ Application software (16801391)
1.6 Software for image management (1 unit) FDR Xair Console advance Model: DR-ID 300CL w/ Application software (16801391)
1.7 Case/s or Bag/s for packaging and transportation (1 unit) FDR Xair System Carrying Case (360N200298)
1.8 X-ray protective Lead Apron with thyroid collar (1 unit) Protective Lead Apron Model: COAT APRON MAXLite  M with Thyroid MaxLite (UF111722)
1.9 Portable radiation hazard warning signs (1 pack of 2 portable radiation warning signs &amp; 2 portable pregnancy warning signs) (S-8154-PL-10)
1.10. One (1) year initial warranty FDR Xair System 1-year initial warranty. The warranty is valid for 12 months after installation or 15 months after the shipment date, whichever comes first.
</t>
    </r>
    <r>
      <rPr>
        <sz val="11"/>
        <color indexed="30"/>
        <rFont val="Calibri"/>
        <family val="2"/>
      </rPr>
      <t>For the purchase of the FDR Xair Kit , the following must be procured in the same quantity: Installation and Training, Warranty Extension (1 year and/or 3 years), and External charging system (Power bank or Solar panel)</t>
    </r>
    <r>
      <rPr>
        <sz val="11"/>
        <color theme="1"/>
        <rFont val="Calibri"/>
        <family val="2"/>
      </rPr>
      <t>.</t>
    </r>
  </si>
  <si>
    <r>
      <t xml:space="preserve">External power bank able to charge all electric components (generator, detector and workstation) of the Ultra-portable digital FDR Xair Kit 
Portable power bank with a capacity of 20,000mAh and supports AC port. Compact bady and it is about the size of a small PET bottle, so it can be carried anywhere.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Power bank, the following must be procured in the same quantity: FDR Xair Kit (system with safety accessories), Installation and Training, and Warranty Extension (1 year and/or 3 years).</t>
    </r>
  </si>
  <si>
    <t>Dangerous Goods 
UN 3480 Class 9 CAO</t>
  </si>
  <si>
    <t xml:space="preserve">https://www.ravpower.jp/rp-pb054pro/
This is Japanese website. Please use the translator tool. </t>
  </si>
  <si>
    <t>Model: DMC3000 - NOM001190</t>
  </si>
  <si>
    <r>
      <rPr>
        <b/>
        <sz val="11"/>
        <color theme="1"/>
        <rFont val="Calibri"/>
        <family val="2"/>
        <scheme val="minor"/>
      </rPr>
      <t>Hardware device</t>
    </r>
    <r>
      <rPr>
        <sz val="11"/>
        <color theme="1"/>
        <rFont val="Calibri"/>
        <family val="2"/>
        <scheme val="minor"/>
      </rPr>
      <t xml:space="preserve">: Qure's AI Laptop (DELL Precision 5480) is capable of processing DICOM images offline without needing an internet connection. The AI laptop has capabilities to sync information to a server or to a Qure AWS cloud (when connected to the internet). Qure is complaint with EU-GDPR and HIPAA guidelines for patient data safety. 
· Qure's AI Laptop (DELL Precision 5480) is capable of processing DICOM images offline without needing an internet connection.:
· Processor: 13th Gen Intel(R) Core (TM) i7- 13800 H 2.50 GHz. Windows 11
· Installed RAM: 32.0 GB
· HDD : 2TB NVMe SSD
· GPU : 6GB NVIDIA RTX A1000
· System type: 64-bit operating system, x64-based processor. 
</t>
    </r>
    <r>
      <rPr>
        <b/>
        <sz val="11"/>
        <color theme="1"/>
        <rFont val="Calibri"/>
        <family val="2"/>
        <scheme val="minor"/>
      </rPr>
      <t xml:space="preserve">Including: </t>
    </r>
    <r>
      <rPr>
        <sz val="11"/>
        <color theme="1"/>
        <rFont val="Calibri"/>
        <family val="2"/>
        <scheme val="minor"/>
      </rPr>
      <t xml:space="preserve">Power adaptor and cable, ethernet cable, wireless dongle connectors are provided as standard. with One (1) year warranty included as standard.
</t>
    </r>
    <r>
      <rPr>
        <b/>
        <sz val="11"/>
        <color theme="1"/>
        <rFont val="Calibri"/>
        <family val="2"/>
        <scheme val="minor"/>
      </rPr>
      <t>The AI laptop has capabilities</t>
    </r>
    <r>
      <rPr>
        <sz val="11"/>
        <color theme="1"/>
        <rFont val="Calibri"/>
        <family val="2"/>
        <scheme val="minor"/>
      </rPr>
      <t xml:space="preserve"> to sync information to a server or to a Qure AWS cloud (when connected to the internet). Qure is complaint with EU-GDPR and HIPAA guidelines for patient data safety. 
</t>
    </r>
    <r>
      <rPr>
        <b/>
        <sz val="11"/>
        <color theme="1"/>
        <rFont val="Calibri"/>
        <family val="2"/>
        <scheme val="minor"/>
      </rPr>
      <t xml:space="preserve">Powered by: </t>
    </r>
    <r>
      <rPr>
        <sz val="11"/>
        <color theme="1"/>
        <rFont val="Calibri"/>
        <family val="2"/>
        <scheme val="minor"/>
      </rPr>
      <t xml:space="preserve">AI hardware provided by Qure.ai is a Dell laptop which comes with a rechargeable battery that can function autonomously for more than 4 hours based on real-world usage. Based on internal testing the battery autonomy is 6hr 05mins with the laptop.
</t>
    </r>
    <r>
      <rPr>
        <sz val="11"/>
        <color rgb="FF0070C0"/>
        <rFont val="Calibri"/>
        <family val="2"/>
        <scheme val="minor"/>
      </rPr>
      <t>Option 1: For the purchase of the Laptop, the following must be procured in the same quantity: Perpetual License (as the license is installed in this item), Installation and Training, S&amp;M Extension (1 year and/or 3 years). 
Option 2: For the purchase of the Laptop, the following must be procured in the same quantity: 3 years License S&amp;M, Installation and Training, and S&amp;M Extension 1 year (Optional - But recommended).</t>
    </r>
  </si>
  <si>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supplier/local agent are two (2). 
</t>
    </r>
    <r>
      <rPr>
        <b/>
        <sz val="11"/>
        <color theme="1"/>
        <rFont val="Calibri"/>
        <family val="2"/>
      </rPr>
      <t xml:space="preserve">Remote training: </t>
    </r>
    <r>
      <rPr>
        <sz val="11"/>
        <color theme="1"/>
        <rFont val="Calibri"/>
        <family val="2"/>
      </rPr>
      <t xml:space="preserve">Training includes theoretical and practical training for up to ten (10), operators/radiographers on software administration and utilization, delivered in English, Hindi, French, Spanish, Arabic or Portuguese as applicable. Provision of one (1) digital copy of training materials to trainees.
The number of technicians/trainers involved from the supplier/local agent are two (2). 
Installation and Training duration: is 1 day in total
</t>
    </r>
    <r>
      <rPr>
        <b/>
        <sz val="11"/>
        <color theme="1"/>
        <rFont val="Calibri"/>
        <family val="2"/>
      </rPr>
      <t>On-site installation and training</t>
    </r>
    <r>
      <rPr>
        <sz val="11"/>
        <color theme="1"/>
        <rFont val="Calibri"/>
        <family val="2"/>
      </rPr>
      <t xml:space="preserve">: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 
</t>
    </r>
    <r>
      <rPr>
        <b/>
        <sz val="11"/>
        <color theme="1"/>
        <rFont val="Calibri"/>
        <family val="2"/>
      </rPr>
      <t xml:space="preserve">Country: </t>
    </r>
    <r>
      <rPr>
        <sz val="11"/>
        <color theme="1"/>
        <rFont val="Calibri"/>
        <family val="2"/>
      </rPr>
      <t xml:space="preserve">There is no country excluded from this list for training and installation.
</t>
    </r>
    <r>
      <rPr>
        <sz val="11"/>
        <color rgb="FF0070C0"/>
        <rFont val="Calibri"/>
        <family val="2"/>
      </rPr>
      <t>Option 1: For the purchase of the installation and training, the following must be procured in the same quantity: License (perpetual), Laptop, and S&amp;M Extension (1 year and/or 3 years). 
Option 2: For the purchase of the installation and training, the following must be procured in the same quantity: 3 years License S&amp;M, Laptop, and S&amp;M Extension 1 year (Optional - But recommended).</t>
    </r>
  </si>
  <si>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replacement of hardware or any spare part will be DDP (Delivery Duty Paid)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sz val="11"/>
        <color theme="1"/>
        <rFont val="Calibri"/>
        <family val="2"/>
        <scheme val="minor"/>
      </rPr>
      <t xml:space="preserve"> Three (3) preventive maintenance sessions will be delivered in 1 hour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(2) Qure engineers/local agent engineers will provide support.
</t>
    </r>
    <r>
      <rPr>
        <b/>
        <sz val="11"/>
        <color theme="1"/>
        <rFont val="Calibri"/>
        <family val="2"/>
        <scheme val="minor"/>
      </rPr>
      <t xml:space="preserve">Remote refresher Training: </t>
    </r>
    <r>
      <rPr>
        <sz val="11"/>
        <color theme="1"/>
        <rFont val="Calibri"/>
        <family val="2"/>
        <scheme val="minor"/>
      </rPr>
      <t xml:space="preserve">Three (3) remote refresher training session will be delivered in 2 hours in English or French (also available: Hindi, Spanish, Portuguese and Arabic) for up to ten (10) operators/radiographers on software administration and utilization. Two (2) Qure engineers/local agent engineers 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Option 1: For the purchase of the S&amp;M Extension 1 year, the following must be procured in the same quantity: Perpetual License, Laptop, Installation and Training, and S&amp;M Extension 3 years. 
Option 2: For the purchase of the S&amp;M Extension 1 year, the following must be procured in the same quantity: 3 years license S&amp;M, Laptop, and Installation and Training.</t>
    </r>
  </si>
  <si>
    <r>
      <t>The Delft Light is an ultra portable digital X-ray system, designed for Tuberculosis screening projects at remote locations. Delft Light runs on rechargeable Li-ion batteries that are capable of capturing over 200 exposures on a fully charged battery. Provided with two (2) X-ray batteries, thus allowing the systems t</t>
    </r>
    <r>
      <rPr>
        <sz val="11"/>
        <rFont val="Calibri"/>
        <family val="2"/>
      </rPr>
      <t>o capture over 400 images while fully charged. 
The system is packed in one backpack for the X-ray generator and a handbag for the X-ray detector and workstation.</t>
    </r>
    <r>
      <rPr>
        <sz val="11"/>
        <color rgb="FF00B050"/>
        <rFont val="Calibri"/>
        <family val="2"/>
      </rPr>
      <t xml:space="preserve"> </t>
    </r>
    <r>
      <rPr>
        <sz val="11"/>
        <color theme="1"/>
        <rFont val="Calibri"/>
        <family val="2"/>
      </rPr>
      <t xml:space="preserve">These bags are waterproof, robust, and allow its transportation into different vehicles such as motor bikes and tuk-tuks, so it can reach the areas where the screening will take place. 
</t>
    </r>
    <r>
      <rPr>
        <b/>
        <sz val="11"/>
        <color theme="1"/>
        <rFont val="Calibri"/>
        <family val="2"/>
      </rPr>
      <t>The De</t>
    </r>
    <r>
      <rPr>
        <b/>
        <sz val="11"/>
        <rFont val="Calibri"/>
        <family val="2"/>
      </rPr>
      <t xml:space="preserve">lft Light is composed by: </t>
    </r>
    <r>
      <rPr>
        <sz val="11"/>
        <rFont val="Calibri"/>
        <family val="2"/>
      </rPr>
      <t xml:space="preserve">
1.1 X-Ray Generator (1 unit) Delft Light Generator (DL-TR9020-1)
1.2 X-Ray Generator Stand (1 unit) Delft Light generator stand	 (DL-GS-01)
1.3 X-ray Detector (1 unit) Canon CXDI-703C (DL-CXDI-703C-1)
1.4 X-Ray Detector Stand (1 unit) Delft Light Detector Hanger (DL-DH-01)
1.5 Workstation/PC-console (1 unit) CANON NE workstation (DL-CNN-WS-1)
1.6 Software for image management (1 unit) Canon NE software (DL-NE)
1.7. One (1) backpack with the generator and generator accessories), one (1) handbag with the detector, workstation and related accessories), and one (1) generator stand bag for the Delft Light generator stand. Delft Light Backpack X-ray (DL-BP-12) 
1.8 X-ray protective Lead Apron with thyroid collar (1 unit) Delft Light X-ray accessories (DL-AC-92)
1.9 Portable radiation signs (1 pack of five (5) portable radiation warning signs and five (5) portable pregnancy warning signs. Delft Light warning signs (DL-AC-013)
1.10 One (1) One-year initial warranty: The Delft Light portable X-ray system comes with one (1) year of initial warranty. The warranty is valid for 12 months after installation or 15 months after the shipment date, whichever comes first. Delft offers perpetual helpdesk remote trouble-shooting support. Issue resolution is covered only during the warranty validity. 
</t>
    </r>
    <r>
      <rPr>
        <sz val="11"/>
        <color indexed="30"/>
        <rFont val="Calibri"/>
        <family val="2"/>
      </rPr>
      <t xml:space="preserve">For the purchase of the Delft Light X-Ray Kit, the following must be procured in the same quantity: Installation and Training, </t>
    </r>
    <r>
      <rPr>
        <sz val="11"/>
        <color rgb="FF0070C0"/>
        <rFont val="Calibri"/>
        <family val="2"/>
      </rPr>
      <t>Warranty Extension (1 year and/or 3 years), and Solar Panel</t>
    </r>
    <r>
      <rPr>
        <sz val="11"/>
        <color indexed="30"/>
        <rFont val="Calibri"/>
        <family val="2"/>
      </rPr>
      <t xml:space="preserve">
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t>
    </r>
    <r>
      <rPr>
        <sz val="11"/>
        <color rgb="FF0070C0"/>
        <rFont val="Calibri"/>
        <family val="2"/>
      </rPr>
      <t>For the purchase of fifty (50) units or more of the Delft Light X-Ray Kit, Delft offers a five percent (5%) discount on the unit price. This volume discount applies per PO for requests made at the same time and referring to the same principal recipient (within the same country).</t>
    </r>
  </si>
  <si>
    <r>
      <rPr>
        <sz val="11"/>
        <rFont val="Calibri"/>
        <family val="2"/>
      </rPr>
      <t xml:space="preserve">The Delft Light 1-year warranty extension can be procured either at the time of procuring the system or while the initial warranty period is still running. The 1-year warranty extension covers all components, including batteries  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 
</t>
    </r>
    <r>
      <rPr>
        <b/>
        <sz val="11"/>
        <rFont val="Calibri"/>
        <family val="2"/>
      </rPr>
      <t xml:space="preserve">Remote preventive maintenance: </t>
    </r>
    <r>
      <rPr>
        <sz val="11"/>
        <rFont val="Calibri"/>
        <family val="2"/>
      </rPr>
      <t>Two (2) remote sessions for 1 year, each with a duration of one (1) da</t>
    </r>
    <r>
      <rPr>
        <b/>
        <sz val="11"/>
        <rFont val="Calibri"/>
        <family val="2"/>
      </rPr>
      <t>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English, French, Russian, Spanish, Portuguese, and Arabic;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Three (3) remote sessions for 1 year, each with a duration of one (1) 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There is no limit to the number of operators / radiographers that can join the sessions. The sessions are available in English, French, Russian, Spanish, Portuguese and Arabic; other languages might be available upon request. Each refresher training involves four (4) certified specialists/trainers of Delft.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For the purchase of the Warranty Extension 1 year, the following must be procured in the same quantity: Delft Light X-Ray Kit (system with safety accessories), Installation and training, Warranty Extension 3 years (Optional - But recommended), and Solar Panel.
For the purchase of fifty (50) units or more of the Warranty Extension 1 year, Delft offers a five percent (5%) discount on the unit price. This volume discount applies per purchase order (PO) for requests made simultaneously and referring to the same principal recipient within the same country.</t>
    </r>
  </si>
  <si>
    <r>
      <t xml:space="preserve">The Delft Light 3-years warranty extension </t>
    </r>
    <r>
      <rPr>
        <sz val="11"/>
        <rFont val="Calibri"/>
        <family val="2"/>
      </rPr>
      <t xml:space="preserve">can be procured either at the time of procuring the system or while the initial warranty period is still running. </t>
    </r>
    <r>
      <rPr>
        <b/>
        <sz val="11"/>
        <color theme="1"/>
        <rFont val="Calibri"/>
        <family val="2"/>
      </rPr>
      <t xml:space="preserve"> </t>
    </r>
    <r>
      <rPr>
        <sz val="11"/>
        <color theme="1"/>
        <rFont val="Calibri"/>
        <family val="2"/>
      </rPr>
      <t>The 3-</t>
    </r>
    <r>
      <rPr>
        <sz val="11"/>
        <rFont val="Calibri"/>
        <family val="2"/>
      </rPr>
      <t xml:space="preserve">year warranty extension covers all components, including batteries </t>
    </r>
    <r>
      <rPr>
        <b/>
        <sz val="11"/>
        <rFont val="Calibri"/>
        <family val="2"/>
      </rPr>
      <t xml:space="preserve"> </t>
    </r>
    <r>
      <rPr>
        <sz val="11"/>
        <rFont val="Calibri"/>
        <family val="2"/>
      </rPr>
      <t>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English, French, Russian, Spanish, Portuguese, and Arabic;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Remote refresher Training:</t>
    </r>
    <r>
      <rPr>
        <sz val="11"/>
        <rFont val="Calibri"/>
        <family val="2"/>
      </rPr>
      <t xml:space="preserve"> Three (3) remote sessions per year, each with a duration of one (1) day on safety, utilization, transportation, maintenance, and upgrades of the system, with the provision of one (1) digital copy of training materials to trainees. There is no limit to the number of operators/radiographers that can join the sessions. The sessions are available in English, French, Russian, Spanish, Portuguese and Arabic; other languages might be available upon request. Each refresher training involves four (4) certified specialists/trainers of Delft.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For the purchase of the Warranty Extension 3 years, the following must be procured in the same quantity: Delft Light X-Ray Kit (system with safety accessories), Installation and Training, Warranty Extension 1 year (Optional - But recommended), and Solar Panel.
For the purchase of fifty (50) units or more of the Warranty Extension 3 years, Delft offers a five percent (5%) discount on the unit price. This volume discount applies per purchase order (PO) for requests made simultaneously and referring to the same principal recipient within the same country.</t>
    </r>
  </si>
  <si>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Hp(10) is measured between 16 keV and 10 MeV with a high accuracy of a maximal 5% deviation. In addition, the EPD TruDose will be configured to detect pulses, making it very suitable for people working with X-ray systems.
· The doses that can be measured and displayed range from 1 µSv to 10 Sv.
· The measurable dose range is from 0.05 µSv/h to 10 Sv/h.
The Personal electronic dosimeter comes together with two (2) extra spare batteries.
</t>
    </r>
    <r>
      <rPr>
        <sz val="11"/>
        <color rgb="FF0070C0"/>
        <rFont val="Calibri"/>
        <family val="2"/>
      </rPr>
      <t>The Delft Personal Electronic Dosimeter can be procured in the quantities preferred by the client to be used together with the Delft Light X-Ray Kit.</t>
    </r>
  </si>
  <si>
    <t>CAD4TB Installation and Training (CTB-INTR-01)</t>
  </si>
  <si>
    <t>CAD4TB S&amp;M Extension 1 year (CTB-WTY-01)</t>
  </si>
  <si>
    <t>CAD4TB S&amp;M Extension 3 years (CTB-WTY-03)</t>
  </si>
  <si>
    <t xml:space="preserve">CAD4TB Software  -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</si>
  <si>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3 years License</t>
    </r>
    <r>
      <rPr>
        <sz val="11"/>
        <rFont val="Calibri"/>
        <family val="2"/>
      </rPr>
      <t xml:space="preserve"> version number is: CAD4TB v7.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 Corrective maintenance: includes hardware and spare parts, including batteries, shipment to site (DAP Incoterms), disposal of faulty hardware and spare parts, and cost of replacement work. Helpdesk: available 24x7 for service calls and be able to provide remote support for response. 
· Remote preventive maintenance:</t>
    </r>
    <r>
      <rPr>
        <b/>
        <sz val="11"/>
        <rFont val="Calibri"/>
        <family val="2"/>
      </rPr>
      <t xml:space="preserve"> </t>
    </r>
    <r>
      <rPr>
        <sz val="11"/>
        <rFont val="Calibri"/>
        <family val="2"/>
      </rPr>
      <t xml:space="preserve">2 remote sessions per year, each with a duration of 1 day, in English or French (also available: Russian, Spanish, Portuguese, and Arabic - other languages upon request)) with no limit number of operators/radiographers. 4 certified specialists/trainers from Delft  will provide support
· Remote refresher Training: 3 remote sessions per year, each with a duration of 1 day, in English or French (also available: Russian, Spanish, Portuguese, and Arabic - other languages upon request)) with no limit number of operators/radiographers. 4 certified specialists/ trainers from Delft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3 years license S&amp;M, the following must be procured in the same quantity: CAD4TB Box (as it is installed in the CAD4TB Box), and Installation and Training (after the completion of the 3 years, either a new CAD4TB Software - 3-Year License (S&amp;M) can be procured, or a CAD4TB perpetual license can be purchased and installed on the existing CAD4TB box (hardware device).</t>
    </r>
  </si>
  <si>
    <r>
      <rPr>
        <sz val="11"/>
        <rFont val="Calibri"/>
        <family val="2"/>
      </rPr>
      <t>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Perpetual license version number is: CAD4TB v7. Delft offers perpetual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 Corrective maintenance: includes hardware and spare parts, including batteries, shipment to site (DAP Incoterms), disposal of faulty hardware and spare parts, and cost of replacement work. Helpdesk: available 24x7 for service calls and be able to provide remote support for response. 
· Remote preventive maintenance:</t>
    </r>
    <r>
      <rPr>
        <b/>
        <sz val="11"/>
        <rFont val="Calibri"/>
        <family val="2"/>
      </rPr>
      <t xml:space="preserve"> </t>
    </r>
    <r>
      <rPr>
        <sz val="11"/>
        <rFont val="Calibri"/>
        <family val="2"/>
      </rPr>
      <t>2 remote sessions per year, each with a duration of 1 day, in English or French (also available: Russian, Spanish, Portuguese, and Arabic - other languages upon request)) with no limit number of operators/radiographers. 4 certified specialists/trainers from Delft  will provide support
· Remote refresher Training: 3 remote sessions per year, each with a duration of 1 day, in English or French (also available: Russian, Spanish, Portuguese, and Arabic - other languages upon request)) with no limit number of operators/radiographers. 4 cert</t>
    </r>
    <r>
      <rPr>
        <sz val="11"/>
        <color theme="1"/>
        <rFont val="Calibri"/>
        <family val="2"/>
      </rPr>
      <t xml:space="preserve">ified specialists/ trainers from Delft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the following must be procured in the same quantity: CAD4TB Box (as the license is installed in the CAD4TB Box), Installation and Training, S&amp;M Extension (1 year and/or 3 years).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t>
    </r>
  </si>
  <si>
    <t>qXR AI S&amp;M Extension 1 year (qXRSM1)</t>
  </si>
  <si>
    <t>qXR AI S&amp;M Extension 3 years (qXRSM3)</t>
  </si>
  <si>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DDP (Delivery Duty Paid)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 xml:space="preserve">Remote preventive maintenance: </t>
    </r>
    <r>
      <rPr>
        <sz val="11"/>
        <color theme="1"/>
        <rFont val="Calibri"/>
        <family val="2"/>
        <scheme val="minor"/>
      </rPr>
      <t xml:space="preserve">Three (3) preventive maintenance sessions will be delivered per year in 1 hour each,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t>
    </r>
    <r>
      <rPr>
        <sz val="11"/>
        <color theme="1"/>
        <rFont val="Calibri"/>
        <family val="2"/>
        <scheme val="minor"/>
      </rPr>
      <t>(</t>
    </r>
    <r>
      <rPr>
        <sz val="11"/>
        <color theme="1"/>
        <rFont val="Calibri"/>
        <family val="2"/>
        <scheme val="minor"/>
      </rPr>
      <t>2</t>
    </r>
    <r>
      <rPr>
        <sz val="11"/>
        <color theme="1"/>
        <rFont val="Calibri"/>
        <family val="2"/>
        <scheme val="minor"/>
      </rPr>
      <t>)</t>
    </r>
    <r>
      <rPr>
        <sz val="11"/>
        <color theme="1"/>
        <rFont val="Calibri"/>
        <family val="2"/>
        <scheme val="minor"/>
      </rPr>
      <t xml:space="preserve"> Qure engineers/local agent engineers will provide support.</t>
    </r>
    <r>
      <rPr>
        <b/>
        <sz val="11"/>
        <color theme="1"/>
        <rFont val="Calibri"/>
        <family val="2"/>
        <scheme val="minor"/>
      </rPr>
      <t xml:space="preserve">
Remote refresher Training: </t>
    </r>
    <r>
      <rPr>
        <sz val="11"/>
        <color theme="1"/>
        <rFont val="Calibri"/>
        <family val="2"/>
        <scheme val="minor"/>
      </rPr>
      <t xml:space="preserve">Three </t>
    </r>
    <r>
      <rPr>
        <sz val="11"/>
        <color theme="1"/>
        <rFont val="Calibri"/>
        <family val="2"/>
        <scheme val="minor"/>
      </rPr>
      <t>(</t>
    </r>
    <r>
      <rPr>
        <sz val="11"/>
        <color theme="1"/>
        <rFont val="Calibri"/>
        <family val="2"/>
        <scheme val="minor"/>
      </rPr>
      <t>3</t>
    </r>
    <r>
      <rPr>
        <sz val="11"/>
        <color theme="1"/>
        <rFont val="Calibri"/>
        <family val="2"/>
        <scheme val="minor"/>
      </rPr>
      <t>)</t>
    </r>
    <r>
      <rPr>
        <sz val="11"/>
        <color theme="1"/>
        <rFont val="Calibri"/>
        <family val="2"/>
        <scheme val="minor"/>
      </rPr>
      <t xml:space="preserve"> remote refresher training session will be delivered per year in 2 hours each, in English or French </t>
    </r>
    <r>
      <rPr>
        <sz val="11"/>
        <color theme="1"/>
        <rFont val="Calibri"/>
        <family val="2"/>
        <scheme val="minor"/>
      </rPr>
      <t>(</t>
    </r>
    <r>
      <rPr>
        <sz val="11"/>
        <color theme="1"/>
        <rFont val="Calibri"/>
        <family val="2"/>
        <scheme val="minor"/>
      </rPr>
      <t>also available: Hindi, Spanish, Portuguese and Arabic</t>
    </r>
    <r>
      <rPr>
        <sz val="11"/>
        <color theme="1"/>
        <rFont val="Calibri"/>
        <family val="2"/>
        <scheme val="minor"/>
      </rPr>
      <t>)</t>
    </r>
    <r>
      <rPr>
        <sz val="11"/>
        <color theme="1"/>
        <rFont val="Calibri"/>
        <family val="2"/>
        <scheme val="minor"/>
      </rPr>
      <t xml:space="preserve"> for up to ten </t>
    </r>
    <r>
      <rPr>
        <sz val="11"/>
        <color theme="1"/>
        <rFont val="Calibri"/>
        <family val="2"/>
        <scheme val="minor"/>
      </rPr>
      <t>(</t>
    </r>
    <r>
      <rPr>
        <sz val="11"/>
        <color theme="1"/>
        <rFont val="Calibri"/>
        <family val="2"/>
        <scheme val="minor"/>
      </rPr>
      <t>10</t>
    </r>
    <r>
      <rPr>
        <sz val="11"/>
        <color theme="1"/>
        <rFont val="Calibri"/>
        <family val="2"/>
        <scheme val="minor"/>
      </rPr>
      <t>)</t>
    </r>
    <r>
      <rPr>
        <sz val="11"/>
        <color theme="1"/>
        <rFont val="Calibri"/>
        <family val="2"/>
        <scheme val="minor"/>
      </rPr>
      <t xml:space="preserve"> operators/radiographers on software administration and utilization. Two </t>
    </r>
    <r>
      <rPr>
        <sz val="11"/>
        <color theme="1"/>
        <rFont val="Calibri"/>
        <family val="2"/>
        <scheme val="minor"/>
      </rPr>
      <t>(</t>
    </r>
    <r>
      <rPr>
        <sz val="11"/>
        <color theme="1"/>
        <rFont val="Calibri"/>
        <family val="2"/>
        <scheme val="minor"/>
      </rPr>
      <t>2</t>
    </r>
    <r>
      <rPr>
        <sz val="11"/>
        <color theme="1"/>
        <rFont val="Calibri"/>
        <family val="2"/>
        <scheme val="minor"/>
      </rPr>
      <t>)</t>
    </r>
    <r>
      <rPr>
        <sz val="11"/>
        <color theme="1"/>
        <rFont val="Calibri"/>
        <family val="2"/>
        <scheme val="minor"/>
      </rPr>
      <t xml:space="preserve"> Qure engineers/local agent engineers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t>
    </r>
    <r>
      <rPr>
        <sz val="11"/>
        <color theme="1"/>
        <rFont val="Calibri"/>
        <family val="2"/>
        <scheme val="minor"/>
      </rPr>
      <t>(</t>
    </r>
    <r>
      <rPr>
        <sz val="11"/>
        <color theme="1"/>
        <rFont val="Calibri"/>
        <family val="2"/>
        <scheme val="minor"/>
      </rPr>
      <t>e.g. Meeting rooms, logistics</t>
    </r>
    <r>
      <rPr>
        <sz val="11"/>
        <color theme="1"/>
        <rFont val="Calibri"/>
        <family val="2"/>
        <scheme val="minor"/>
      </rPr>
      <t>)</t>
    </r>
    <r>
      <rPr>
        <sz val="11"/>
        <color theme="1"/>
        <rFont val="Calibri"/>
        <family val="2"/>
        <scheme val="minor"/>
      </rPr>
      <t xml:space="preserve">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 xml:space="preserve">For the purchase of the S&amp;M Extension 3 years, the following must be procured in the same quantity: Perpetual License, Laptop, Installation and Training, and Warranty Extension 1 year </t>
    </r>
    <r>
      <rPr>
        <sz val="11"/>
        <color theme="1"/>
        <rFont val="Calibri"/>
        <family val="2"/>
        <scheme val="minor"/>
      </rPr>
      <t>(</t>
    </r>
    <r>
      <rPr>
        <sz val="11"/>
        <color rgb="FF0070C0"/>
        <rFont val="Calibri"/>
        <family val="2"/>
        <scheme val="minor"/>
      </rPr>
      <t>Optional - But recommended</t>
    </r>
    <r>
      <rPr>
        <sz val="11"/>
        <color theme="1"/>
        <rFont val="Calibri"/>
        <family val="2"/>
        <scheme val="minor"/>
      </rPr>
      <t>)</t>
    </r>
    <r>
      <rPr>
        <sz val="11"/>
        <color rgb="FF0070C0"/>
        <rFont val="Calibri"/>
        <family val="2"/>
        <scheme val="minor"/>
      </rPr>
      <t>.</t>
    </r>
  </si>
  <si>
    <r>
      <t xml:space="preserve">qXR software is a learning technology that helps detect and highlight abnormalities in chest radiographs. It is a software application integrated with the radiology workflow and can identify normal chest X-rays and detect the presence or absence of the 24 abnormalities, including Radiological signs of Tuberculosis. Certified for 3 years old and above. AP/PA digital X-ray. Perpetual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One (1) year Support &amp; maintenance with Free software patches, upgrades and update when applicable
· Corrective maintenance: includes hardware and spare parts, shipment to site (DDP -Delivery Duty Paid Incoterms), disposal of faulty hardware and spare parts, and cost of replacement work. Helpdesk: available 24x7 for service calls and be able to provide remote support for response  
· Remote preventive maintenance: 3 sessions will be delivered in 2 hours in English or French (also available: Hindi, Spanish, Portuguese and Arabic) for up to 10 operators/radiographers. 1 Qure engineer/local agent engineer will provide support.
· Remote refresher Training: 3 sessions will be delivered in two 2 hours in English or French (also available: Hindi, Spanish, Portuguese and Arabic) for up to 10 operators/radiographers. 1 Qure engineer/local agent engineer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perpetual license, the following must be procured in the same quantity: qXR AI Laptop (as this item is installed in the Laptop), Installation and Training, S&amp;M Extension (1 year and/or 3 years).</t>
    </r>
    <r>
      <rPr>
        <sz val="11"/>
        <rFont val="Calibri"/>
        <family val="2"/>
        <scheme val="minor"/>
      </rPr>
      <t xml:space="preserve">
</t>
    </r>
    <r>
      <rPr>
        <sz val="11"/>
        <color rgb="FF0070C0"/>
        <rFont val="Calibri"/>
        <family val="2"/>
        <scheme val="minor"/>
      </rPr>
      <t>For the purchase of twenty (20) to forty-nine (49) units, Qure.ai offers a 7.5% discount on the unit price. For the purchase of more than fifty (50) units, Qure.ai also offers a 10 % discount on the unit price. The cumulative discount will apply only to the same customer from the same country. A customer placing multiple orders for different countries will not be eligible for the cumulative discount</t>
    </r>
    <r>
      <rPr>
        <sz val="11"/>
        <rFont val="Calibri"/>
        <family val="2"/>
        <scheme val="minor"/>
      </rPr>
      <t>.</t>
    </r>
  </si>
  <si>
    <r>
      <t xml:space="preserve">qXR software is a learning technology that helps detect and highlight abnormalities in chest radiographs. It is a software application integrated with the radiology workflow and can identify normal chest X-rays and detect the presence or absence of the 24 abnormalities, including Radiological signs of Tuberculosis. Certified for 3 years old and above. AP/PA digital X-ray. The 3 years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One (1) year Support &amp; maintenance with Free software patches, upgrades and update when applicable
· Corrective maintenance: includes hardware and spare parts, shipment to site (DDP -Delivery Duty Paid Incoterms), disposal of faulty hardware and spare parts, and cost of replacement work. Helpdesk: available 24x7 for service calls and be able to provide remote support for response  
· Remote preventive maintenance: 3 sessions will be delivered in 2 hours in English or French (also available: Hindi, Spanish, Portuguese and Arabic) for up to 10 operators/radiographers. 1 Qure engineer/local agent engineer will provide support.
· Remote refresher Training: 3 sessions will be delivered in two 2 hours in English or French (also available: Hindi, Spanish, Portuguese and Arabic) for up to 10 operators/radiographers. 1 Qure engineer/local agent engineer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perpetual license, the following must be procured in the same quantity: qXR AI Laptop (as this item is installed in the Laptop), Installation and Training, S&amp;M Extension (1 year and/or 3 years).
For the purchase of twenty (20) to forty-nine (49) units, Qure.ai offers a 7.5% discount on the unit price. For the purchase of more than fifty (50) units, Qure.ai also offers a 10 % discount on the unit price. The cumulative discount will apply only to the same customer from the same country. A customer placing multiple orders for different countries will not be eligible for the cumulative discount.</t>
    </r>
  </si>
  <si>
    <t>https://www.dupont.co.uk/products/tyvek-isoclean-ic0270bwh00.html</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</si>
  <si>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English, French, Spanish, Russian, Portuguese, Bahasa Indonesia, Bengali, Vietnamese, Urdu, Modern Arabic, Thai and Tagalog.
</t>
    </r>
    <r>
      <rPr>
        <b/>
        <sz val="11"/>
        <rFont val="Calibri"/>
        <family val="2"/>
      </rPr>
      <t>CAD4TBbox consists of the following hardware components</t>
    </r>
    <r>
      <rPr>
        <u/>
        <sz val="11"/>
        <rFont val="Calibri"/>
        <family val="2"/>
      </rPr>
      <t xml:space="preserve">
</t>
    </r>
    <r>
      <rPr>
        <sz val="11"/>
        <rFont val="Calibri"/>
        <family val="2"/>
      </rPr>
      <t xml:space="preserve">   1. CAD4TBbox mini PC:  has the specifications of: 8 GB RAM memory, 250GB SSD, operating in a 64-bit Ubuntu 18.04 or newer. 
   2. CAD4TB tablet: Samsung A tablet with 10.5-inch display, 1920x1200 Screen resolution, and 6GB RAM.  
   3. Rechargeable battery: installed and connected to CAD4TBbox, battery capacity around 90 wh (more than six working hours)
 4. Network cable to be connected to the X-ray workstation (supplied with all needed cables and connectors) 
The CAD4TBbox (offline solution) consists of a battery </t>
    </r>
    <r>
      <rPr>
        <b/>
        <sz val="11"/>
        <rFont val="Calibri"/>
        <family val="2"/>
      </rPr>
      <t>d</t>
    </r>
    <r>
      <rPr>
        <sz val="11"/>
        <rFont val="Calibri"/>
        <family val="2"/>
      </rPr>
      <t>edicated to power CAD4TBbox</t>
    </r>
    <r>
      <rPr>
        <b/>
        <sz val="11"/>
        <rFont val="Calibri"/>
        <family val="2"/>
      </rPr>
      <t xml:space="preserve"> </t>
    </r>
    <r>
      <rPr>
        <sz val="11"/>
        <rFont val="Calibri"/>
        <family val="2"/>
      </rPr>
      <t>mini-PC for more than 6 hours; Based on sodium ion or lithium-ion technology
· Battery capacity is around 90 WH; Can be charged via a 220V socket
·  The CAD4TBbox mini-PC is</t>
    </r>
    <r>
      <rPr>
        <b/>
        <sz val="11"/>
        <rFont val="Calibri"/>
        <family val="2"/>
      </rPr>
      <t xml:space="preserve"> f</t>
    </r>
    <r>
      <rPr>
        <sz val="11"/>
        <rFont val="Calibri"/>
        <family val="2"/>
      </rPr>
      <t>ully integrated and installed within the CAD4TB</t>
    </r>
    <r>
      <rPr>
        <b/>
        <sz val="11"/>
        <rFont val="Calibri"/>
        <family val="2"/>
      </rPr>
      <t>box</t>
    </r>
    <r>
      <rPr>
        <sz val="11"/>
        <rFont val="Calibri"/>
        <family val="2"/>
      </rPr>
      <t xml:space="preserve">
· Charging time 4 hours (empty to full); Can be charged by solar energy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Delft offers perpetual helpdesk trouble-shooting support. Reported issues to the helpdesk about the CAD4TB will be inspected and troubleshooted by the helpdesk team regardless of warranty condition.  However, issue resolution is covered only during the warranty validity.
</t>
    </r>
    <r>
      <rPr>
        <sz val="11"/>
        <color rgb="FF0070C0"/>
        <rFont val="Calibri"/>
        <family val="2"/>
      </rPr>
      <t xml:space="preserve">Option 1: For the purchase of the CAD4TB Box, the following must be procured in the same quantity: CAD4TB Software Perpetual License (as the license is installed in the CAD4TB Box), Installation and Training, S&amp;M Extension (1 year and/or 3 years). 
·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Option 2: For the purchase of the CAD4TB Box, the following must be procured in the same quantity: 3 years License S&amp;M, and Installation and Training (after the completion of the 3 years, either a new CAD4TB Software - 3-Year License (S&amp;M) can be procured, or a CAD4TB perpetual license can be purchased </t>
    </r>
  </si>
  <si>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resolution: Measure Hp (10) 15keV～10Mev　
4. Dose range: 0.1μSv-10Sv
5. Dose rate range: s 1μSv/h (0.001mSv/h) to 10.0 Sv/h up
6. Shock, vibration and drop resistant (1.5m on concrete)
7. Waterproof IP67: 1m during 1 hour
Personal Electronic Dosimeter includes one (1) Spare batteries (AAA) included.
</t>
    </r>
    <r>
      <rPr>
        <sz val="11"/>
        <color rgb="FF0070C0"/>
        <rFont val="Calibri"/>
        <family val="2"/>
      </rPr>
      <t xml:space="preserve">The Delft Personal Electronic Dosimeter can be procured in the quantities preferred by the client to be used together with the FDR Xair Kit </t>
    </r>
  </si>
  <si>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energy range 16keV to 1.5MeV
· Effective Range of Dose: 1 μSv to ≥ 10 Sv (0.1 mrem to ≥1000 rem)
· Effective Range of Dose Rate (IEC60846-1): 1 μSv/h to 10 Sv/h (0.1 mrem/h to 1000 rem/h)
</t>
    </r>
    <r>
      <rPr>
        <sz val="11"/>
        <color rgb="FF0070C0"/>
        <rFont val="Calibri"/>
        <family val="2"/>
      </rPr>
      <t>The Delft Personal Electronic Dosimeter can be procured in the quantities preferred by the client to be used together with the Peak X-Ray Kit.</t>
    </r>
  </si>
  <si>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 xml:space="preserve">for portable energy storage power supply, suitable for home emergency backup power, outdoor travel, emergency disaster relief, field work and other applications.
· Capacity：648Wh
· Ouput Peak power: 650W max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the purchase of this item, the following must be procured in the same quantity: Peak X-Ray Kit (system with safety accessories), Installation and Training, and Warranty Extension (1 year and/or 3 years).</t>
    </r>
  </si>
  <si>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</si>
  <si>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</si>
  <si>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</si>
  <si>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</si>
  <si>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</si>
  <si>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</si>
  <si>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</si>
  <si>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</si>
  <si>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</si>
  <si>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</si>
  <si>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</si>
  <si>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</si>
  <si>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</si>
  <si>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</si>
  <si>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</si>
  <si>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</si>
  <si>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Master mix. </t>
    </r>
    <r>
      <rPr>
        <sz val="12"/>
        <rFont val="Calibri"/>
        <family val="2"/>
      </rPr>
      <t xml:space="preserve"> 
</t>
    </r>
    <r>
      <rPr>
        <sz val="12"/>
        <color indexed="30"/>
        <rFont val="Calibri"/>
        <family val="2"/>
      </rPr>
      <t>For orders with requests of  more than 8 kits the price is 94 Euro</t>
    </r>
  </si>
  <si>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Master mix.  
</t>
    </r>
    <r>
      <rPr>
        <sz val="12"/>
        <color indexed="30"/>
        <rFont val="Calibri"/>
        <family val="2"/>
      </rPr>
      <t>For orders with requests of  more than 8 kits the price is 94 Euro</t>
    </r>
  </si>
  <si>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t>
    </r>
    <r>
      <rPr>
        <sz val="12"/>
        <rFont val="Calibri"/>
        <family val="2"/>
      </rPr>
      <t xml:space="preserve">
This item includes: Master mix. 
</t>
    </r>
    <r>
      <rPr>
        <sz val="12"/>
        <color indexed="30"/>
        <rFont val="Calibri"/>
        <family val="2"/>
      </rPr>
      <t>For orders with requests of  more than 8 kits the price is 94 Euro</t>
    </r>
  </si>
  <si>
    <r>
      <rPr>
        <b/>
        <sz val="11"/>
        <rFont val="Calibri"/>
        <family val="2"/>
      </rPr>
      <t xml:space="preserve">Remote installation covers: </t>
    </r>
    <r>
      <rPr>
        <sz val="11"/>
        <rFont val="Calibri"/>
        <family val="2"/>
      </rPr>
      <t xml:space="preserve">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 four (4) certified trainers of Delft existing of biomedical engineers, application specialists and radiographers. There is no limit to the number of operators/radiographers 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English, French, Russian, Spanish, Portuguese, or Arabic;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maximum of eight (8) operators/radiographers per system can join to ensure an effective, well-organized and well-managed training.
There is no country excluded from the training &amp; installation.
· Access to Chest X-ray e-Learning course available at https://e-learning.delft.care/ , which has 40 hours of content, focusing  on Chest X-ray interpretation, Radiation Safety, Radiation Procedures , TB identification in X-ray images , CAD and  more.
· Access to the offline CAD4TB e-Learning platform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sz val="11"/>
        <color rgb="FF0070C0"/>
        <rFont val="Calibri"/>
        <family val="2"/>
      </rPr>
      <t>Option 1: For the purchase of the Installation and Training, the following must be procured in the same quantity: Software Perpetual License, CAD4TB box, and S&amp;M Extension (1 year and/or 3 years). 
Option 2: For the purchase of the Installation and Training, the following must be procured in the same quantity: 3 years License S&amp;M, and CAD4TB Box (after the completion of the 3 years, either a new CAD4TB Software - 3-Year License (S&amp;M) can be procured, or a CAD4TB perpetual license can be purchased and installed on the existing CAD4TB box (hardware device)</t>
    </r>
  </si>
  <si>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DAP incoterm, disposal of faulty hardware and spare parts,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 xml:space="preserve">2 remote sessions for 1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3 remote sessions for 1 year, each with a duration of 1 day</t>
    </r>
    <r>
      <rPr>
        <b/>
        <sz val="11"/>
        <rFont val="Calibri"/>
        <family val="2"/>
      </rPr>
      <t>,</t>
    </r>
    <r>
      <rPr>
        <sz val="11"/>
        <rFont val="Calibri"/>
        <family val="2"/>
      </rPr>
      <t xml:space="preserve"> in English or French (also available: Russian, Spanish, Portuguese, and Arabic-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available at https://e-learning.delft.care/ which has 40 hours of content,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1 year, the following must be procured in the same quantity: Software Perpetual License, CAD4TB box, Installation and Training, and S&amp;M Extension 3 years (Optional - But recommended).
For the purchase of fifty (50) units or more of the S&amp;M Extension 1 year, Delft offers a five percent (5%) discount on the unit price. This volume discount applies per purchase order (PO) for requests made simultaneously and referring to the same principal recipient within the same country.</t>
    </r>
  </si>
  <si>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DAP incoterm, disposal of faulty hardware and spare parts,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2 remote sessions per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3 remote sessions per year, each with a duration of 1 day</t>
    </r>
    <r>
      <rPr>
        <b/>
        <sz val="11"/>
        <rFont val="Calibri"/>
        <family val="2"/>
      </rPr>
      <t xml:space="preserve">, </t>
    </r>
    <r>
      <rPr>
        <sz val="11"/>
        <rFont val="Calibri"/>
        <family val="2"/>
      </rPr>
      <t xml:space="preserve">in English or French (also available: Russian, Spanish, Portuguese, and Arabic-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available at https://e-learning.delft.care/ which has 40 hours of content,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3 years, the following must be procured in the same quantity: Software Perpetual License, CAD4TB box, Installation and Training, and S&amp;M Extension 1 year (Optional - But recommended). 
For the purchase of fifty (50) units or more of the S&amp;M Extension 3 years, Delft offers a five percent (5%) discount on the unit price. This volume discount applies per purchase order (PO) for requests made simultaneously and referring to the same principal recipient within the same country.</t>
    </r>
  </si>
  <si>
    <t xml:space="preserve">	200042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</si>
</sst>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quot;$&quot;* #,##0.00_);_(&quot;$&quot;* \(#,##0.00\);_(&quot;$&quot;* &quot;-&quot;??_);_(@_)"/>
    <numFmt numFmtId="165" formatCode="_ * #,##0.00_ ;_ * \-#,##0.00_ ;_ * &quot;-&quot;??_ ;_ @_ "/>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10.8"/>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00B05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s>
  <fills count="2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
      <patternFill patternType="solid">
        <fgColor theme="9" tint="0.79998168889431442"/>
        <bgColor indexed="64"/>
      </patternFill>
    </fill>
  </fills>
  <borders count="132">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rgb="FF666666"/>
      </left>
      <right style="medium">
        <color rgb="FF666666"/>
      </right>
      <top style="medium">
        <color rgb="FF666666"/>
      </top>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rgb="FF666666"/>
      </left>
      <right style="medium">
        <color rgb="FF666666"/>
      </right>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style="dotted">
        <color indexed="64"/>
      </left>
      <right style="dotted">
        <color indexed="64"/>
      </right>
      <top style="thin">
        <color indexed="64"/>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indexed="64"/>
      </right>
      <top style="medium">
        <color theme="5" tint="-0.499984740745262"/>
      </top>
      <bottom/>
      <diagonal/>
    </border>
    <border>
      <left/>
      <right style="medium">
        <color theme="5" tint="-0.499984740745262"/>
      </right>
      <top style="medium">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s>
  <cellStyleXfs count="117">
    <xf numFmtId="0" fontId="0" fillId="0" borderId="0"/>
    <xf numFmtId="0" fontId="31" fillId="6" borderId="89"/>
    <xf numFmtId="9" fontId="63" fillId="3" borderId="90">
      <alignment horizontal="center" vertical="center"/>
      <protection locked="0"/>
    </xf>
    <xf numFmtId="0" fontId="31" fillId="6" borderId="89" applyProtection="0">
      <alignment horizontal="center" vertical="center"/>
    </xf>
    <xf numFmtId="0" fontId="32" fillId="0" borderId="1" applyBorder="0" applyAlignment="0">
      <alignment horizontal="right" vertical="top" wrapText="1"/>
      <protection locked="0"/>
    </xf>
    <xf numFmtId="3" fontId="33" fillId="4" borderId="0">
      <alignment horizontal="center"/>
    </xf>
    <xf numFmtId="166" fontId="33" fillId="4" borderId="0">
      <alignment horizontal="center"/>
    </xf>
    <xf numFmtId="9" fontId="33" fillId="4" borderId="0">
      <alignment horizontal="center"/>
    </xf>
    <xf numFmtId="0" fontId="34" fillId="0" borderId="0" applyProtection="0">
      <protection locked="0"/>
    </xf>
    <xf numFmtId="171" fontId="31" fillId="5" borderId="0">
      <alignment horizontal="center"/>
    </xf>
    <xf numFmtId="3" fontId="35" fillId="0" borderId="0">
      <alignment horizontal="center" vertical="center"/>
      <protection locked="0"/>
    </xf>
    <xf numFmtId="3" fontId="35" fillId="0" borderId="0">
      <alignment horizontal="center" vertical="center"/>
      <protection locked="0"/>
    </xf>
    <xf numFmtId="166" fontId="35" fillId="0" borderId="0">
      <alignment horizontal="center" vertical="center"/>
      <protection locked="0"/>
    </xf>
    <xf numFmtId="166" fontId="35" fillId="0" borderId="0">
      <alignment horizontal="center" vertical="center"/>
      <protection locked="0"/>
    </xf>
    <xf numFmtId="172" fontId="35" fillId="0" borderId="0">
      <alignment horizontal="center" vertical="center"/>
      <protection locked="0"/>
    </xf>
    <xf numFmtId="172" fontId="35" fillId="0" borderId="0">
      <alignment horizontal="center" vertical="center"/>
      <protection locked="0"/>
    </xf>
    <xf numFmtId="49" fontId="36" fillId="2" borderId="0">
      <alignment horizontal="left"/>
    </xf>
    <xf numFmtId="1" fontId="32" fillId="3" borderId="0">
      <alignment horizontal="center" vertical="center"/>
      <protection locked="0"/>
    </xf>
    <xf numFmtId="9" fontId="33" fillId="3" borderId="0">
      <alignment horizontal="center"/>
      <protection locked="0"/>
    </xf>
    <xf numFmtId="49" fontId="37" fillId="5" borderId="0">
      <alignment horizontal="left" vertical="center" wrapText="1"/>
      <protection locked="0"/>
    </xf>
    <xf numFmtId="49" fontId="37" fillId="5" borderId="0">
      <alignment horizontal="left" vertical="center" wrapText="1"/>
    </xf>
    <xf numFmtId="166" fontId="33" fillId="0" borderId="2">
      <alignment horizontal="center" vertical="center"/>
    </xf>
    <xf numFmtId="173" fontId="33" fillId="0" borderId="2" applyBorder="0">
      <alignment horizontal="center" vertical="center"/>
    </xf>
    <xf numFmtId="49" fontId="38" fillId="0" borderId="0"/>
    <xf numFmtId="49" fontId="38" fillId="0" borderId="0">
      <alignment horizontal="left"/>
    </xf>
    <xf numFmtId="49" fontId="33" fillId="0" borderId="0">
      <alignment horizontal="left"/>
    </xf>
    <xf numFmtId="49" fontId="33" fillId="0" borderId="0">
      <alignment horizontal="left"/>
    </xf>
    <xf numFmtId="49" fontId="38" fillId="0" borderId="0">
      <alignment horizontal="left"/>
    </xf>
    <xf numFmtId="49" fontId="39" fillId="0" borderId="0">
      <alignment horizontal="left"/>
    </xf>
    <xf numFmtId="0" fontId="32" fillId="0" borderId="0">
      <protection locked="0"/>
    </xf>
    <xf numFmtId="0" fontId="32" fillId="0" borderId="0">
      <protection locked="0"/>
    </xf>
    <xf numFmtId="0" fontId="33" fillId="0" borderId="0" applyProtection="0"/>
    <xf numFmtId="0" fontId="32" fillId="0" borderId="0">
      <protection locked="0"/>
    </xf>
    <xf numFmtId="0" fontId="32" fillId="0" borderId="0">
      <protection locked="0"/>
    </xf>
    <xf numFmtId="0" fontId="32" fillId="0" borderId="0">
      <protection locked="0"/>
    </xf>
    <xf numFmtId="0" fontId="31" fillId="0" borderId="0">
      <alignment horizontal="center" vertical="center"/>
    </xf>
    <xf numFmtId="0" fontId="31" fillId="0" borderId="0">
      <alignment horizontal="center" vertical="center"/>
    </xf>
    <xf numFmtId="0" fontId="65" fillId="7" borderId="0" applyNumberFormat="0" applyBorder="0" applyAlignment="0" applyProtection="0"/>
    <xf numFmtId="0" fontId="66" fillId="8" borderId="91" applyNumberFormat="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4" fillId="0" borderId="0" applyFont="0" applyFill="0" applyBorder="0" applyAlignment="0" applyProtection="0"/>
    <xf numFmtId="43" fontId="26" fillId="0" borderId="0" applyFont="0" applyFill="0" applyBorder="0" applyAlignment="0" applyProtection="0"/>
    <xf numFmtId="169" fontId="64" fillId="0" borderId="0" applyFont="0" applyFill="0" applyBorder="0" applyAlignment="0" applyProtection="0"/>
    <xf numFmtId="169" fontId="42" fillId="0" borderId="0" applyFont="0" applyFill="0" applyBorder="0" applyAlignment="0" applyProtection="0"/>
    <xf numFmtId="169" fontId="25" fillId="0" borderId="0" applyFont="0" applyFill="0" applyBorder="0" applyAlignment="0" applyProtection="0"/>
    <xf numFmtId="169" fontId="42" fillId="0" borderId="0" applyFont="0" applyFill="0" applyBorder="0" applyAlignment="0" applyProtection="0"/>
    <xf numFmtId="169"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2" fillId="0" borderId="0" applyFont="0" applyFill="0" applyBorder="0" applyAlignment="0" applyProtection="0"/>
    <xf numFmtId="164" fontId="25" fillId="0" borderId="0" applyFont="0" applyFill="0" applyBorder="0" applyAlignment="0" applyProtection="0"/>
    <xf numFmtId="164" fontId="42"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70" fontId="26" fillId="0" borderId="0" applyFont="0" applyFill="0" applyBorder="0" applyAlignment="0" applyProtection="0"/>
    <xf numFmtId="168" fontId="27" fillId="0" borderId="0" applyFont="0" applyFill="0" applyBorder="0" applyAlignment="0" applyProtection="0"/>
    <xf numFmtId="168" fontId="26" fillId="0" borderId="0" applyFont="0" applyFill="0" applyBorder="0" applyAlignment="0" applyProtection="0"/>
    <xf numFmtId="0" fontId="26" fillId="0" borderId="0"/>
    <xf numFmtId="0" fontId="26" fillId="0" borderId="0"/>
    <xf numFmtId="0" fontId="67" fillId="9" borderId="0" applyNumberFormat="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4" fillId="0" borderId="0"/>
    <xf numFmtId="0" fontId="64" fillId="0" borderId="0"/>
    <xf numFmtId="0" fontId="26" fillId="0" borderId="0"/>
    <xf numFmtId="0" fontId="64" fillId="0" borderId="0"/>
    <xf numFmtId="0" fontId="64" fillId="0" borderId="0"/>
    <xf numFmtId="0" fontId="64" fillId="0" borderId="0"/>
    <xf numFmtId="0" fontId="64" fillId="0" borderId="0"/>
    <xf numFmtId="0" fontId="27" fillId="0" borderId="0"/>
    <xf numFmtId="0" fontId="29" fillId="0" borderId="0"/>
    <xf numFmtId="0" fontId="29" fillId="0" borderId="0"/>
    <xf numFmtId="0" fontId="33" fillId="0" borderId="0"/>
    <xf numFmtId="0" fontId="33" fillId="0" borderId="0"/>
    <xf numFmtId="0" fontId="64" fillId="0" borderId="0"/>
    <xf numFmtId="0" fontId="64" fillId="0" borderId="0"/>
    <xf numFmtId="0" fontId="26" fillId="0" borderId="0"/>
    <xf numFmtId="0" fontId="43" fillId="0" borderId="0"/>
    <xf numFmtId="0" fontId="26" fillId="0" borderId="0"/>
    <xf numFmtId="0" fontId="64" fillId="0" borderId="0"/>
    <xf numFmtId="0" fontId="29" fillId="0" borderId="0"/>
    <xf numFmtId="0" fontId="29" fillId="0" borderId="0"/>
    <xf numFmtId="0" fontId="26" fillId="0" borderId="0"/>
    <xf numFmtId="0" fontId="64" fillId="0" borderId="0"/>
    <xf numFmtId="0" fontId="26" fillId="0" borderId="0"/>
    <xf numFmtId="0" fontId="26" fillId="0" borderId="0"/>
    <xf numFmtId="0" fontId="64" fillId="0" borderId="0"/>
    <xf numFmtId="0" fontId="64" fillId="0" borderId="0"/>
    <xf numFmtId="0" fontId="70" fillId="0" borderId="0"/>
    <xf numFmtId="0" fontId="26" fillId="0" borderId="0"/>
    <xf numFmtId="0" fontId="64" fillId="0" borderId="0"/>
    <xf numFmtId="0" fontId="26" fillId="0" borderId="0"/>
    <xf numFmtId="0" fontId="64" fillId="0" borderId="0"/>
    <xf numFmtId="0" fontId="64" fillId="0" borderId="0"/>
    <xf numFmtId="0" fontId="64" fillId="0" borderId="0"/>
    <xf numFmtId="0" fontId="29" fillId="0" borderId="0"/>
    <xf numFmtId="9" fontId="44"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174" fontId="40" fillId="0" borderId="0"/>
    <xf numFmtId="0" fontId="26" fillId="0" borderId="0"/>
    <xf numFmtId="0" fontId="28" fillId="0" borderId="0"/>
    <xf numFmtId="0" fontId="26" fillId="0" borderId="0"/>
    <xf numFmtId="0" fontId="41" fillId="0" borderId="0">
      <alignment vertical="top"/>
    </xf>
    <xf numFmtId="166" fontId="33" fillId="3" borderId="0">
      <alignment horizontal="center" vertical="center"/>
      <protection locked="0"/>
    </xf>
    <xf numFmtId="164" fontId="26" fillId="0" borderId="0" applyFont="0" applyFill="0" applyBorder="0" applyAlignment="0" applyProtection="0"/>
    <xf numFmtId="179" fontId="26" fillId="0" borderId="0" applyFont="0" applyFill="0" applyBorder="0" applyAlignment="0" applyProtection="0"/>
    <xf numFmtId="167" fontId="26" fillId="0" borderId="0" applyFont="0" applyFill="0" applyBorder="0" applyAlignment="0" applyProtection="0"/>
    <xf numFmtId="0" fontId="26" fillId="0" borderId="0"/>
    <xf numFmtId="165" fontId="111" fillId="0" borderId="0" applyFont="0" applyFill="0" applyBorder="0" applyAlignment="0" applyProtection="0"/>
  </cellStyleXfs>
  <cellXfs count="1228">
    <xf numFmtId="0" fontId="0" fillId="0" borderId="0" xfId="0"/>
    <xf numFmtId="0" fontId="26" fillId="0" borderId="0" xfId="0" applyFont="1" applyAlignment="1">
      <alignment wrapText="1"/>
    </xf>
    <xf numFmtId="1" fontId="0" fillId="0" borderId="0" xfId="0" applyNumberFormat="1"/>
    <xf numFmtId="49" fontId="26" fillId="0" borderId="0" xfId="0" applyNumberFormat="1" applyFont="1"/>
    <xf numFmtId="0" fontId="26" fillId="0" borderId="0" xfId="0" applyFont="1"/>
    <xf numFmtId="49" fontId="0" fillId="0" borderId="0" xfId="0" applyNumberFormat="1"/>
    <xf numFmtId="1" fontId="71"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72" fillId="11" borderId="0" xfId="0" applyFont="1" applyFill="1" applyAlignment="1">
      <alignment vertical="center" wrapText="1"/>
    </xf>
    <xf numFmtId="0" fontId="0" fillId="10" borderId="4" xfId="0" applyFill="1" applyBorder="1" applyAlignment="1">
      <alignment vertical="center"/>
    </xf>
    <xf numFmtId="0" fontId="73" fillId="0" borderId="3" xfId="0" applyFont="1" applyBorder="1" applyAlignment="1">
      <alignment horizontal="left" vertical="center" wrapText="1"/>
    </xf>
    <xf numFmtId="0" fontId="73" fillId="0" borderId="5" xfId="0" applyFont="1" applyBorder="1" applyAlignment="1">
      <alignment horizontal="left" vertical="center" wrapText="1"/>
    </xf>
    <xf numFmtId="0" fontId="74" fillId="0" borderId="3" xfId="0" applyFont="1" applyBorder="1" applyAlignment="1">
      <alignment horizontal="left" vertical="center" wrapText="1"/>
    </xf>
    <xf numFmtId="0" fontId="74" fillId="11" borderId="3" xfId="0" applyFont="1" applyFill="1" applyBorder="1" applyAlignment="1">
      <alignment horizontal="left" vertical="center" wrapText="1"/>
    </xf>
    <xf numFmtId="0" fontId="74" fillId="0" borderId="3"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9" xfId="0" applyFont="1" applyBorder="1" applyAlignment="1">
      <alignment horizontal="left" vertical="center" wrapText="1"/>
    </xf>
    <xf numFmtId="0" fontId="74" fillId="0" borderId="4" xfId="0" applyFont="1" applyBorder="1" applyAlignment="1">
      <alignment horizontal="left" vertical="center" wrapText="1"/>
    </xf>
    <xf numFmtId="0" fontId="74" fillId="11" borderId="3" xfId="0" applyFont="1" applyFill="1" applyBorder="1" applyAlignment="1">
      <alignment vertical="center" wrapText="1"/>
    </xf>
    <xf numFmtId="0" fontId="74" fillId="0" borderId="20" xfId="0" applyFont="1" applyBorder="1" applyAlignment="1">
      <alignment horizontal="left" vertical="center" wrapText="1"/>
    </xf>
    <xf numFmtId="0" fontId="74" fillId="0" borderId="21" xfId="0" applyFont="1" applyBorder="1" applyAlignment="1">
      <alignment horizontal="left" vertical="center" wrapText="1"/>
    </xf>
    <xf numFmtId="0" fontId="73" fillId="11" borderId="17" xfId="0" applyFont="1" applyFill="1" applyBorder="1" applyAlignment="1">
      <alignment horizontal="left" vertical="center" wrapText="1"/>
    </xf>
    <xf numFmtId="0" fontId="75" fillId="11" borderId="0" xfId="0" applyFont="1" applyFill="1" applyAlignment="1">
      <alignment vertical="center" wrapText="1"/>
    </xf>
    <xf numFmtId="0" fontId="76" fillId="11" borderId="0" xfId="0" applyFont="1" applyFill="1" applyAlignment="1" applyProtection="1">
      <alignment vertical="center" wrapText="1"/>
      <protection locked="0"/>
    </xf>
    <xf numFmtId="1" fontId="73" fillId="0" borderId="16" xfId="0" applyNumberFormat="1" applyFont="1" applyBorder="1" applyAlignment="1">
      <alignment horizontal="left" vertical="center" wrapText="1"/>
    </xf>
    <xf numFmtId="0" fontId="73" fillId="11" borderId="17" xfId="0" applyFont="1" applyFill="1" applyBorder="1" applyAlignment="1">
      <alignment horizontal="center" vertical="center" wrapText="1"/>
    </xf>
    <xf numFmtId="0" fontId="73" fillId="0" borderId="22" xfId="0" applyFont="1" applyBorder="1" applyAlignment="1">
      <alignment horizontal="left" vertical="center" wrapText="1"/>
    </xf>
    <xf numFmtId="0" fontId="73" fillId="0" borderId="17" xfId="0" applyFont="1" applyBorder="1" applyAlignment="1">
      <alignment horizontal="center" vertical="center" wrapText="1"/>
    </xf>
    <xf numFmtId="2" fontId="73" fillId="0" borderId="16" xfId="0" applyNumberFormat="1" applyFont="1" applyBorder="1" applyAlignment="1">
      <alignment horizontal="center" vertical="center" wrapText="1"/>
    </xf>
    <xf numFmtId="178" fontId="73" fillId="0" borderId="22" xfId="50" applyNumberFormat="1" applyFont="1" applyBorder="1" applyAlignment="1">
      <alignment horizontal="left" vertical="center" wrapText="1"/>
    </xf>
    <xf numFmtId="0" fontId="73" fillId="0" borderId="23" xfId="0" applyFont="1" applyBorder="1" applyAlignment="1">
      <alignment horizontal="left" vertical="center" wrapText="1"/>
    </xf>
    <xf numFmtId="1" fontId="73" fillId="0" borderId="9" xfId="0" applyNumberFormat="1" applyFont="1" applyBorder="1" applyAlignment="1">
      <alignment horizontal="center" vertical="center" wrapText="1"/>
    </xf>
    <xf numFmtId="0" fontId="73" fillId="0" borderId="18" xfId="0" applyFont="1" applyBorder="1" applyAlignment="1">
      <alignment horizontal="center" vertical="center" wrapText="1"/>
    </xf>
    <xf numFmtId="1" fontId="73" fillId="0" borderId="10" xfId="0" applyNumberFormat="1" applyFont="1" applyBorder="1" applyAlignment="1">
      <alignment horizontal="left" vertical="center" wrapText="1"/>
    </xf>
    <xf numFmtId="0" fontId="73" fillId="11" borderId="3" xfId="0" applyFont="1" applyFill="1" applyBorder="1" applyAlignment="1">
      <alignment horizontal="left" vertical="center" wrapText="1"/>
    </xf>
    <xf numFmtId="0" fontId="73" fillId="11" borderId="3" xfId="0" applyFont="1" applyFill="1" applyBorder="1" applyAlignment="1">
      <alignment horizontal="center" vertical="center" wrapText="1"/>
    </xf>
    <xf numFmtId="0" fontId="77" fillId="0" borderId="25" xfId="0" applyFont="1" applyBorder="1" applyAlignment="1">
      <alignment horizontal="left" vertical="center" wrapText="1"/>
    </xf>
    <xf numFmtId="0" fontId="73" fillId="0" borderId="3" xfId="0" applyFont="1" applyBorder="1" applyAlignment="1">
      <alignment horizontal="center" vertical="center" wrapText="1"/>
    </xf>
    <xf numFmtId="2" fontId="73" fillId="0" borderId="10" xfId="0" applyNumberFormat="1" applyFont="1" applyBorder="1" applyAlignment="1">
      <alignment horizontal="center" vertical="center" wrapText="1"/>
    </xf>
    <xf numFmtId="178" fontId="73" fillId="0" borderId="25" xfId="50" applyNumberFormat="1" applyFont="1" applyBorder="1" applyAlignment="1">
      <alignment horizontal="left" vertical="center" wrapText="1"/>
    </xf>
    <xf numFmtId="0" fontId="73" fillId="0" borderId="10" xfId="0" applyFont="1" applyBorder="1" applyAlignment="1">
      <alignment horizontal="left" vertical="center" wrapText="1"/>
    </xf>
    <xf numFmtId="2" fontId="73" fillId="0" borderId="3" xfId="0" applyNumberFormat="1" applyFont="1" applyBorder="1" applyAlignment="1">
      <alignment horizontal="center" vertical="center" wrapText="1"/>
    </xf>
    <xf numFmtId="1" fontId="73" fillId="0" borderId="3" xfId="0" applyNumberFormat="1" applyFont="1" applyBorder="1" applyAlignment="1">
      <alignment horizontal="center" vertical="center" wrapText="1"/>
    </xf>
    <xf numFmtId="177" fontId="73" fillId="0" borderId="3" xfId="0" applyNumberFormat="1" applyFont="1" applyBorder="1" applyAlignment="1">
      <alignment horizontal="center" vertical="center" wrapText="1"/>
    </xf>
    <xf numFmtId="0" fontId="73" fillId="0" borderId="20" xfId="0" applyFont="1" applyBorder="1" applyAlignment="1">
      <alignment horizontal="center" vertical="center" wrapText="1"/>
    </xf>
    <xf numFmtId="1" fontId="73" fillId="0" borderId="14" xfId="0" applyNumberFormat="1" applyFont="1" applyBorder="1" applyAlignment="1">
      <alignment horizontal="left" vertical="center" wrapText="1"/>
    </xf>
    <xf numFmtId="0" fontId="73" fillId="11" borderId="4" xfId="0" applyFont="1" applyFill="1" applyBorder="1" applyAlignment="1">
      <alignment horizontal="left" vertical="center" wrapText="1"/>
    </xf>
    <xf numFmtId="0" fontId="73" fillId="11" borderId="4" xfId="0" applyFont="1" applyFill="1" applyBorder="1" applyAlignment="1">
      <alignment horizontal="center" vertical="center" wrapText="1"/>
    </xf>
    <xf numFmtId="0" fontId="77" fillId="0" borderId="26" xfId="0" applyFont="1" applyBorder="1" applyAlignment="1">
      <alignment horizontal="left" vertical="center" wrapText="1"/>
    </xf>
    <xf numFmtId="0" fontId="73" fillId="0" borderId="4" xfId="0" applyFont="1" applyBorder="1" applyAlignment="1">
      <alignment horizontal="center" vertical="center" wrapText="1"/>
    </xf>
    <xf numFmtId="2" fontId="73" fillId="0" borderId="14" xfId="0" applyNumberFormat="1" applyFont="1" applyBorder="1" applyAlignment="1">
      <alignment horizontal="center" vertical="center" wrapText="1"/>
    </xf>
    <xf numFmtId="0" fontId="73" fillId="0" borderId="21" xfId="0" applyFont="1" applyBorder="1" applyAlignment="1">
      <alignment horizontal="center" vertical="center" wrapText="1"/>
    </xf>
    <xf numFmtId="0" fontId="73" fillId="0" borderId="26" xfId="0" applyFont="1" applyBorder="1" applyAlignment="1">
      <alignment horizontal="left" vertical="center" wrapText="1"/>
    </xf>
    <xf numFmtId="0" fontId="77" fillId="11" borderId="3" xfId="0" applyFont="1" applyFill="1" applyBorder="1" applyAlignment="1">
      <alignment horizontal="left" vertical="center" wrapText="1"/>
    </xf>
    <xf numFmtId="0" fontId="73" fillId="0" borderId="3" xfId="0" applyFont="1" applyBorder="1" applyAlignment="1">
      <alignment horizontal="center" vertical="center"/>
    </xf>
    <xf numFmtId="0" fontId="73" fillId="0" borderId="25" xfId="0" applyFont="1" applyBorder="1" applyAlignment="1">
      <alignment horizontal="left" vertical="center" wrapText="1"/>
    </xf>
    <xf numFmtId="175" fontId="73" fillId="0" borderId="3" xfId="0" applyNumberFormat="1" applyFont="1" applyBorder="1" applyAlignment="1">
      <alignment horizontal="center" vertical="center" wrapText="1"/>
    </xf>
    <xf numFmtId="0" fontId="73" fillId="11" borderId="5" xfId="0" applyFont="1" applyFill="1" applyBorder="1" applyAlignment="1">
      <alignment horizontal="center" vertical="center" wrapText="1"/>
    </xf>
    <xf numFmtId="0" fontId="73" fillId="0" borderId="5" xfId="0" applyFont="1" applyBorder="1" applyAlignment="1">
      <alignment horizontal="center" vertical="center" wrapText="1"/>
    </xf>
    <xf numFmtId="178" fontId="73" fillId="0" borderId="27" xfId="50" applyNumberFormat="1" applyFont="1" applyBorder="1" applyAlignment="1">
      <alignment horizontal="left" vertical="center" wrapText="1"/>
    </xf>
    <xf numFmtId="0" fontId="73" fillId="0" borderId="28" xfId="0" applyFont="1" applyBorder="1" applyAlignment="1">
      <alignment horizontal="left" vertical="center" wrapText="1"/>
    </xf>
    <xf numFmtId="2" fontId="73" fillId="0" borderId="5" xfId="0" applyNumberFormat="1" applyFont="1" applyBorder="1" applyAlignment="1">
      <alignment horizontal="center" vertical="center" wrapText="1"/>
    </xf>
    <xf numFmtId="0" fontId="73" fillId="0" borderId="29" xfId="0" applyFont="1" applyBorder="1" applyAlignment="1">
      <alignment horizontal="center" vertical="center" wrapText="1"/>
    </xf>
    <xf numFmtId="0" fontId="78" fillId="11" borderId="0" xfId="0" applyFont="1" applyFill="1" applyAlignment="1">
      <alignment vertical="center" wrapText="1"/>
    </xf>
    <xf numFmtId="0" fontId="73" fillId="11" borderId="9" xfId="0" applyFont="1" applyFill="1" applyBorder="1" applyAlignment="1">
      <alignment horizontal="left" vertical="center" wrapText="1"/>
    </xf>
    <xf numFmtId="0" fontId="73" fillId="11" borderId="9" xfId="0" applyFont="1" applyFill="1" applyBorder="1" applyAlignment="1">
      <alignment horizontal="center" vertical="center" wrapText="1"/>
    </xf>
    <xf numFmtId="0" fontId="73" fillId="0" borderId="9" xfId="0" applyFont="1" applyBorder="1" applyAlignment="1">
      <alignment horizontal="center" vertical="center" wrapText="1"/>
    </xf>
    <xf numFmtId="2" fontId="73" fillId="0" borderId="23" xfId="0" applyNumberFormat="1" applyFont="1" applyBorder="1" applyAlignment="1">
      <alignment horizontal="center" vertical="center" wrapText="1"/>
    </xf>
    <xf numFmtId="178" fontId="73" fillId="0" borderId="30" xfId="50" applyNumberFormat="1" applyFont="1" applyBorder="1" applyAlignment="1">
      <alignment horizontal="left" vertical="center" wrapText="1"/>
    </xf>
    <xf numFmtId="2" fontId="73" fillId="0" borderId="9" xfId="0" applyNumberFormat="1" applyFont="1" applyBorder="1" applyAlignment="1">
      <alignment horizontal="center" vertical="center" wrapText="1"/>
    </xf>
    <xf numFmtId="0" fontId="73" fillId="0" borderId="31" xfId="0" applyFont="1" applyBorder="1" applyAlignment="1">
      <alignment horizontal="center" vertical="center" wrapText="1"/>
    </xf>
    <xf numFmtId="0" fontId="77" fillId="0" borderId="22" xfId="0" applyFont="1" applyBorder="1" applyAlignment="1">
      <alignment horizontal="left" vertical="center" wrapText="1"/>
    </xf>
    <xf numFmtId="0" fontId="73" fillId="0" borderId="24" xfId="0" applyFont="1" applyBorder="1" applyAlignment="1">
      <alignment horizontal="center" vertical="center" wrapText="1"/>
    </xf>
    <xf numFmtId="0" fontId="73" fillId="11" borderId="11" xfId="0" applyFont="1" applyFill="1" applyBorder="1" applyAlignment="1">
      <alignment horizontal="center" vertical="center" wrapText="1"/>
    </xf>
    <xf numFmtId="0" fontId="73" fillId="0" borderId="11" xfId="0" applyFont="1" applyBorder="1" applyAlignment="1">
      <alignment horizontal="center" vertical="center" wrapText="1"/>
    </xf>
    <xf numFmtId="0" fontId="73" fillId="0" borderId="15" xfId="0" applyFont="1" applyBorder="1" applyAlignment="1">
      <alignment horizontal="center" vertical="center" wrapText="1"/>
    </xf>
    <xf numFmtId="178" fontId="73" fillId="0" borderId="26" xfId="50" applyNumberFormat="1" applyFont="1" applyBorder="1" applyAlignment="1">
      <alignment horizontal="left" vertical="center" wrapText="1"/>
    </xf>
    <xf numFmtId="0" fontId="73" fillId="0" borderId="14" xfId="0" applyFont="1" applyBorder="1" applyAlignment="1">
      <alignment horizontal="left" vertical="center" wrapText="1"/>
    </xf>
    <xf numFmtId="2" fontId="73" fillId="0" borderId="4" xfId="0" applyNumberFormat="1" applyFont="1" applyBorder="1" applyAlignment="1">
      <alignment horizontal="center" vertical="center" wrapText="1"/>
    </xf>
    <xf numFmtId="0" fontId="79" fillId="12" borderId="3" xfId="0" applyFont="1" applyFill="1" applyBorder="1" applyAlignment="1">
      <alignment horizontal="center" vertical="center" wrapText="1"/>
    </xf>
    <xf numFmtId="0" fontId="73" fillId="0" borderId="25" xfId="0" applyFont="1" applyBorder="1" applyAlignment="1">
      <alignment horizontal="center" vertical="center" wrapText="1"/>
    </xf>
    <xf numFmtId="2" fontId="73" fillId="0" borderId="20" xfId="0" applyNumberFormat="1" applyFont="1" applyBorder="1" applyAlignment="1">
      <alignment horizontal="center" vertical="center" wrapText="1"/>
    </xf>
    <xf numFmtId="1" fontId="73" fillId="0" borderId="20" xfId="0" applyNumberFormat="1" applyFont="1" applyBorder="1" applyAlignment="1">
      <alignment horizontal="center" vertical="center" wrapText="1"/>
    </xf>
    <xf numFmtId="1" fontId="73" fillId="0" borderId="32" xfId="0" applyNumberFormat="1" applyFont="1" applyBorder="1" applyAlignment="1">
      <alignment horizontal="left" vertical="center" wrapText="1"/>
    </xf>
    <xf numFmtId="0" fontId="73" fillId="11" borderId="11" xfId="0" applyFont="1" applyFill="1" applyBorder="1" applyAlignment="1">
      <alignment horizontal="left" vertical="center" wrapText="1"/>
    </xf>
    <xf numFmtId="0" fontId="73" fillId="0" borderId="30" xfId="0" applyFont="1" applyBorder="1" applyAlignment="1">
      <alignment horizontal="left" vertical="center" wrapText="1"/>
    </xf>
    <xf numFmtId="175" fontId="73" fillId="0" borderId="9" xfId="0" applyNumberFormat="1" applyFont="1" applyBorder="1" applyAlignment="1">
      <alignment horizontal="center" vertical="center" wrapText="1"/>
    </xf>
    <xf numFmtId="2" fontId="73" fillId="0" borderId="32" xfId="0" applyNumberFormat="1" applyFont="1" applyBorder="1" applyAlignment="1">
      <alignment horizontal="center" vertical="center" wrapText="1"/>
    </xf>
    <xf numFmtId="175" fontId="73" fillId="0" borderId="11" xfId="0" applyNumberFormat="1" applyFont="1" applyBorder="1" applyAlignment="1">
      <alignment horizontal="center" vertical="center" wrapText="1"/>
    </xf>
    <xf numFmtId="178" fontId="73" fillId="0" borderId="12" xfId="50" applyNumberFormat="1" applyFont="1" applyBorder="1" applyAlignment="1">
      <alignment horizontal="left" vertical="center" wrapText="1"/>
    </xf>
    <xf numFmtId="0" fontId="73" fillId="0" borderId="32" xfId="0" applyFont="1" applyBorder="1" applyAlignment="1">
      <alignment horizontal="left" vertical="center" wrapText="1"/>
    </xf>
    <xf numFmtId="1" fontId="73" fillId="0" borderId="11" xfId="0" applyNumberFormat="1" applyFont="1" applyBorder="1" applyAlignment="1">
      <alignment horizontal="center" vertical="center" wrapText="1"/>
    </xf>
    <xf numFmtId="2" fontId="73" fillId="0" borderId="11" xfId="0" applyNumberFormat="1" applyFont="1" applyBorder="1" applyAlignment="1">
      <alignment horizontal="center" vertical="center" wrapText="1"/>
    </xf>
    <xf numFmtId="0" fontId="77" fillId="0" borderId="11" xfId="0" applyFont="1" applyBorder="1" applyAlignment="1">
      <alignment horizontal="center" vertical="center" wrapText="1"/>
    </xf>
    <xf numFmtId="175" fontId="73" fillId="0" borderId="4" xfId="0" applyNumberFormat="1" applyFont="1" applyBorder="1" applyAlignment="1">
      <alignment horizontal="center" vertical="center" wrapText="1"/>
    </xf>
    <xf numFmtId="0" fontId="77" fillId="0" borderId="3" xfId="0" applyFont="1" applyBorder="1" applyAlignment="1">
      <alignment horizontal="center" vertical="center" wrapText="1"/>
    </xf>
    <xf numFmtId="0" fontId="73" fillId="0" borderId="35" xfId="0" applyFont="1" applyBorder="1" applyAlignment="1">
      <alignment horizontal="left" vertical="center" wrapText="1"/>
    </xf>
    <xf numFmtId="0" fontId="73" fillId="0" borderId="2" xfId="0" applyFont="1" applyBorder="1" applyAlignment="1">
      <alignment horizontal="left" vertical="center" wrapText="1"/>
    </xf>
    <xf numFmtId="0" fontId="73" fillId="11" borderId="5" xfId="0" applyFont="1" applyFill="1" applyBorder="1" applyAlignment="1">
      <alignment horizontal="left" vertical="center" wrapText="1"/>
    </xf>
    <xf numFmtId="1" fontId="73" fillId="0" borderId="4" xfId="0" applyNumberFormat="1" applyFont="1" applyBorder="1" applyAlignment="1">
      <alignment horizontal="left" vertical="center" wrapText="1"/>
    </xf>
    <xf numFmtId="1" fontId="73" fillId="0" borderId="4" xfId="0" applyNumberFormat="1" applyFont="1" applyBorder="1" applyAlignment="1">
      <alignment horizontal="center" vertical="center" wrapText="1"/>
    </xf>
    <xf numFmtId="0" fontId="73" fillId="0" borderId="12" xfId="0" applyFont="1" applyBorder="1" applyAlignment="1">
      <alignment horizontal="center" vertical="center" wrapText="1"/>
    </xf>
    <xf numFmtId="0" fontId="73" fillId="0" borderId="4" xfId="0" applyFont="1" applyBorder="1" applyAlignment="1">
      <alignment horizontal="left" vertical="center" wrapText="1"/>
    </xf>
    <xf numFmtId="0" fontId="73" fillId="0" borderId="4" xfId="0" applyFont="1" applyBorder="1" applyAlignment="1">
      <alignment horizontal="center" vertical="center"/>
    </xf>
    <xf numFmtId="0" fontId="77" fillId="0" borderId="4" xfId="0" applyFont="1" applyBorder="1" applyAlignment="1">
      <alignment horizontal="center" vertical="center" wrapText="1"/>
    </xf>
    <xf numFmtId="1" fontId="73" fillId="0" borderId="3" xfId="0" applyNumberFormat="1" applyFont="1" applyBorder="1" applyAlignment="1">
      <alignment horizontal="left" vertical="center" wrapText="1"/>
    </xf>
    <xf numFmtId="0" fontId="73" fillId="11" borderId="25" xfId="0" applyFont="1" applyFill="1" applyBorder="1" applyAlignment="1">
      <alignment horizontal="left" vertical="center" wrapText="1"/>
    </xf>
    <xf numFmtId="1" fontId="73" fillId="11" borderId="32" xfId="0" applyNumberFormat="1" applyFont="1" applyFill="1" applyBorder="1" applyAlignment="1">
      <alignment horizontal="left" vertical="center" wrapText="1"/>
    </xf>
    <xf numFmtId="0" fontId="73" fillId="11" borderId="11" xfId="0" applyFont="1" applyFill="1" applyBorder="1" applyAlignment="1">
      <alignment horizontal="center" vertical="center"/>
    </xf>
    <xf numFmtId="1" fontId="73" fillId="11" borderId="10" xfId="0" applyNumberFormat="1" applyFont="1" applyFill="1" applyBorder="1" applyAlignment="1">
      <alignment horizontal="left" vertical="center" wrapText="1"/>
    </xf>
    <xf numFmtId="0" fontId="77" fillId="11" borderId="3" xfId="0" applyFont="1" applyFill="1" applyBorder="1" applyAlignment="1">
      <alignment horizontal="center" vertical="center" wrapText="1"/>
    </xf>
    <xf numFmtId="0" fontId="73" fillId="11" borderId="3" xfId="0" applyFont="1" applyFill="1" applyBorder="1" applyAlignment="1">
      <alignment horizontal="center" vertical="center"/>
    </xf>
    <xf numFmtId="0" fontId="77" fillId="0" borderId="10" xfId="0" applyFont="1" applyBorder="1" applyAlignment="1">
      <alignment horizontal="left" vertical="center" wrapText="1"/>
    </xf>
    <xf numFmtId="1" fontId="73" fillId="11" borderId="14" xfId="0" applyNumberFormat="1" applyFont="1" applyFill="1" applyBorder="1" applyAlignment="1">
      <alignment horizontal="left" vertical="center" wrapText="1"/>
    </xf>
    <xf numFmtId="0" fontId="73" fillId="11" borderId="4" xfId="0" applyFont="1" applyFill="1" applyBorder="1" applyAlignment="1">
      <alignment horizontal="center" vertical="center"/>
    </xf>
    <xf numFmtId="0" fontId="73" fillId="0" borderId="12" xfId="0" applyFont="1" applyBorder="1" applyAlignment="1">
      <alignment horizontal="left" vertical="center" wrapText="1"/>
    </xf>
    <xf numFmtId="0" fontId="73" fillId="0" borderId="34" xfId="0" applyFont="1" applyBorder="1" applyAlignment="1">
      <alignment horizontal="center" vertical="center" wrapText="1"/>
    </xf>
    <xf numFmtId="0" fontId="73" fillId="11" borderId="10" xfId="0" applyFont="1" applyFill="1" applyBorder="1" applyAlignment="1">
      <alignment horizontal="left" vertical="center" wrapText="1"/>
    </xf>
    <xf numFmtId="1" fontId="73" fillId="11" borderId="16" xfId="0" applyNumberFormat="1" applyFont="1" applyFill="1" applyBorder="1" applyAlignment="1">
      <alignment horizontal="left" vertical="center" wrapText="1"/>
    </xf>
    <xf numFmtId="0" fontId="73" fillId="11" borderId="17" xfId="0" applyFont="1" applyFill="1" applyBorder="1" applyAlignment="1">
      <alignment horizontal="center" vertical="center"/>
    </xf>
    <xf numFmtId="0" fontId="73" fillId="0" borderId="10" xfId="0" applyFont="1" applyBorder="1" applyAlignment="1">
      <alignment horizontal="center" vertical="center" wrapText="1"/>
    </xf>
    <xf numFmtId="2" fontId="73" fillId="0" borderId="10" xfId="84" applyNumberFormat="1" applyFont="1" applyBorder="1" applyAlignment="1">
      <alignment horizontal="center" vertical="center" wrapText="1"/>
    </xf>
    <xf numFmtId="175" fontId="73" fillId="0" borderId="3" xfId="84" applyNumberFormat="1" applyFont="1" applyBorder="1" applyAlignment="1">
      <alignment horizontal="center" vertical="center" wrapText="1"/>
    </xf>
    <xf numFmtId="49" fontId="73" fillId="0" borderId="20" xfId="84" applyNumberFormat="1" applyFont="1" applyBorder="1" applyAlignment="1">
      <alignment horizontal="center" vertical="center" wrapText="1"/>
    </xf>
    <xf numFmtId="0" fontId="73" fillId="0" borderId="3" xfId="84" applyFont="1" applyBorder="1" applyAlignment="1">
      <alignment horizontal="center" vertical="center" wrapText="1"/>
    </xf>
    <xf numFmtId="1" fontId="73" fillId="0" borderId="10" xfId="84" applyNumberFormat="1" applyFont="1" applyBorder="1" applyAlignment="1">
      <alignment horizontal="left" vertical="center" wrapText="1"/>
    </xf>
    <xf numFmtId="0" fontId="77" fillId="11" borderId="3" xfId="84" applyFont="1" applyFill="1" applyBorder="1" applyAlignment="1">
      <alignment horizontal="center" vertical="center" wrapText="1"/>
    </xf>
    <xf numFmtId="0" fontId="73" fillId="0" borderId="25" xfId="84" applyFont="1" applyBorder="1" applyAlignment="1">
      <alignment horizontal="left" vertical="center" wrapText="1"/>
    </xf>
    <xf numFmtId="0" fontId="73" fillId="0" borderId="10" xfId="84" applyFont="1" applyBorder="1" applyAlignment="1">
      <alignment horizontal="left" vertical="center" wrapText="1"/>
    </xf>
    <xf numFmtId="2" fontId="73" fillId="0" borderId="3" xfId="84" applyNumberFormat="1" applyFont="1" applyBorder="1" applyAlignment="1">
      <alignment horizontal="center" vertical="center" wrapText="1"/>
    </xf>
    <xf numFmtId="1" fontId="73" fillId="0" borderId="3" xfId="84" applyNumberFormat="1" applyFont="1" applyBorder="1" applyAlignment="1">
      <alignment horizontal="center" vertical="center" wrapText="1"/>
    </xf>
    <xf numFmtId="0" fontId="73" fillId="11" borderId="3" xfId="84" applyFont="1" applyFill="1" applyBorder="1" applyAlignment="1">
      <alignment horizontal="left" vertical="center" wrapText="1"/>
    </xf>
    <xf numFmtId="0" fontId="73" fillId="0" borderId="4" xfId="84" applyFont="1" applyBorder="1" applyAlignment="1">
      <alignment horizontal="center" vertical="center" wrapText="1"/>
    </xf>
    <xf numFmtId="2" fontId="73" fillId="0" borderId="14" xfId="84" applyNumberFormat="1" applyFont="1" applyBorder="1" applyAlignment="1">
      <alignment horizontal="center" vertical="center" wrapText="1"/>
    </xf>
    <xf numFmtId="175" fontId="73" fillId="0" borderId="4" xfId="84" applyNumberFormat="1" applyFont="1" applyBorder="1" applyAlignment="1">
      <alignment horizontal="center" vertical="center" wrapText="1"/>
    </xf>
    <xf numFmtId="49" fontId="73" fillId="0" borderId="21" xfId="84" applyNumberFormat="1" applyFont="1" applyBorder="1" applyAlignment="1">
      <alignment horizontal="center" vertical="center" wrapText="1"/>
    </xf>
    <xf numFmtId="0" fontId="73" fillId="11" borderId="9" xfId="0" applyFont="1" applyFill="1" applyBorder="1" applyAlignment="1">
      <alignment horizontal="center" vertical="center"/>
    </xf>
    <xf numFmtId="2" fontId="73" fillId="0" borderId="10" xfId="50" applyNumberFormat="1" applyFont="1" applyBorder="1" applyAlignment="1">
      <alignment horizontal="center" vertical="center" wrapText="1"/>
    </xf>
    <xf numFmtId="0" fontId="77" fillId="11" borderId="4" xfId="0" applyFont="1" applyFill="1" applyBorder="1" applyAlignment="1">
      <alignment horizontal="left" vertical="center" wrapText="1"/>
    </xf>
    <xf numFmtId="2" fontId="73" fillId="0" borderId="14" xfId="50" applyNumberFormat="1" applyFont="1" applyBorder="1" applyAlignment="1">
      <alignment horizontal="center" vertical="center" wrapText="1"/>
    </xf>
    <xf numFmtId="0" fontId="77" fillId="11" borderId="4" xfId="84" applyFont="1" applyFill="1" applyBorder="1" applyAlignment="1">
      <alignment horizontal="left" vertical="center" wrapText="1"/>
    </xf>
    <xf numFmtId="2" fontId="73" fillId="0" borderId="16" xfId="44" applyNumberFormat="1" applyFont="1" applyBorder="1" applyAlignment="1">
      <alignment horizontal="center" vertical="center"/>
    </xf>
    <xf numFmtId="175" fontId="73" fillId="0" borderId="17" xfId="84" applyNumberFormat="1" applyFont="1" applyBorder="1" applyAlignment="1">
      <alignment horizontal="center" vertical="center" wrapText="1"/>
    </xf>
    <xf numFmtId="177" fontId="73" fillId="0" borderId="4" xfId="0" applyNumberFormat="1" applyFont="1" applyBorder="1" applyAlignment="1">
      <alignment horizontal="center" vertical="center" wrapText="1"/>
    </xf>
    <xf numFmtId="0" fontId="77" fillId="11" borderId="11" xfId="0" applyFont="1" applyFill="1" applyBorder="1" applyAlignment="1">
      <alignment horizontal="center" vertical="center" wrapText="1"/>
    </xf>
    <xf numFmtId="0" fontId="77" fillId="11" borderId="11" xfId="0" applyFont="1" applyFill="1" applyBorder="1" applyAlignment="1">
      <alignment horizontal="left" vertical="center" wrapText="1"/>
    </xf>
    <xf numFmtId="178" fontId="73" fillId="0" borderId="36" xfId="50" applyNumberFormat="1" applyFont="1" applyBorder="1" applyAlignment="1">
      <alignment horizontal="left" vertical="center" wrapText="1"/>
    </xf>
    <xf numFmtId="0" fontId="73" fillId="0" borderId="23" xfId="0" applyFont="1" applyBorder="1" applyAlignment="1">
      <alignment horizontal="center" vertical="center" wrapText="1"/>
    </xf>
    <xf numFmtId="0" fontId="73" fillId="0" borderId="28" xfId="0" applyFont="1" applyBorder="1" applyAlignment="1">
      <alignment horizontal="center" vertical="center" wrapText="1"/>
    </xf>
    <xf numFmtId="2" fontId="73" fillId="0" borderId="32" xfId="44" applyNumberFormat="1" applyFont="1" applyBorder="1" applyAlignment="1">
      <alignment horizontal="center" vertical="center"/>
    </xf>
    <xf numFmtId="0" fontId="73" fillId="0" borderId="11" xfId="0" applyFont="1" applyBorder="1" applyAlignment="1">
      <alignment horizontal="center" vertical="center"/>
    </xf>
    <xf numFmtId="2" fontId="73" fillId="0" borderId="10" xfId="44" applyNumberFormat="1" applyFont="1" applyBorder="1" applyAlignment="1">
      <alignment horizontal="center" vertical="center"/>
    </xf>
    <xf numFmtId="0" fontId="64" fillId="11" borderId="0" xfId="38" applyFont="1" applyFill="1" applyBorder="1" applyAlignment="1">
      <alignment vertical="center" wrapText="1"/>
    </xf>
    <xf numFmtId="1" fontId="77" fillId="11" borderId="14" xfId="0" applyNumberFormat="1" applyFont="1" applyFill="1" applyBorder="1" applyAlignment="1">
      <alignment horizontal="left" vertical="center" wrapText="1"/>
    </xf>
    <xf numFmtId="2" fontId="73" fillId="0" borderId="14" xfId="44" applyNumberFormat="1" applyFont="1" applyBorder="1" applyAlignment="1">
      <alignment horizontal="center" vertical="center"/>
    </xf>
    <xf numFmtId="0" fontId="73" fillId="11" borderId="25" xfId="0" applyFont="1" applyFill="1" applyBorder="1" applyAlignment="1">
      <alignment horizontal="center" vertical="center" wrapText="1"/>
    </xf>
    <xf numFmtId="0" fontId="73" fillId="11" borderId="14" xfId="0" applyFont="1" applyFill="1" applyBorder="1" applyAlignment="1">
      <alignment horizontal="left" vertical="center" wrapText="1"/>
    </xf>
    <xf numFmtId="0" fontId="75" fillId="0" borderId="0" xfId="0" applyFont="1" applyAlignment="1">
      <alignment vertical="center" wrapText="1"/>
    </xf>
    <xf numFmtId="0" fontId="73" fillId="11" borderId="12" xfId="0" applyFont="1" applyFill="1" applyBorder="1" applyAlignment="1">
      <alignment horizontal="left" vertical="center" wrapText="1"/>
    </xf>
    <xf numFmtId="2" fontId="73" fillId="0" borderId="32" xfId="50" applyNumberFormat="1" applyFont="1" applyBorder="1" applyAlignment="1">
      <alignment horizontal="center" vertical="center" wrapText="1"/>
    </xf>
    <xf numFmtId="0" fontId="77" fillId="11" borderId="17" xfId="0" applyFont="1" applyFill="1" applyBorder="1" applyAlignment="1">
      <alignment horizontal="left" vertical="center" wrapText="1"/>
    </xf>
    <xf numFmtId="2" fontId="73" fillId="0" borderId="16" xfId="50" applyNumberFormat="1" applyFont="1" applyBorder="1" applyAlignment="1">
      <alignment horizontal="center" vertical="center" wrapText="1"/>
    </xf>
    <xf numFmtId="177" fontId="73" fillId="0" borderId="3" xfId="0" applyNumberFormat="1" applyFont="1" applyBorder="1" applyAlignment="1">
      <alignment horizontal="center" vertical="center"/>
    </xf>
    <xf numFmtId="1" fontId="73" fillId="0" borderId="3" xfId="0" applyNumberFormat="1" applyFont="1" applyBorder="1" applyAlignment="1">
      <alignment horizontal="center" vertical="center"/>
    </xf>
    <xf numFmtId="2" fontId="73" fillId="11" borderId="3" xfId="0" applyNumberFormat="1" applyFont="1" applyFill="1" applyBorder="1" applyAlignment="1">
      <alignment horizontal="center" vertical="center" wrapText="1"/>
    </xf>
    <xf numFmtId="2" fontId="73" fillId="0" borderId="20" xfId="50" applyNumberFormat="1" applyFont="1" applyBorder="1" applyAlignment="1">
      <alignment horizontal="center" vertical="center" wrapText="1"/>
    </xf>
    <xf numFmtId="181" fontId="73" fillId="0" borderId="3" xfId="0" applyNumberFormat="1" applyFont="1" applyBorder="1" applyAlignment="1">
      <alignment horizontal="center" vertical="center" wrapText="1"/>
    </xf>
    <xf numFmtId="175" fontId="73" fillId="0" borderId="17" xfId="0" applyNumberFormat="1" applyFont="1" applyBorder="1" applyAlignment="1">
      <alignment horizontal="center" vertical="center" wrapText="1"/>
    </xf>
    <xf numFmtId="0" fontId="73" fillId="11" borderId="11" xfId="71" applyFont="1" applyFill="1" applyBorder="1" applyAlignment="1">
      <alignment horizontal="center" vertical="center" wrapText="1"/>
    </xf>
    <xf numFmtId="177" fontId="73" fillId="11" borderId="12" xfId="0" applyNumberFormat="1" applyFont="1" applyFill="1" applyBorder="1" applyAlignment="1">
      <alignment horizontal="left" vertical="center" wrapText="1"/>
    </xf>
    <xf numFmtId="2" fontId="73" fillId="11" borderId="32" xfId="0" applyNumberFormat="1" applyFont="1" applyFill="1" applyBorder="1" applyAlignment="1">
      <alignment horizontal="center" vertical="center"/>
    </xf>
    <xf numFmtId="0" fontId="73" fillId="11" borderId="3" xfId="71" applyFont="1" applyFill="1" applyBorder="1" applyAlignment="1">
      <alignment horizontal="center" vertical="center" wrapText="1"/>
    </xf>
    <xf numFmtId="0" fontId="73" fillId="11" borderId="25" xfId="71" applyFont="1" applyFill="1" applyBorder="1" applyAlignment="1">
      <alignment horizontal="center" vertical="center" wrapText="1"/>
    </xf>
    <xf numFmtId="2" fontId="73" fillId="11" borderId="10" xfId="0" applyNumberFormat="1" applyFont="1" applyFill="1" applyBorder="1" applyAlignment="1">
      <alignment horizontal="center" vertical="center"/>
    </xf>
    <xf numFmtId="1" fontId="73" fillId="11" borderId="14" xfId="71" applyNumberFormat="1" applyFont="1" applyFill="1" applyBorder="1" applyAlignment="1">
      <alignment horizontal="left" vertical="center" wrapText="1"/>
    </xf>
    <xf numFmtId="0" fontId="73" fillId="11" borderId="4" xfId="71" applyFont="1" applyFill="1" applyBorder="1" applyAlignment="1">
      <alignment horizontal="left" vertical="center" wrapText="1"/>
    </xf>
    <xf numFmtId="0" fontId="73" fillId="11" borderId="4" xfId="71" applyFont="1" applyFill="1" applyBorder="1" applyAlignment="1">
      <alignment horizontal="center" vertical="center" wrapText="1"/>
    </xf>
    <xf numFmtId="0" fontId="73" fillId="11" borderId="26" xfId="71" applyFont="1" applyFill="1" applyBorder="1" applyAlignment="1">
      <alignment horizontal="center" vertical="center" wrapText="1"/>
    </xf>
    <xf numFmtId="2" fontId="73" fillId="11" borderId="28" xfId="0" applyNumberFormat="1" applyFont="1" applyFill="1" applyBorder="1" applyAlignment="1">
      <alignment horizontal="center" vertical="center"/>
    </xf>
    <xf numFmtId="0" fontId="73" fillId="11" borderId="37" xfId="0" applyFont="1" applyFill="1" applyBorder="1" applyAlignment="1">
      <alignment horizontal="center" vertical="center" wrapText="1"/>
    </xf>
    <xf numFmtId="0" fontId="73" fillId="11" borderId="9" xfId="71" applyFont="1" applyFill="1" applyBorder="1" applyAlignment="1">
      <alignment horizontal="center" vertical="center" wrapText="1"/>
    </xf>
    <xf numFmtId="177" fontId="73" fillId="11" borderId="30" xfId="0" applyNumberFormat="1" applyFont="1" applyFill="1" applyBorder="1" applyAlignment="1">
      <alignment horizontal="left" vertical="center" wrapText="1"/>
    </xf>
    <xf numFmtId="0" fontId="73" fillId="11" borderId="28" xfId="0" applyFont="1" applyFill="1" applyBorder="1" applyAlignment="1">
      <alignment horizontal="left" vertical="center" wrapText="1"/>
    </xf>
    <xf numFmtId="0" fontId="73" fillId="11" borderId="5" xfId="0" applyFont="1" applyFill="1" applyBorder="1" applyAlignment="1">
      <alignment horizontal="center" vertical="center"/>
    </xf>
    <xf numFmtId="0" fontId="73" fillId="11" borderId="21" xfId="0" applyFont="1" applyFill="1" applyBorder="1" applyAlignment="1">
      <alignment horizontal="center" vertical="center" wrapText="1"/>
    </xf>
    <xf numFmtId="0" fontId="73" fillId="11" borderId="38" xfId="0" applyFont="1" applyFill="1" applyBorder="1" applyAlignment="1">
      <alignment horizontal="center" vertical="center"/>
    </xf>
    <xf numFmtId="0" fontId="73" fillId="11" borderId="25" xfId="0" applyFont="1" applyFill="1" applyBorder="1" applyAlignment="1">
      <alignment horizontal="center" vertical="center"/>
    </xf>
    <xf numFmtId="0" fontId="73" fillId="11" borderId="20" xfId="0" applyFont="1" applyFill="1" applyBorder="1" applyAlignment="1">
      <alignment horizontal="center" vertical="center" wrapText="1"/>
    </xf>
    <xf numFmtId="2" fontId="73" fillId="11" borderId="14" xfId="0" applyNumberFormat="1" applyFont="1" applyFill="1" applyBorder="1" applyAlignment="1">
      <alignment horizontal="center" vertical="center"/>
    </xf>
    <xf numFmtId="2" fontId="73" fillId="11" borderId="23" xfId="0" applyNumberFormat="1" applyFont="1" applyFill="1" applyBorder="1" applyAlignment="1">
      <alignment horizontal="center" vertical="center"/>
    </xf>
    <xf numFmtId="0" fontId="73" fillId="11" borderId="31" xfId="0" applyFont="1" applyFill="1" applyBorder="1" applyAlignment="1">
      <alignment horizontal="center" vertical="center" wrapText="1"/>
    </xf>
    <xf numFmtId="2" fontId="77" fillId="0" borderId="3" xfId="107" applyNumberFormat="1" applyFont="1" applyBorder="1" applyAlignment="1">
      <alignment horizontal="center" vertical="center" wrapText="1"/>
    </xf>
    <xf numFmtId="1" fontId="77" fillId="0" borderId="3" xfId="107" applyNumberFormat="1" applyFont="1" applyBorder="1" applyAlignment="1">
      <alignment horizontal="center" vertical="center" wrapText="1"/>
    </xf>
    <xf numFmtId="1" fontId="75" fillId="11" borderId="0" xfId="0" applyNumberFormat="1" applyFont="1" applyFill="1" applyAlignment="1">
      <alignment horizontal="left" vertical="center" wrapText="1"/>
    </xf>
    <xf numFmtId="0" fontId="75" fillId="11" borderId="0" xfId="0" applyFont="1" applyFill="1" applyAlignment="1">
      <alignment horizontal="left" vertical="center" wrapText="1"/>
    </xf>
    <xf numFmtId="0" fontId="75" fillId="11" borderId="0" xfId="0" applyFont="1" applyFill="1" applyAlignment="1">
      <alignment horizontal="center" vertical="center" wrapText="1"/>
    </xf>
    <xf numFmtId="0" fontId="75" fillId="11" borderId="0" xfId="0" applyFont="1" applyFill="1" applyAlignment="1">
      <alignment horizontal="center" vertical="center"/>
    </xf>
    <xf numFmtId="0" fontId="75" fillId="0" borderId="92" xfId="0" applyFont="1" applyBorder="1" applyAlignment="1">
      <alignment horizontal="left" vertical="center" wrapText="1"/>
    </xf>
    <xf numFmtId="0" fontId="75" fillId="11" borderId="0" xfId="0" applyFont="1" applyFill="1" applyAlignment="1" applyProtection="1">
      <alignment horizontal="center" vertical="center"/>
      <protection locked="0"/>
    </xf>
    <xf numFmtId="2" fontId="75" fillId="11" borderId="0" xfId="0" applyNumberFormat="1" applyFont="1" applyFill="1" applyAlignment="1">
      <alignment horizontal="center" vertical="center"/>
    </xf>
    <xf numFmtId="0" fontId="75" fillId="0" borderId="93" xfId="0" applyFont="1" applyBorder="1" applyAlignment="1">
      <alignment horizontal="left" vertical="center" wrapText="1"/>
    </xf>
    <xf numFmtId="0" fontId="75" fillId="11" borderId="0" xfId="0" applyFont="1" applyFill="1" applyAlignment="1" applyProtection="1">
      <alignment vertical="center" wrapText="1"/>
      <protection locked="0"/>
    </xf>
    <xf numFmtId="0" fontId="75" fillId="0" borderId="94" xfId="0" applyFont="1" applyBorder="1" applyAlignment="1">
      <alignment horizontal="left" vertical="center" wrapText="1"/>
    </xf>
    <xf numFmtId="0" fontId="75" fillId="0" borderId="0" xfId="0" applyFont="1" applyAlignment="1">
      <alignment horizontal="left" vertical="center" wrapText="1"/>
    </xf>
    <xf numFmtId="0" fontId="79" fillId="12" borderId="0" xfId="0" applyFont="1" applyFill="1" applyAlignment="1">
      <alignment horizontal="center" vertical="center" wrapText="1"/>
    </xf>
    <xf numFmtId="0" fontId="74" fillId="11" borderId="4" xfId="0" applyFont="1" applyFill="1" applyBorder="1" applyAlignment="1">
      <alignment horizontal="left" vertical="center" wrapText="1"/>
    </xf>
    <xf numFmtId="2" fontId="73" fillId="0" borderId="21" xfId="0" applyNumberFormat="1" applyFont="1" applyBorder="1" applyAlignment="1">
      <alignment horizontal="center" vertical="center" wrapText="1"/>
    </xf>
    <xf numFmtId="0" fontId="73" fillId="0" borderId="11" xfId="0" applyFont="1" applyBorder="1" applyAlignment="1">
      <alignment horizontal="left" vertical="center" wrapText="1"/>
    </xf>
    <xf numFmtId="2" fontId="73" fillId="0" borderId="34" xfId="0" applyNumberFormat="1" applyFont="1" applyBorder="1" applyAlignment="1">
      <alignment horizontal="center" vertical="center" wrapText="1"/>
    </xf>
    <xf numFmtId="0" fontId="50" fillId="0" borderId="25" xfId="0" applyFont="1" applyBorder="1" applyAlignment="1">
      <alignment horizontal="left" vertical="center" wrapText="1"/>
    </xf>
    <xf numFmtId="0" fontId="48" fillId="0" borderId="25" xfId="0" applyFont="1" applyBorder="1" applyAlignment="1">
      <alignment horizontal="left" vertical="center" wrapText="1"/>
    </xf>
    <xf numFmtId="0" fontId="72" fillId="11" borderId="6" xfId="0" applyFont="1" applyFill="1" applyBorder="1" applyAlignment="1">
      <alignment vertical="center" wrapText="1"/>
    </xf>
    <xf numFmtId="0" fontId="80" fillId="0" borderId="0" xfId="0" applyFont="1"/>
    <xf numFmtId="0" fontId="80" fillId="0" borderId="0" xfId="0" applyFont="1" applyAlignment="1">
      <alignment horizontal="center"/>
    </xf>
    <xf numFmtId="0" fontId="80" fillId="0" borderId="7" xfId="0" applyFont="1" applyBorder="1" applyAlignment="1">
      <alignment horizontal="center"/>
    </xf>
    <xf numFmtId="1" fontId="81" fillId="13" borderId="39" xfId="0" applyNumberFormat="1" applyFont="1" applyFill="1" applyBorder="1" applyAlignment="1" applyProtection="1">
      <alignment horizontal="left" vertical="center"/>
      <protection locked="0"/>
    </xf>
    <xf numFmtId="0" fontId="81" fillId="13" borderId="40" xfId="0" applyFont="1" applyFill="1" applyBorder="1" applyAlignment="1" applyProtection="1">
      <alignment horizontal="center" vertical="center" wrapText="1"/>
      <protection locked="0"/>
    </xf>
    <xf numFmtId="0" fontId="82" fillId="13" borderId="40" xfId="65" applyFont="1" applyFill="1" applyBorder="1" applyAlignment="1" applyProtection="1">
      <alignment horizontal="center" vertical="center" wrapText="1"/>
      <protection locked="0"/>
    </xf>
    <xf numFmtId="0" fontId="82" fillId="13" borderId="40" xfId="0" applyFont="1" applyFill="1" applyBorder="1" applyAlignment="1" applyProtection="1">
      <alignment horizontal="center" vertical="center" wrapText="1"/>
      <protection locked="0"/>
    </xf>
    <xf numFmtId="1" fontId="81" fillId="14" borderId="39" xfId="0" applyNumberFormat="1" applyFont="1" applyFill="1" applyBorder="1" applyAlignment="1" applyProtection="1">
      <alignment horizontal="left" vertical="center"/>
      <protection locked="0"/>
    </xf>
    <xf numFmtId="0" fontId="81" fillId="14" borderId="40" xfId="0" applyFont="1" applyFill="1" applyBorder="1" applyAlignment="1" applyProtection="1">
      <alignment horizontal="center" vertical="center" wrapText="1"/>
      <protection locked="0"/>
    </xf>
    <xf numFmtId="0" fontId="82" fillId="14" borderId="40" xfId="65" applyFont="1" applyFill="1" applyBorder="1" applyAlignment="1" applyProtection="1">
      <alignment horizontal="center" vertical="center" wrapText="1"/>
      <protection locked="0"/>
    </xf>
    <xf numFmtId="0" fontId="82" fillId="14" borderId="40" xfId="0" applyFont="1" applyFill="1" applyBorder="1" applyAlignment="1" applyProtection="1">
      <alignment horizontal="center" vertical="center" wrapText="1"/>
      <protection locked="0"/>
    </xf>
    <xf numFmtId="1" fontId="81" fillId="15" borderId="39" xfId="0" applyNumberFormat="1" applyFont="1" applyFill="1" applyBorder="1" applyAlignment="1">
      <alignment horizontal="left" vertical="center"/>
    </xf>
    <xf numFmtId="0" fontId="75" fillId="15" borderId="40" xfId="0" applyFont="1" applyFill="1" applyBorder="1" applyAlignment="1">
      <alignment horizontal="left" vertical="center" wrapText="1"/>
    </xf>
    <xf numFmtId="0" fontId="75" fillId="15" borderId="40" xfId="0" applyFont="1" applyFill="1" applyBorder="1" applyAlignment="1">
      <alignment horizontal="center" vertical="center"/>
    </xf>
    <xf numFmtId="0" fontId="75" fillId="15" borderId="40" xfId="0" applyFont="1" applyFill="1" applyBorder="1" applyAlignment="1">
      <alignment horizontal="center" vertical="center" wrapText="1"/>
    </xf>
    <xf numFmtId="2" fontId="75" fillId="15" borderId="40" xfId="0" applyNumberFormat="1" applyFont="1" applyFill="1" applyBorder="1" applyAlignment="1">
      <alignment horizontal="center" vertical="center"/>
    </xf>
    <xf numFmtId="2" fontId="75" fillId="15" borderId="40" xfId="0" applyNumberFormat="1" applyFont="1" applyFill="1" applyBorder="1" applyAlignment="1">
      <alignment horizontal="center" vertical="center" wrapText="1"/>
    </xf>
    <xf numFmtId="0" fontId="75" fillId="15" borderId="40" xfId="0" applyFont="1" applyFill="1" applyBorder="1" applyAlignment="1" applyProtection="1">
      <alignment horizontal="center" vertical="center"/>
      <protection locked="0"/>
    </xf>
    <xf numFmtId="0" fontId="78" fillId="15" borderId="40" xfId="0" applyFont="1" applyFill="1" applyBorder="1" applyAlignment="1">
      <alignment horizontal="left" vertical="center" wrapText="1"/>
    </xf>
    <xf numFmtId="0" fontId="78" fillId="15" borderId="40" xfId="0" applyFont="1" applyFill="1" applyBorder="1" applyAlignment="1">
      <alignment horizontal="center" vertical="center"/>
    </xf>
    <xf numFmtId="0" fontId="78" fillId="15" borderId="40" xfId="0" applyFont="1" applyFill="1" applyBorder="1" applyAlignment="1">
      <alignment horizontal="center" vertical="center" wrapText="1"/>
    </xf>
    <xf numFmtId="0" fontId="78" fillId="15" borderId="40" xfId="0" applyFont="1" applyFill="1" applyBorder="1" applyAlignment="1" applyProtection="1">
      <alignment horizontal="center" vertical="center"/>
      <protection locked="0"/>
    </xf>
    <xf numFmtId="2" fontId="78" fillId="15" borderId="40" xfId="0" applyNumberFormat="1" applyFont="1" applyFill="1" applyBorder="1" applyAlignment="1">
      <alignment horizontal="center" vertical="center"/>
    </xf>
    <xf numFmtId="0" fontId="50" fillId="11" borderId="3" xfId="0" applyFont="1" applyFill="1" applyBorder="1" applyAlignment="1">
      <alignment horizontal="left" vertical="center" wrapText="1"/>
    </xf>
    <xf numFmtId="0" fontId="50" fillId="11" borderId="4" xfId="0" applyFont="1" applyFill="1" applyBorder="1" applyAlignment="1">
      <alignment horizontal="left" vertical="center" wrapText="1"/>
    </xf>
    <xf numFmtId="2" fontId="78" fillId="15" borderId="40" xfId="0" applyNumberFormat="1" applyFont="1" applyFill="1" applyBorder="1" applyAlignment="1">
      <alignment horizontal="center" vertical="center" wrapText="1"/>
    </xf>
    <xf numFmtId="0" fontId="77" fillId="0" borderId="4" xfId="0" applyFont="1" applyBorder="1" applyAlignment="1">
      <alignment horizontal="left" vertical="center" wrapText="1"/>
    </xf>
    <xf numFmtId="0" fontId="75" fillId="15" borderId="41" xfId="0" applyFont="1" applyFill="1" applyBorder="1" applyAlignment="1">
      <alignment horizontal="left" vertical="center" wrapText="1"/>
    </xf>
    <xf numFmtId="0" fontId="75" fillId="15" borderId="41" xfId="0" applyFont="1" applyFill="1" applyBorder="1" applyAlignment="1">
      <alignment horizontal="center" vertical="center"/>
    </xf>
    <xf numFmtId="0" fontId="75" fillId="15" borderId="41" xfId="0" applyFont="1" applyFill="1" applyBorder="1" applyAlignment="1">
      <alignment horizontal="center" vertical="center" wrapText="1"/>
    </xf>
    <xf numFmtId="0" fontId="75" fillId="15" borderId="41" xfId="0" applyFont="1" applyFill="1" applyBorder="1" applyAlignment="1" applyProtection="1">
      <alignment horizontal="center" vertical="center"/>
      <protection locked="0"/>
    </xf>
    <xf numFmtId="1" fontId="81" fillId="15" borderId="40" xfId="0" applyNumberFormat="1" applyFont="1" applyFill="1" applyBorder="1" applyAlignment="1">
      <alignment horizontal="left" vertical="center"/>
    </xf>
    <xf numFmtId="0" fontId="77" fillId="11" borderId="25" xfId="0" applyFont="1" applyFill="1" applyBorder="1" applyAlignment="1">
      <alignment horizontal="center" vertical="center" wrapText="1"/>
    </xf>
    <xf numFmtId="0" fontId="83" fillId="15" borderId="40" xfId="0" applyFont="1" applyFill="1" applyBorder="1" applyAlignment="1">
      <alignment horizontal="left" vertical="center" wrapText="1"/>
    </xf>
    <xf numFmtId="0" fontId="83" fillId="15" borderId="40" xfId="0" applyFont="1" applyFill="1" applyBorder="1" applyAlignment="1">
      <alignment horizontal="center" vertical="center" wrapText="1"/>
    </xf>
    <xf numFmtId="1" fontId="84" fillId="15" borderId="39" xfId="0" applyNumberFormat="1" applyFont="1" applyFill="1" applyBorder="1" applyAlignment="1">
      <alignment horizontal="left" vertical="center"/>
    </xf>
    <xf numFmtId="0" fontId="73" fillId="0" borderId="30" xfId="0" applyFont="1" applyBorder="1" applyAlignment="1">
      <alignment horizontal="center" vertical="center" wrapText="1"/>
    </xf>
    <xf numFmtId="0" fontId="73" fillId="0" borderId="22" xfId="0" applyFont="1" applyBorder="1" applyAlignment="1">
      <alignment horizontal="center" vertical="center" wrapText="1"/>
    </xf>
    <xf numFmtId="2" fontId="73" fillId="0" borderId="18" xfId="50" applyNumberFormat="1" applyFont="1" applyBorder="1" applyAlignment="1">
      <alignment horizontal="center" vertical="center" wrapText="1"/>
    </xf>
    <xf numFmtId="0" fontId="77" fillId="11" borderId="4" xfId="0" applyFont="1" applyFill="1" applyBorder="1" applyAlignment="1">
      <alignment horizontal="center" vertical="center" wrapText="1"/>
    </xf>
    <xf numFmtId="0" fontId="73" fillId="0" borderId="14" xfId="0" applyFont="1" applyBorder="1" applyAlignment="1">
      <alignment horizontal="center" vertical="center" wrapText="1"/>
    </xf>
    <xf numFmtId="0" fontId="77" fillId="11" borderId="10" xfId="0" applyFont="1" applyFill="1" applyBorder="1" applyAlignment="1">
      <alignment horizontal="left" vertical="center" wrapText="1"/>
    </xf>
    <xf numFmtId="0" fontId="45" fillId="16" borderId="95" xfId="0" applyFont="1" applyFill="1" applyBorder="1" applyAlignment="1">
      <alignment horizontal="right" vertical="center" wrapText="1"/>
    </xf>
    <xf numFmtId="0" fontId="85" fillId="16" borderId="96" xfId="0" applyFont="1" applyFill="1" applyBorder="1" applyAlignment="1">
      <alignment horizontal="center" vertical="center" wrapText="1"/>
    </xf>
    <xf numFmtId="0" fontId="86" fillId="16" borderId="97" xfId="0" applyFont="1" applyFill="1" applyBorder="1" applyAlignment="1">
      <alignment horizontal="center" vertical="center" wrapText="1"/>
    </xf>
    <xf numFmtId="0" fontId="87" fillId="17" borderId="98" xfId="0" applyFont="1" applyFill="1" applyBorder="1" applyAlignment="1">
      <alignment horizontal="center" vertical="center" wrapText="1"/>
    </xf>
    <xf numFmtId="1" fontId="87" fillId="11" borderId="0" xfId="0" applyNumberFormat="1" applyFont="1" applyFill="1" applyAlignment="1">
      <alignment horizontal="left" vertical="center"/>
    </xf>
    <xf numFmtId="180" fontId="87" fillId="15" borderId="99" xfId="0" applyNumberFormat="1" applyFont="1" applyFill="1" applyBorder="1" applyAlignment="1">
      <alignment horizontal="left" vertical="center"/>
    </xf>
    <xf numFmtId="1" fontId="87" fillId="15" borderId="98" xfId="0" applyNumberFormat="1" applyFont="1" applyFill="1" applyBorder="1" applyAlignment="1">
      <alignment horizontal="left" vertical="center"/>
    </xf>
    <xf numFmtId="0" fontId="77" fillId="11" borderId="3" xfId="84" applyFont="1" applyFill="1" applyBorder="1" applyAlignment="1">
      <alignment horizontal="left" vertical="center" wrapText="1"/>
    </xf>
    <xf numFmtId="0" fontId="73" fillId="11" borderId="3" xfId="84" applyFont="1" applyFill="1" applyBorder="1" applyAlignment="1">
      <alignment horizontal="center" vertical="center" wrapText="1"/>
    </xf>
    <xf numFmtId="0" fontId="73" fillId="11" borderId="4" xfId="84" applyFont="1" applyFill="1" applyBorder="1" applyAlignment="1">
      <alignment horizontal="center" vertical="center" wrapText="1"/>
    </xf>
    <xf numFmtId="0" fontId="73" fillId="11" borderId="3" xfId="38" applyFont="1" applyFill="1" applyBorder="1" applyAlignment="1">
      <alignment horizontal="center" vertical="center" wrapText="1"/>
    </xf>
    <xf numFmtId="0" fontId="77" fillId="11" borderId="25" xfId="0" applyFont="1" applyFill="1" applyBorder="1" applyAlignment="1">
      <alignment horizontal="left" vertical="center" wrapText="1"/>
    </xf>
    <xf numFmtId="0" fontId="77" fillId="11" borderId="3" xfId="103" applyNumberFormat="1" applyFont="1" applyFill="1" applyBorder="1" applyAlignment="1">
      <alignment horizontal="center" vertical="center" wrapText="1"/>
    </xf>
    <xf numFmtId="178" fontId="73" fillId="0" borderId="15" xfId="50" applyNumberFormat="1" applyFont="1" applyBorder="1" applyAlignment="1">
      <alignment horizontal="left" vertical="center" wrapText="1"/>
    </xf>
    <xf numFmtId="0" fontId="0" fillId="0" borderId="3" xfId="0" applyBorder="1" applyAlignment="1">
      <alignment horizontal="center" vertical="center"/>
    </xf>
    <xf numFmtId="1" fontId="77" fillId="11" borderId="10" xfId="0" applyNumberFormat="1" applyFont="1" applyFill="1" applyBorder="1" applyAlignment="1">
      <alignment horizontal="left" vertical="center" wrapText="1"/>
    </xf>
    <xf numFmtId="0" fontId="77" fillId="0" borderId="3" xfId="0" applyFont="1" applyBorder="1" applyAlignment="1">
      <alignment horizontal="left" vertical="center"/>
    </xf>
    <xf numFmtId="1" fontId="77" fillId="11" borderId="10" xfId="84" applyNumberFormat="1" applyFont="1" applyFill="1" applyBorder="1" applyAlignment="1">
      <alignment horizontal="left" vertical="center" wrapText="1"/>
    </xf>
    <xf numFmtId="1" fontId="77" fillId="11" borderId="14" xfId="84" applyNumberFormat="1" applyFont="1" applyFill="1" applyBorder="1" applyAlignment="1">
      <alignment horizontal="left" vertical="center" wrapText="1"/>
    </xf>
    <xf numFmtId="0" fontId="68" fillId="12" borderId="100" xfId="66" applyFill="1" applyBorder="1" applyAlignment="1">
      <alignment horizontal="left" vertical="center" wrapText="1"/>
    </xf>
    <xf numFmtId="0" fontId="74" fillId="0" borderId="25" xfId="0" applyFont="1" applyBorder="1" applyAlignment="1">
      <alignment horizontal="center" vertical="center" wrapText="1"/>
    </xf>
    <xf numFmtId="0" fontId="73" fillId="0" borderId="26" xfId="0" applyFont="1" applyBorder="1" applyAlignment="1">
      <alignment horizontal="center" vertical="center" wrapText="1"/>
    </xf>
    <xf numFmtId="0" fontId="73" fillId="11" borderId="26" xfId="0" applyFont="1" applyFill="1" applyBorder="1" applyAlignment="1">
      <alignment horizontal="center" vertical="center" wrapText="1"/>
    </xf>
    <xf numFmtId="0" fontId="73" fillId="0" borderId="25" xfId="84" applyFont="1" applyBorder="1" applyAlignment="1">
      <alignment horizontal="center" vertical="center" wrapText="1"/>
    </xf>
    <xf numFmtId="0" fontId="73" fillId="0" borderId="26" xfId="84" applyFont="1" applyBorder="1" applyAlignment="1">
      <alignment horizontal="center" vertical="center" wrapText="1"/>
    </xf>
    <xf numFmtId="0" fontId="73" fillId="0" borderId="0" xfId="0" applyFont="1" applyAlignment="1">
      <alignment horizontal="center" vertical="center" wrapText="1"/>
    </xf>
    <xf numFmtId="0" fontId="73" fillId="11" borderId="12" xfId="0" applyFont="1" applyFill="1" applyBorder="1" applyAlignment="1">
      <alignment horizontal="center" vertical="center" wrapText="1"/>
    </xf>
    <xf numFmtId="0" fontId="73" fillId="11" borderId="27" xfId="0" applyFont="1" applyFill="1" applyBorder="1" applyAlignment="1">
      <alignment horizontal="center" vertical="center" wrapText="1"/>
    </xf>
    <xf numFmtId="0" fontId="73" fillId="11" borderId="30" xfId="0" applyFont="1" applyFill="1" applyBorder="1" applyAlignment="1">
      <alignment horizontal="center" vertical="center" wrapText="1"/>
    </xf>
    <xf numFmtId="0" fontId="77" fillId="0" borderId="25" xfId="107" applyFont="1" applyBorder="1" applyAlignment="1">
      <alignment horizontal="center" vertical="center" wrapText="1"/>
    </xf>
    <xf numFmtId="0" fontId="68" fillId="11" borderId="44" xfId="66" applyFill="1" applyBorder="1" applyAlignment="1">
      <alignment vertical="center" wrapText="1"/>
    </xf>
    <xf numFmtId="0" fontId="73" fillId="11" borderId="44" xfId="0" applyFont="1" applyFill="1" applyBorder="1" applyAlignment="1">
      <alignment vertical="center" wrapText="1"/>
    </xf>
    <xf numFmtId="0" fontId="73" fillId="11" borderId="45" xfId="0" applyFont="1" applyFill="1" applyBorder="1" applyAlignment="1">
      <alignment vertical="center" wrapText="1"/>
    </xf>
    <xf numFmtId="0" fontId="73" fillId="11" borderId="0" xfId="0" applyFont="1" applyFill="1" applyAlignment="1">
      <alignment vertical="center" wrapText="1"/>
    </xf>
    <xf numFmtId="2" fontId="84" fillId="16" borderId="101" xfId="0" applyNumberFormat="1" applyFont="1" applyFill="1" applyBorder="1" applyAlignment="1">
      <alignment horizontal="center" vertical="center" wrapText="1"/>
    </xf>
    <xf numFmtId="0" fontId="88" fillId="12" borderId="49" xfId="66" applyFont="1" applyFill="1" applyBorder="1" applyAlignment="1">
      <alignment horizontal="left" vertical="center" wrapText="1"/>
    </xf>
    <xf numFmtId="0" fontId="73" fillId="11" borderId="49" xfId="0" applyFont="1" applyFill="1" applyBorder="1" applyAlignment="1">
      <alignment vertical="center" wrapText="1"/>
    </xf>
    <xf numFmtId="0" fontId="88" fillId="12" borderId="8" xfId="66" applyFont="1" applyFill="1" applyBorder="1" applyAlignment="1">
      <alignment horizontal="left" vertical="center" wrapText="1"/>
    </xf>
    <xf numFmtId="0" fontId="68" fillId="11" borderId="49" xfId="66" applyFill="1" applyBorder="1" applyAlignment="1">
      <alignment vertical="center" wrapText="1"/>
    </xf>
    <xf numFmtId="0" fontId="68" fillId="11" borderId="42" xfId="66" applyFill="1" applyBorder="1" applyAlignment="1">
      <alignment vertical="center" wrapText="1"/>
    </xf>
    <xf numFmtId="0" fontId="77" fillId="0" borderId="25" xfId="0" applyFont="1" applyBorder="1" applyAlignment="1">
      <alignment horizontal="center" vertical="center"/>
    </xf>
    <xf numFmtId="1" fontId="77" fillId="11" borderId="32" xfId="0" applyNumberFormat="1" applyFont="1" applyFill="1" applyBorder="1" applyAlignment="1">
      <alignment horizontal="left" vertical="center" wrapText="1"/>
    </xf>
    <xf numFmtId="0" fontId="68" fillId="0" borderId="44" xfId="66" applyBorder="1" applyAlignment="1">
      <alignment vertical="center" wrapText="1"/>
    </xf>
    <xf numFmtId="0" fontId="77" fillId="0" borderId="3" xfId="0" applyFont="1" applyBorder="1" applyAlignment="1">
      <alignment horizontal="left" vertical="center" wrapText="1"/>
    </xf>
    <xf numFmtId="0" fontId="53" fillId="0" borderId="3" xfId="0" applyFont="1" applyBorder="1" applyAlignment="1">
      <alignment horizontal="left" vertical="center" wrapText="1"/>
    </xf>
    <xf numFmtId="0" fontId="73" fillId="11" borderId="30" xfId="0" applyFont="1" applyFill="1" applyBorder="1" applyAlignment="1">
      <alignment horizontal="center" vertical="center"/>
    </xf>
    <xf numFmtId="0" fontId="68" fillId="11" borderId="43" xfId="66" applyFill="1" applyBorder="1" applyAlignment="1">
      <alignment vertical="center" wrapText="1"/>
    </xf>
    <xf numFmtId="0" fontId="77" fillId="0" borderId="10" xfId="0" applyFont="1" applyBorder="1" applyAlignment="1">
      <alignment horizontal="left" vertical="center"/>
    </xf>
    <xf numFmtId="0" fontId="73" fillId="11" borderId="5" xfId="71" applyFont="1" applyFill="1" applyBorder="1" applyAlignment="1">
      <alignment horizontal="left" vertical="center" wrapText="1"/>
    </xf>
    <xf numFmtId="0" fontId="73" fillId="11" borderId="5" xfId="71" applyFont="1" applyFill="1" applyBorder="1" applyAlignment="1">
      <alignment horizontal="center" vertical="center" wrapText="1"/>
    </xf>
    <xf numFmtId="0" fontId="73" fillId="11" borderId="26" xfId="0" applyFont="1" applyFill="1" applyBorder="1" applyAlignment="1">
      <alignment horizontal="center" vertical="center"/>
    </xf>
    <xf numFmtId="1" fontId="73" fillId="11" borderId="10" xfId="84" applyNumberFormat="1" applyFont="1" applyFill="1" applyBorder="1" applyAlignment="1">
      <alignment horizontal="left" vertical="center" wrapText="1"/>
    </xf>
    <xf numFmtId="0" fontId="77" fillId="0" borderId="0" xfId="0" applyFont="1" applyAlignment="1">
      <alignment horizontal="left" vertical="center"/>
    </xf>
    <xf numFmtId="0" fontId="77" fillId="18" borderId="9" xfId="0" applyFont="1" applyFill="1" applyBorder="1" applyAlignment="1">
      <alignment horizontal="left" vertical="center" wrapText="1"/>
    </xf>
    <xf numFmtId="0" fontId="77" fillId="18" borderId="11" xfId="0" applyFont="1" applyFill="1" applyBorder="1" applyAlignment="1">
      <alignment horizontal="left" vertical="center" wrapText="1"/>
    </xf>
    <xf numFmtId="0" fontId="77" fillId="18" borderId="23" xfId="0" applyFont="1" applyFill="1" applyBorder="1" applyAlignment="1">
      <alignment horizontal="left" vertical="center" wrapText="1"/>
    </xf>
    <xf numFmtId="1" fontId="73" fillId="11" borderId="28" xfId="71" applyNumberFormat="1" applyFont="1" applyFill="1" applyBorder="1" applyAlignment="1">
      <alignment horizontal="left" vertical="center" wrapText="1"/>
    </xf>
    <xf numFmtId="0" fontId="73" fillId="11" borderId="27" xfId="71" applyFont="1" applyFill="1" applyBorder="1" applyAlignment="1">
      <alignment horizontal="center" vertical="center" wrapText="1"/>
    </xf>
    <xf numFmtId="0" fontId="68" fillId="11" borderId="8" xfId="66" applyFill="1" applyBorder="1" applyAlignment="1">
      <alignment vertical="center" wrapText="1"/>
    </xf>
    <xf numFmtId="0" fontId="77" fillId="18" borderId="50" xfId="0" applyFont="1" applyFill="1" applyBorder="1" applyAlignment="1">
      <alignment horizontal="left" vertical="center" wrapText="1"/>
    </xf>
    <xf numFmtId="1" fontId="77" fillId="11" borderId="3" xfId="0" applyNumberFormat="1" applyFont="1" applyFill="1" applyBorder="1" applyAlignment="1">
      <alignment horizontal="left" vertical="center" wrapText="1"/>
    </xf>
    <xf numFmtId="180" fontId="87" fillId="14" borderId="99" xfId="0" applyNumberFormat="1" applyFont="1" applyFill="1" applyBorder="1" applyAlignment="1">
      <alignment horizontal="left" vertical="center"/>
    </xf>
    <xf numFmtId="0" fontId="68" fillId="11" borderId="45" xfId="66" applyFill="1" applyBorder="1" applyAlignment="1">
      <alignment vertical="center" wrapText="1"/>
    </xf>
    <xf numFmtId="1" fontId="77" fillId="11" borderId="16" xfId="0" applyNumberFormat="1" applyFont="1" applyFill="1" applyBorder="1" applyAlignment="1">
      <alignment horizontal="left" vertical="center" wrapText="1"/>
    </xf>
    <xf numFmtId="1" fontId="73" fillId="11" borderId="3" xfId="0" applyNumberFormat="1" applyFont="1" applyFill="1" applyBorder="1" applyAlignment="1">
      <alignment horizontal="left" vertical="center" wrapText="1"/>
    </xf>
    <xf numFmtId="1" fontId="73" fillId="11" borderId="20" xfId="0" applyNumberFormat="1" applyFont="1" applyFill="1" applyBorder="1" applyAlignment="1">
      <alignment horizontal="left" vertical="center" wrapText="1"/>
    </xf>
    <xf numFmtId="0" fontId="77" fillId="0" borderId="26" xfId="0" applyFont="1" applyBorder="1" applyAlignment="1">
      <alignment horizontal="center" vertical="center"/>
    </xf>
    <xf numFmtId="0" fontId="73" fillId="0" borderId="16" xfId="0" applyFont="1" applyBorder="1" applyAlignment="1">
      <alignment horizontal="left" vertical="center" wrapText="1"/>
    </xf>
    <xf numFmtId="2" fontId="73" fillId="0" borderId="17" xfId="0" applyNumberFormat="1" applyFont="1" applyBorder="1" applyAlignment="1">
      <alignment horizontal="center" vertical="center" wrapText="1"/>
    </xf>
    <xf numFmtId="1" fontId="73" fillId="0" borderId="17" xfId="0" applyNumberFormat="1" applyFont="1" applyBorder="1" applyAlignment="1">
      <alignment horizontal="center" vertical="center" wrapText="1"/>
    </xf>
    <xf numFmtId="177" fontId="73" fillId="0" borderId="17" xfId="0" applyNumberFormat="1" applyFont="1" applyBorder="1" applyAlignment="1">
      <alignment horizontal="center" vertical="center" wrapText="1"/>
    </xf>
    <xf numFmtId="0" fontId="79" fillId="12" borderId="4" xfId="0" applyFont="1" applyFill="1" applyBorder="1" applyAlignment="1">
      <alignment horizontal="center" vertical="center" wrapText="1"/>
    </xf>
    <xf numFmtId="0" fontId="77" fillId="11" borderId="10" xfId="0" applyFont="1" applyFill="1" applyBorder="1" applyAlignment="1">
      <alignment horizontal="left" vertical="center"/>
    </xf>
    <xf numFmtId="0" fontId="73" fillId="15" borderId="51" xfId="0" applyFont="1" applyFill="1" applyBorder="1" applyAlignment="1">
      <alignment vertical="center" wrapText="1"/>
    </xf>
    <xf numFmtId="0" fontId="74" fillId="0" borderId="11" xfId="0" applyFont="1" applyBorder="1" applyAlignment="1">
      <alignment horizontal="left" vertical="center" wrapText="1"/>
    </xf>
    <xf numFmtId="0" fontId="74" fillId="0" borderId="17" xfId="0" applyFont="1" applyBorder="1" applyAlignment="1">
      <alignment horizontal="left" vertical="center" wrapText="1"/>
    </xf>
    <xf numFmtId="0" fontId="74" fillId="0" borderId="12"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13" xfId="0" applyFont="1" applyBorder="1" applyAlignment="1">
      <alignment horizontal="center" vertical="center" wrapText="1"/>
    </xf>
    <xf numFmtId="0" fontId="68" fillId="12" borderId="53" xfId="66" applyFill="1" applyBorder="1" applyAlignment="1">
      <alignment horizontal="left" vertical="center" wrapText="1"/>
    </xf>
    <xf numFmtId="0" fontId="74" fillId="0" borderId="10" xfId="0" applyFont="1" applyBorder="1" applyAlignment="1">
      <alignment horizontal="left" vertical="center" wrapText="1"/>
    </xf>
    <xf numFmtId="0" fontId="68" fillId="11" borderId="54" xfId="66" applyFill="1" applyBorder="1" applyAlignment="1">
      <alignment vertical="center" wrapText="1"/>
    </xf>
    <xf numFmtId="0" fontId="74" fillId="0" borderId="23" xfId="0" applyFont="1" applyBorder="1" applyAlignment="1">
      <alignment horizontal="left" vertical="center" wrapText="1"/>
    </xf>
    <xf numFmtId="0" fontId="74" fillId="0" borderId="24" xfId="0" applyFont="1" applyBorder="1" applyAlignment="1">
      <alignment horizontal="center" vertical="center" wrapText="1"/>
    </xf>
    <xf numFmtId="0" fontId="72" fillId="11" borderId="0" xfId="0" quotePrefix="1" applyFont="1" applyFill="1" applyAlignment="1">
      <alignment vertical="center" wrapText="1"/>
    </xf>
    <xf numFmtId="0" fontId="74" fillId="0" borderId="4" xfId="0" applyFont="1" applyBorder="1" applyAlignment="1">
      <alignment horizontal="center" vertical="center" wrapText="1"/>
    </xf>
    <xf numFmtId="0" fontId="81" fillId="17" borderId="102" xfId="0" applyFont="1" applyFill="1" applyBorder="1" applyAlignment="1" applyProtection="1">
      <alignment horizontal="center" vertical="center" wrapText="1"/>
      <protection locked="0"/>
    </xf>
    <xf numFmtId="0" fontId="82" fillId="17" borderId="102" xfId="0" applyFont="1" applyFill="1" applyBorder="1" applyAlignment="1" applyProtection="1">
      <alignment horizontal="center" vertical="center" wrapText="1"/>
      <protection locked="0"/>
    </xf>
    <xf numFmtId="0" fontId="81" fillId="17" borderId="103" xfId="0" applyFont="1" applyFill="1" applyBorder="1" applyAlignment="1" applyProtection="1">
      <alignment horizontal="center" vertical="center" wrapText="1"/>
      <protection locked="0"/>
    </xf>
    <xf numFmtId="0" fontId="81" fillId="17" borderId="104" xfId="0" applyFont="1" applyFill="1" applyBorder="1" applyAlignment="1" applyProtection="1">
      <alignment horizontal="center" vertical="center" wrapText="1"/>
      <protection locked="0"/>
    </xf>
    <xf numFmtId="1" fontId="81" fillId="13" borderId="62" xfId="0" applyNumberFormat="1" applyFont="1" applyFill="1" applyBorder="1" applyAlignment="1" applyProtection="1">
      <alignment horizontal="left" vertical="center"/>
      <protection locked="0"/>
    </xf>
    <xf numFmtId="0" fontId="81" fillId="13" borderId="63" xfId="0" applyFont="1" applyFill="1" applyBorder="1" applyAlignment="1" applyProtection="1">
      <alignment horizontal="center" vertical="center" wrapText="1"/>
      <protection locked="0"/>
    </xf>
    <xf numFmtId="0" fontId="82" fillId="13" borderId="63" xfId="65" applyFont="1" applyFill="1" applyBorder="1" applyAlignment="1" applyProtection="1">
      <alignment horizontal="center" vertical="center" wrapText="1"/>
      <protection locked="0"/>
    </xf>
    <xf numFmtId="2" fontId="81" fillId="13" borderId="63" xfId="0" applyNumberFormat="1" applyFont="1" applyFill="1" applyBorder="1" applyAlignment="1" applyProtection="1">
      <alignment horizontal="center" vertical="center" wrapText="1"/>
      <protection locked="0"/>
    </xf>
    <xf numFmtId="0" fontId="82" fillId="13" borderId="63" xfId="0" applyFont="1" applyFill="1" applyBorder="1" applyAlignment="1" applyProtection="1">
      <alignment horizontal="center" vertical="center" wrapText="1"/>
      <protection locked="0"/>
    </xf>
    <xf numFmtId="0" fontId="76" fillId="13" borderId="56" xfId="0" applyFont="1" applyFill="1" applyBorder="1" applyAlignment="1" applyProtection="1">
      <alignment vertical="center" wrapText="1"/>
      <protection locked="0"/>
    </xf>
    <xf numFmtId="1" fontId="81" fillId="14" borderId="62" xfId="0" applyNumberFormat="1" applyFont="1" applyFill="1" applyBorder="1" applyAlignment="1" applyProtection="1">
      <alignment horizontal="left" vertical="center"/>
      <protection locked="0"/>
    </xf>
    <xf numFmtId="0" fontId="81" fillId="14" borderId="63" xfId="0" applyFont="1" applyFill="1" applyBorder="1" applyAlignment="1" applyProtection="1">
      <alignment horizontal="center" vertical="center" wrapText="1"/>
      <protection locked="0"/>
    </xf>
    <xf numFmtId="0" fontId="82" fillId="14" borderId="63" xfId="65" applyFont="1" applyFill="1" applyBorder="1" applyAlignment="1" applyProtection="1">
      <alignment horizontal="center" vertical="center" wrapText="1"/>
      <protection locked="0"/>
    </xf>
    <xf numFmtId="2" fontId="81" fillId="14" borderId="63" xfId="0" applyNumberFormat="1" applyFont="1" applyFill="1" applyBorder="1" applyAlignment="1" applyProtection="1">
      <alignment horizontal="center" vertical="center" wrapText="1"/>
      <protection locked="0"/>
    </xf>
    <xf numFmtId="0" fontId="82" fillId="14" borderId="63" xfId="0" applyFont="1" applyFill="1" applyBorder="1" applyAlignment="1" applyProtection="1">
      <alignment horizontal="center" vertical="center" wrapText="1"/>
      <protection locked="0"/>
    </xf>
    <xf numFmtId="0" fontId="76" fillId="14" borderId="56" xfId="0" applyFont="1" applyFill="1" applyBorder="1" applyAlignment="1" applyProtection="1">
      <alignment vertical="center" wrapText="1"/>
      <protection locked="0"/>
    </xf>
    <xf numFmtId="0" fontId="74" fillId="11" borderId="11" xfId="0" applyFont="1" applyFill="1" applyBorder="1" applyAlignment="1">
      <alignment horizontal="left" vertical="center" wrapText="1"/>
    </xf>
    <xf numFmtId="0" fontId="74" fillId="11" borderId="11" xfId="0" applyFont="1" applyFill="1" applyBorder="1" applyAlignment="1" applyProtection="1">
      <alignment vertical="center" wrapText="1" readingOrder="1"/>
      <protection locked="0"/>
    </xf>
    <xf numFmtId="0" fontId="88" fillId="12" borderId="53" xfId="66" applyFont="1" applyFill="1" applyBorder="1" applyAlignment="1">
      <alignment horizontal="left" vertical="center" wrapText="1"/>
    </xf>
    <xf numFmtId="0" fontId="88" fillId="12" borderId="54" xfId="66" applyFont="1" applyFill="1" applyBorder="1" applyAlignment="1">
      <alignment horizontal="left" vertical="center" wrapText="1"/>
    </xf>
    <xf numFmtId="0" fontId="88" fillId="0" borderId="54" xfId="66" applyFont="1" applyBorder="1" applyAlignment="1">
      <alignment horizontal="left" vertical="center"/>
    </xf>
    <xf numFmtId="0" fontId="88" fillId="0" borderId="64" xfId="66" applyFont="1" applyBorder="1" applyAlignment="1">
      <alignment horizontal="left" vertical="center"/>
    </xf>
    <xf numFmtId="0" fontId="74" fillId="11" borderId="11" xfId="0" applyFont="1" applyFill="1" applyBorder="1" applyAlignment="1">
      <alignment horizontal="center" vertical="center" wrapText="1"/>
    </xf>
    <xf numFmtId="177" fontId="73" fillId="0" borderId="11" xfId="0" applyNumberFormat="1" applyFont="1" applyBorder="1" applyAlignment="1">
      <alignment horizontal="center" vertical="center" wrapText="1"/>
    </xf>
    <xf numFmtId="0" fontId="68" fillId="11" borderId="53" xfId="66" applyFill="1" applyBorder="1" applyAlignment="1">
      <alignment vertical="center" wrapText="1"/>
    </xf>
    <xf numFmtId="0" fontId="68" fillId="11" borderId="64" xfId="66" applyFill="1" applyBorder="1" applyAlignment="1">
      <alignment vertical="center" wrapText="1"/>
    </xf>
    <xf numFmtId="0" fontId="77" fillId="0" borderId="12" xfId="0" applyFont="1" applyBorder="1" applyAlignment="1">
      <alignment horizontal="left" vertical="center" wrapText="1"/>
    </xf>
    <xf numFmtId="0" fontId="50" fillId="11" borderId="11" xfId="0" applyFont="1" applyFill="1" applyBorder="1" applyAlignment="1">
      <alignment horizontal="left" vertical="center" wrapText="1"/>
    </xf>
    <xf numFmtId="0" fontId="68" fillId="11" borderId="7" xfId="66" applyFill="1" applyBorder="1" applyAlignment="1">
      <alignment vertical="center" wrapText="1"/>
    </xf>
    <xf numFmtId="0" fontId="74" fillId="0" borderId="23"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5" xfId="0" applyFont="1" applyBorder="1" applyAlignment="1">
      <alignment horizontal="center" vertical="center" wrapText="1"/>
    </xf>
    <xf numFmtId="0" fontId="74" fillId="11" borderId="28" xfId="0" applyFont="1" applyFill="1" applyBorder="1" applyAlignment="1">
      <alignment horizontal="center" vertical="center" wrapText="1"/>
    </xf>
    <xf numFmtId="0" fontId="74" fillId="11" borderId="10" xfId="0" applyFont="1" applyFill="1" applyBorder="1" applyAlignment="1">
      <alignment horizontal="center" vertical="center" wrapText="1"/>
    </xf>
    <xf numFmtId="0" fontId="74" fillId="0" borderId="10" xfId="0" applyFont="1" applyBorder="1" applyAlignment="1">
      <alignment horizontal="center" vertical="center"/>
    </xf>
    <xf numFmtId="0" fontId="74" fillId="0" borderId="14" xfId="0" applyFont="1" applyBorder="1" applyAlignment="1">
      <alignment horizontal="center" vertical="center"/>
    </xf>
    <xf numFmtId="0" fontId="74" fillId="0" borderId="19" xfId="0" applyFont="1" applyBorder="1" applyAlignment="1">
      <alignment horizontal="center" vertical="center" wrapText="1"/>
    </xf>
    <xf numFmtId="0" fontId="74" fillId="11" borderId="14" xfId="0" applyFont="1" applyFill="1" applyBorder="1" applyAlignment="1">
      <alignment horizontal="center" vertical="center" wrapText="1"/>
    </xf>
    <xf numFmtId="0" fontId="74" fillId="0" borderId="29" xfId="0" applyFont="1" applyBorder="1" applyAlignment="1">
      <alignment horizontal="center" vertical="center" wrapText="1"/>
    </xf>
    <xf numFmtId="0" fontId="73" fillId="0" borderId="50" xfId="0" applyFont="1" applyBorder="1" applyAlignment="1">
      <alignment horizontal="center" vertical="center" wrapText="1"/>
    </xf>
    <xf numFmtId="0" fontId="73" fillId="12" borderId="65" xfId="0" applyFont="1" applyFill="1" applyBorder="1" applyAlignment="1">
      <alignment horizontal="center" vertical="center" wrapText="1"/>
    </xf>
    <xf numFmtId="0" fontId="73" fillId="12" borderId="15" xfId="0" applyFont="1" applyFill="1" applyBorder="1" applyAlignment="1">
      <alignment horizontal="center" vertical="center" wrapText="1"/>
    </xf>
    <xf numFmtId="0" fontId="73" fillId="0" borderId="19" xfId="0" applyFont="1" applyBorder="1" applyAlignment="1">
      <alignment horizontal="center" vertical="center" wrapText="1"/>
    </xf>
    <xf numFmtId="0" fontId="73" fillId="0" borderId="47" xfId="0" applyFont="1" applyBorder="1" applyAlignment="1">
      <alignment horizontal="center" vertical="center" wrapText="1"/>
    </xf>
    <xf numFmtId="0" fontId="73" fillId="12" borderId="48" xfId="0" applyFont="1" applyFill="1" applyBorder="1" applyAlignment="1">
      <alignment horizontal="center" vertical="center" wrapText="1"/>
    </xf>
    <xf numFmtId="0" fontId="73" fillId="12" borderId="24" xfId="0" applyFont="1" applyFill="1" applyBorder="1" applyAlignment="1">
      <alignment horizontal="center" vertical="center" wrapText="1"/>
    </xf>
    <xf numFmtId="0" fontId="73" fillId="0" borderId="66" xfId="0" applyFont="1" applyBorder="1" applyAlignment="1">
      <alignment horizontal="center" vertical="center" wrapText="1"/>
    </xf>
    <xf numFmtId="0" fontId="73" fillId="12" borderId="67" xfId="0" applyFont="1" applyFill="1" applyBorder="1" applyAlignment="1">
      <alignment horizontal="center" vertical="center" wrapText="1"/>
    </xf>
    <xf numFmtId="0" fontId="74" fillId="0" borderId="16" xfId="0" applyFont="1" applyBorder="1" applyAlignment="1">
      <alignment horizontal="left" vertical="center" wrapText="1"/>
    </xf>
    <xf numFmtId="0" fontId="68" fillId="12" borderId="7" xfId="66" applyFill="1" applyBorder="1" applyAlignment="1">
      <alignment horizontal="left" vertical="center" wrapText="1"/>
    </xf>
    <xf numFmtId="0" fontId="73" fillId="0" borderId="13" xfId="0" applyFont="1" applyBorder="1" applyAlignment="1">
      <alignment horizontal="center" vertical="center" wrapText="1"/>
    </xf>
    <xf numFmtId="0" fontId="73" fillId="0" borderId="32" xfId="0" applyFont="1" applyBorder="1" applyAlignment="1">
      <alignment horizontal="center" vertical="center" wrapText="1"/>
    </xf>
    <xf numFmtId="0" fontId="89" fillId="15" borderId="40" xfId="0" applyFont="1" applyFill="1" applyBorder="1" applyAlignment="1">
      <alignment horizontal="left" vertical="center" wrapText="1"/>
    </xf>
    <xf numFmtId="0" fontId="89" fillId="15" borderId="40" xfId="0" applyFont="1" applyFill="1" applyBorder="1" applyAlignment="1">
      <alignment horizontal="center" vertical="center" wrapText="1"/>
    </xf>
    <xf numFmtId="0" fontId="77" fillId="11" borderId="12" xfId="0" applyFont="1" applyFill="1" applyBorder="1" applyAlignment="1">
      <alignment horizontal="center" vertical="center" wrapText="1"/>
    </xf>
    <xf numFmtId="0" fontId="74" fillId="0" borderId="3" xfId="0" applyFont="1" applyBorder="1" applyAlignment="1">
      <alignment horizontal="center" vertical="center"/>
    </xf>
    <xf numFmtId="0" fontId="73" fillId="11" borderId="12" xfId="0" applyFont="1" applyFill="1" applyBorder="1" applyAlignment="1">
      <alignment horizontal="center" vertical="center"/>
    </xf>
    <xf numFmtId="0" fontId="73" fillId="11" borderId="34" xfId="0" applyFont="1" applyFill="1" applyBorder="1" applyAlignment="1">
      <alignment horizontal="center" vertical="center" wrapText="1"/>
    </xf>
    <xf numFmtId="0" fontId="73" fillId="0" borderId="11" xfId="84" applyFont="1" applyBorder="1" applyAlignment="1">
      <alignment horizontal="center" vertical="center" wrapText="1"/>
    </xf>
    <xf numFmtId="1" fontId="84" fillId="15" borderId="68" xfId="0" applyNumberFormat="1" applyFont="1" applyFill="1" applyBorder="1" applyAlignment="1">
      <alignment horizontal="left" vertical="center"/>
    </xf>
    <xf numFmtId="2" fontId="75" fillId="15" borderId="41" xfId="0" applyNumberFormat="1" applyFont="1" applyFill="1" applyBorder="1" applyAlignment="1">
      <alignment horizontal="center" vertical="center" wrapText="1"/>
    </xf>
    <xf numFmtId="0" fontId="73" fillId="15" borderId="57" xfId="0" applyFont="1" applyFill="1" applyBorder="1" applyAlignment="1">
      <alignment vertical="center" wrapText="1"/>
    </xf>
    <xf numFmtId="0" fontId="76" fillId="14" borderId="51" xfId="0" applyFont="1" applyFill="1" applyBorder="1" applyAlignment="1" applyProtection="1">
      <alignment vertical="center" wrapText="1"/>
      <protection locked="0"/>
    </xf>
    <xf numFmtId="1" fontId="81" fillId="14" borderId="68" xfId="0" applyNumberFormat="1" applyFont="1" applyFill="1" applyBorder="1" applyAlignment="1" applyProtection="1">
      <alignment horizontal="left" vertical="center"/>
      <protection locked="0"/>
    </xf>
    <xf numFmtId="0" fontId="81" fillId="14" borderId="41" xfId="0" applyFont="1" applyFill="1" applyBorder="1" applyAlignment="1" applyProtection="1">
      <alignment horizontal="center" vertical="center" wrapText="1"/>
      <protection locked="0"/>
    </xf>
    <xf numFmtId="0" fontId="82" fillId="14" borderId="41" xfId="65" applyFont="1" applyFill="1" applyBorder="1" applyAlignment="1" applyProtection="1">
      <alignment horizontal="center" vertical="center" wrapText="1"/>
      <protection locked="0"/>
    </xf>
    <xf numFmtId="0" fontId="82" fillId="14" borderId="41" xfId="0" applyFont="1" applyFill="1" applyBorder="1" applyAlignment="1" applyProtection="1">
      <alignment horizontal="center" vertical="center" wrapText="1"/>
      <protection locked="0"/>
    </xf>
    <xf numFmtId="0" fontId="76" fillId="14" borderId="57" xfId="0" applyFont="1" applyFill="1" applyBorder="1" applyAlignment="1" applyProtection="1">
      <alignment vertical="center" wrapText="1"/>
      <protection locked="0"/>
    </xf>
    <xf numFmtId="0" fontId="76" fillId="13" borderId="51" xfId="0" applyFont="1" applyFill="1" applyBorder="1" applyAlignment="1" applyProtection="1">
      <alignment vertical="center" wrapText="1"/>
      <protection locked="0"/>
    </xf>
    <xf numFmtId="0" fontId="77" fillId="18" borderId="32" xfId="0" applyFont="1" applyFill="1" applyBorder="1" applyAlignment="1">
      <alignment horizontal="left" vertical="center"/>
    </xf>
    <xf numFmtId="0" fontId="77" fillId="18" borderId="16" xfId="0" applyFont="1" applyFill="1" applyBorder="1" applyAlignment="1">
      <alignment horizontal="left" vertical="center" wrapText="1"/>
    </xf>
    <xf numFmtId="0" fontId="77" fillId="18" borderId="32" xfId="0" applyFont="1" applyFill="1" applyBorder="1" applyAlignment="1">
      <alignment horizontal="left" vertical="center" wrapText="1"/>
    </xf>
    <xf numFmtId="1" fontId="84" fillId="14" borderId="62" xfId="0" applyNumberFormat="1" applyFont="1" applyFill="1" applyBorder="1" applyAlignment="1">
      <alignment horizontal="left" vertical="center"/>
    </xf>
    <xf numFmtId="0" fontId="75" fillId="14" borderId="63" xfId="0" applyFont="1" applyFill="1" applyBorder="1" applyAlignment="1">
      <alignment horizontal="left" vertical="center" wrapText="1"/>
    </xf>
    <xf numFmtId="0" fontId="75" fillId="14" borderId="63" xfId="0" applyFont="1" applyFill="1" applyBorder="1" applyAlignment="1">
      <alignment horizontal="center" vertical="center"/>
    </xf>
    <xf numFmtId="0" fontId="75" fillId="14" borderId="63" xfId="0" applyFont="1" applyFill="1" applyBorder="1" applyAlignment="1">
      <alignment horizontal="center" vertical="center" wrapText="1"/>
    </xf>
    <xf numFmtId="0" fontId="75" fillId="14" borderId="63" xfId="0" applyFont="1" applyFill="1" applyBorder="1" applyAlignment="1" applyProtection="1">
      <alignment horizontal="center" vertical="center"/>
      <protection locked="0"/>
    </xf>
    <xf numFmtId="0" fontId="73" fillId="14" borderId="56" xfId="0" applyFont="1" applyFill="1" applyBorder="1" applyAlignment="1">
      <alignment vertical="center" wrapText="1"/>
    </xf>
    <xf numFmtId="0" fontId="77" fillId="11" borderId="11" xfId="84" applyFont="1" applyFill="1" applyBorder="1" applyAlignment="1">
      <alignment horizontal="center" vertical="center" wrapText="1"/>
    </xf>
    <xf numFmtId="0" fontId="77" fillId="11" borderId="17" xfId="84" applyFont="1" applyFill="1" applyBorder="1" applyAlignment="1">
      <alignment horizontal="center" vertical="center" wrapText="1"/>
    </xf>
    <xf numFmtId="0" fontId="73" fillId="0" borderId="17" xfId="0" applyFont="1" applyBorder="1" applyAlignment="1">
      <alignment horizontal="center" vertical="center"/>
    </xf>
    <xf numFmtId="1" fontId="73" fillId="0" borderId="32" xfId="84" applyNumberFormat="1" applyFont="1" applyBorder="1" applyAlignment="1">
      <alignment horizontal="left" vertical="center" wrapText="1"/>
    </xf>
    <xf numFmtId="0" fontId="73" fillId="11" borderId="11" xfId="84" applyFont="1" applyFill="1" applyBorder="1" applyAlignment="1">
      <alignment horizontal="left" vertical="center" wrapText="1"/>
    </xf>
    <xf numFmtId="0" fontId="73" fillId="0" borderId="12" xfId="84" applyFont="1" applyBorder="1" applyAlignment="1">
      <alignment horizontal="left" vertical="center" wrapText="1"/>
    </xf>
    <xf numFmtId="0" fontId="73" fillId="0" borderId="12" xfId="84" applyFont="1" applyBorder="1" applyAlignment="1">
      <alignment horizontal="center" vertical="center" wrapText="1"/>
    </xf>
    <xf numFmtId="2" fontId="73" fillId="0" borderId="32" xfId="84" applyNumberFormat="1" applyFont="1" applyBorder="1" applyAlignment="1">
      <alignment horizontal="center" vertical="center" wrapText="1"/>
    </xf>
    <xf numFmtId="175" fontId="73" fillId="0" borderId="11" xfId="84" applyNumberFormat="1" applyFont="1" applyBorder="1" applyAlignment="1">
      <alignment horizontal="center" vertical="center" wrapText="1"/>
    </xf>
    <xf numFmtId="0" fontId="73" fillId="0" borderId="32" xfId="84" applyFont="1" applyBorder="1" applyAlignment="1">
      <alignment horizontal="left" vertical="center" wrapText="1"/>
    </xf>
    <xf numFmtId="0" fontId="73" fillId="11" borderId="11" xfId="84" applyFont="1" applyFill="1" applyBorder="1" applyAlignment="1">
      <alignment horizontal="center" vertical="center"/>
    </xf>
    <xf numFmtId="1" fontId="73" fillId="0" borderId="11" xfId="84" applyNumberFormat="1" applyFont="1" applyBorder="1" applyAlignment="1">
      <alignment horizontal="center" vertical="center" wrapText="1"/>
    </xf>
    <xf numFmtId="49" fontId="73" fillId="0" borderId="34" xfId="84" applyNumberFormat="1" applyFont="1" applyBorder="1" applyAlignment="1">
      <alignment horizontal="center" vertical="center" wrapText="1"/>
    </xf>
    <xf numFmtId="0" fontId="68" fillId="12" borderId="105" xfId="66" applyFill="1" applyBorder="1" applyAlignment="1">
      <alignment horizontal="left" vertical="center" wrapText="1"/>
    </xf>
    <xf numFmtId="2" fontId="73" fillId="0" borderId="4" xfId="84" applyNumberFormat="1" applyFont="1" applyBorder="1" applyAlignment="1">
      <alignment horizontal="center" vertical="center" wrapText="1"/>
    </xf>
    <xf numFmtId="1" fontId="73" fillId="0" borderId="4" xfId="84" applyNumberFormat="1" applyFont="1" applyBorder="1" applyAlignment="1">
      <alignment horizontal="center" vertical="center" wrapText="1"/>
    </xf>
    <xf numFmtId="0" fontId="77" fillId="11" borderId="26" xfId="0" applyFont="1" applyFill="1" applyBorder="1" applyAlignment="1">
      <alignment horizontal="center" vertical="center" wrapText="1"/>
    </xf>
    <xf numFmtId="1" fontId="73" fillId="11" borderId="32" xfId="37" applyNumberFormat="1" applyFont="1" applyFill="1" applyBorder="1" applyAlignment="1">
      <alignment horizontal="left" vertical="center" wrapText="1"/>
    </xf>
    <xf numFmtId="0" fontId="73" fillId="11" borderId="11" xfId="37" applyFont="1" applyFill="1" applyBorder="1" applyAlignment="1">
      <alignment horizontal="left" vertical="center" wrapText="1"/>
    </xf>
    <xf numFmtId="0" fontId="73" fillId="11" borderId="11" xfId="37" applyFont="1" applyFill="1" applyBorder="1" applyAlignment="1">
      <alignment horizontal="center" vertical="center" wrapText="1"/>
    </xf>
    <xf numFmtId="0" fontId="73" fillId="11" borderId="12" xfId="37" applyFont="1" applyFill="1" applyBorder="1" applyAlignment="1">
      <alignment horizontal="left" vertical="center" wrapText="1"/>
    </xf>
    <xf numFmtId="0" fontId="73" fillId="12" borderId="12" xfId="0" applyFont="1" applyFill="1" applyBorder="1" applyAlignment="1">
      <alignment horizontal="center" vertical="center" wrapText="1"/>
    </xf>
    <xf numFmtId="0" fontId="88" fillId="12" borderId="42" xfId="66" applyFont="1" applyFill="1" applyBorder="1" applyAlignment="1">
      <alignment horizontal="left" vertical="center" wrapText="1"/>
    </xf>
    <xf numFmtId="0" fontId="73" fillId="0" borderId="0" xfId="0" applyFont="1" applyAlignment="1">
      <alignment horizontal="left" vertical="top" wrapText="1"/>
    </xf>
    <xf numFmtId="0" fontId="77" fillId="0" borderId="17" xfId="0" applyFont="1" applyBorder="1" applyAlignment="1">
      <alignment horizontal="left" vertical="center"/>
    </xf>
    <xf numFmtId="1" fontId="77" fillId="11" borderId="23" xfId="0" applyNumberFormat="1" applyFont="1" applyFill="1" applyBorder="1" applyAlignment="1">
      <alignment horizontal="left" vertical="center" wrapText="1"/>
    </xf>
    <xf numFmtId="0" fontId="77" fillId="11" borderId="9" xfId="0" applyFont="1" applyFill="1" applyBorder="1" applyAlignment="1">
      <alignment horizontal="left" vertical="center" wrapText="1"/>
    </xf>
    <xf numFmtId="0" fontId="77" fillId="11" borderId="14" xfId="0" applyFont="1" applyFill="1" applyBorder="1" applyAlignment="1">
      <alignment horizontal="left" vertical="center"/>
    </xf>
    <xf numFmtId="0" fontId="77" fillId="18" borderId="23" xfId="0" applyFont="1" applyFill="1" applyBorder="1" applyAlignment="1">
      <alignment horizontal="left" vertical="center"/>
    </xf>
    <xf numFmtId="1" fontId="73" fillId="11" borderId="23" xfId="0" applyNumberFormat="1" applyFont="1" applyFill="1" applyBorder="1" applyAlignment="1">
      <alignment horizontal="left" vertical="center" wrapText="1"/>
    </xf>
    <xf numFmtId="175" fontId="73" fillId="0" borderId="5" xfId="0" applyNumberFormat="1" applyFont="1" applyBorder="1" applyAlignment="1">
      <alignment horizontal="center" vertical="center" wrapText="1"/>
    </xf>
    <xf numFmtId="0" fontId="74" fillId="11" borderId="5" xfId="0" applyFont="1" applyFill="1" applyBorder="1" applyAlignment="1">
      <alignment horizontal="left" vertical="center" wrapText="1"/>
    </xf>
    <xf numFmtId="0" fontId="90" fillId="11" borderId="0" xfId="0" applyFont="1" applyFill="1" applyAlignment="1">
      <alignment vertical="center" wrapText="1"/>
    </xf>
    <xf numFmtId="0" fontId="91" fillId="11" borderId="63" xfId="0" applyFont="1" applyFill="1" applyBorder="1" applyAlignment="1">
      <alignment horizontal="center" vertical="center" wrapText="1"/>
    </xf>
    <xf numFmtId="1" fontId="68" fillId="11" borderId="0" xfId="66" applyNumberFormat="1" applyFill="1" applyBorder="1" applyAlignment="1">
      <alignment horizontal="left" vertical="center"/>
    </xf>
    <xf numFmtId="0" fontId="68" fillId="11" borderId="0" xfId="66" applyFill="1" applyAlignment="1">
      <alignment vertical="center" wrapText="1"/>
    </xf>
    <xf numFmtId="1" fontId="87" fillId="19" borderId="98" xfId="0" applyNumberFormat="1" applyFont="1" applyFill="1" applyBorder="1" applyAlignment="1">
      <alignment horizontal="left" vertical="center"/>
    </xf>
    <xf numFmtId="180" fontId="87" fillId="19" borderId="99" xfId="0" applyNumberFormat="1" applyFont="1" applyFill="1" applyBorder="1" applyAlignment="1">
      <alignment horizontal="left" vertical="center"/>
    </xf>
    <xf numFmtId="0" fontId="82" fillId="17" borderId="102" xfId="0" applyFont="1" applyFill="1" applyBorder="1" applyAlignment="1">
      <alignment horizontal="center" vertical="center" wrapText="1"/>
    </xf>
    <xf numFmtId="0" fontId="87" fillId="11" borderId="0" xfId="0" applyFont="1" applyFill="1" applyAlignment="1">
      <alignment horizontal="center" vertical="center" wrapText="1"/>
    </xf>
    <xf numFmtId="1" fontId="81" fillId="17" borderId="106" xfId="0" applyNumberFormat="1" applyFont="1" applyFill="1" applyBorder="1" applyAlignment="1" applyProtection="1">
      <alignment horizontal="center" vertical="center" wrapText="1"/>
      <protection locked="0"/>
    </xf>
    <xf numFmtId="0" fontId="74" fillId="11" borderId="28" xfId="0" applyFont="1" applyFill="1" applyBorder="1" applyAlignment="1">
      <alignment horizontal="left" vertical="center" wrapText="1"/>
    </xf>
    <xf numFmtId="0" fontId="74" fillId="0" borderId="32" xfId="0" applyFont="1" applyBorder="1" applyAlignment="1">
      <alignment horizontal="left" vertical="center" wrapText="1"/>
    </xf>
    <xf numFmtId="0" fontId="74" fillId="0" borderId="14" xfId="0" applyFont="1" applyBorder="1" applyAlignment="1">
      <alignment horizontal="left" vertical="center" wrapText="1"/>
    </xf>
    <xf numFmtId="0" fontId="73" fillId="0" borderId="77" xfId="0" applyFont="1" applyBorder="1" applyAlignment="1">
      <alignment horizontal="left" vertical="center" wrapText="1"/>
    </xf>
    <xf numFmtId="0" fontId="73" fillId="0" borderId="27" xfId="0" applyFont="1" applyBorder="1" applyAlignment="1">
      <alignment horizontal="center" vertical="center" wrapText="1"/>
    </xf>
    <xf numFmtId="1" fontId="73" fillId="0" borderId="37" xfId="0" applyNumberFormat="1" applyFont="1" applyBorder="1" applyAlignment="1">
      <alignment horizontal="center" vertical="center" wrapText="1"/>
    </xf>
    <xf numFmtId="0" fontId="73" fillId="0" borderId="9" xfId="0" applyFont="1" applyBorder="1" applyAlignment="1">
      <alignment horizontal="center" vertical="center"/>
    </xf>
    <xf numFmtId="0" fontId="73" fillId="0" borderId="37" xfId="0" applyFont="1" applyBorder="1" applyAlignment="1">
      <alignment horizontal="center" vertical="center" wrapText="1"/>
    </xf>
    <xf numFmtId="180" fontId="87" fillId="22" borderId="99" xfId="0" applyNumberFormat="1" applyFont="1" applyFill="1" applyBorder="1" applyAlignment="1">
      <alignment horizontal="left" vertical="center"/>
    </xf>
    <xf numFmtId="0" fontId="79" fillId="12" borderId="5" xfId="0" applyFont="1" applyFill="1" applyBorder="1" applyAlignment="1">
      <alignment horizontal="center" vertical="center" wrapText="1"/>
    </xf>
    <xf numFmtId="0" fontId="74" fillId="0" borderId="28" xfId="0" applyFont="1" applyBorder="1" applyAlignment="1">
      <alignment horizontal="center" vertical="center" wrapText="1"/>
    </xf>
    <xf numFmtId="0" fontId="74" fillId="11" borderId="14" xfId="0" applyFont="1" applyFill="1" applyBorder="1" applyAlignment="1">
      <alignment horizontal="left" vertical="center" wrapText="1"/>
    </xf>
    <xf numFmtId="0" fontId="82" fillId="19" borderId="40" xfId="65" applyFont="1" applyFill="1" applyBorder="1" applyAlignment="1" applyProtection="1">
      <alignment horizontal="center" vertical="center" wrapText="1"/>
    </xf>
    <xf numFmtId="0" fontId="82" fillId="19" borderId="40" xfId="0" applyFont="1" applyFill="1" applyBorder="1" applyAlignment="1">
      <alignment horizontal="center" vertical="center" wrapText="1"/>
    </xf>
    <xf numFmtId="0" fontId="90" fillId="0" borderId="11" xfId="0" applyFont="1" applyBorder="1" applyAlignment="1">
      <alignment horizontal="center" vertical="center" wrapText="1"/>
    </xf>
    <xf numFmtId="0" fontId="60" fillId="0" borderId="3" xfId="0" applyFont="1" applyBorder="1" applyAlignment="1">
      <alignment horizontal="center" vertical="center" wrapText="1"/>
    </xf>
    <xf numFmtId="184" fontId="90" fillId="0" borderId="3" xfId="0" applyNumberFormat="1" applyFont="1" applyBorder="1" applyAlignment="1">
      <alignment horizontal="center" vertical="center" wrapText="1"/>
    </xf>
    <xf numFmtId="0" fontId="90"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90" fillId="0" borderId="3" xfId="0" applyFont="1" applyBorder="1" applyAlignment="1">
      <alignment horizontal="left" vertical="center" wrapText="1"/>
    </xf>
    <xf numFmtId="0" fontId="90" fillId="0" borderId="4" xfId="0" applyFont="1" applyBorder="1" applyAlignment="1">
      <alignment horizontal="center" vertical="center" wrapText="1"/>
    </xf>
    <xf numFmtId="0" fontId="90" fillId="0" borderId="4" xfId="0" applyFont="1" applyBorder="1" applyAlignment="1">
      <alignment horizontal="left" vertical="center" wrapText="1"/>
    </xf>
    <xf numFmtId="0" fontId="90" fillId="11" borderId="4" xfId="0" applyFont="1" applyFill="1" applyBorder="1" applyAlignment="1">
      <alignment horizontal="center" vertical="center" wrapText="1"/>
    </xf>
    <xf numFmtId="184" fontId="90" fillId="0" borderId="4" xfId="0" applyNumberFormat="1" applyFont="1" applyBorder="1" applyAlignment="1">
      <alignment horizontal="center" vertical="center" wrapText="1"/>
    </xf>
    <xf numFmtId="184" fontId="90" fillId="0" borderId="11" xfId="0" applyNumberFormat="1" applyFont="1" applyBorder="1" applyAlignment="1">
      <alignment horizontal="center" vertical="center" wrapText="1"/>
    </xf>
    <xf numFmtId="0" fontId="60" fillId="0" borderId="4" xfId="0" applyFont="1" applyBorder="1" applyAlignment="1">
      <alignment horizontal="center" vertical="center" wrapText="1"/>
    </xf>
    <xf numFmtId="3" fontId="74" fillId="0" borderId="14" xfId="0" applyNumberFormat="1" applyFont="1" applyBorder="1" applyAlignment="1">
      <alignment horizontal="center" vertical="center"/>
    </xf>
    <xf numFmtId="49" fontId="74" fillId="0" borderId="4" xfId="0" applyNumberFormat="1" applyFont="1" applyBorder="1" applyAlignment="1">
      <alignment horizontal="center" vertical="center" wrapText="1"/>
    </xf>
    <xf numFmtId="3" fontId="74" fillId="0" borderId="10" xfId="0" applyNumberFormat="1" applyFont="1" applyBorder="1" applyAlignment="1">
      <alignment horizontal="center" vertical="center"/>
    </xf>
    <xf numFmtId="0" fontId="90" fillId="11" borderId="3" xfId="0" applyFont="1" applyFill="1" applyBorder="1" applyAlignment="1">
      <alignment horizontal="left" vertical="center" wrapText="1"/>
    </xf>
    <xf numFmtId="0" fontId="90" fillId="11" borderId="3" xfId="0" applyFont="1" applyFill="1" applyBorder="1" applyAlignment="1">
      <alignment horizontal="center" vertical="center" wrapText="1"/>
    </xf>
    <xf numFmtId="0" fontId="25" fillId="0" borderId="3" xfId="0" applyFont="1" applyBorder="1" applyAlignment="1">
      <alignment horizontal="center" vertical="center" wrapText="1"/>
    </xf>
    <xf numFmtId="181" fontId="74" fillId="0" borderId="3" xfId="0" applyNumberFormat="1" applyFont="1" applyBorder="1" applyAlignment="1">
      <alignment horizontal="center" vertical="center" wrapText="1"/>
    </xf>
    <xf numFmtId="0" fontId="90" fillId="19" borderId="54" xfId="0" applyFont="1" applyFill="1" applyBorder="1" applyAlignment="1" applyProtection="1">
      <alignment horizontal="center" vertical="center" wrapText="1"/>
      <protection locked="0"/>
    </xf>
    <xf numFmtId="178" fontId="73" fillId="0" borderId="19" xfId="50" applyNumberFormat="1" applyFont="1" applyBorder="1" applyAlignment="1">
      <alignment horizontal="left" vertical="center" wrapText="1"/>
    </xf>
    <xf numFmtId="2" fontId="73" fillId="0" borderId="23" xfId="44" applyNumberFormat="1" applyFont="1" applyBorder="1" applyAlignment="1">
      <alignment horizontal="center" vertical="center"/>
    </xf>
    <xf numFmtId="0" fontId="73" fillId="0" borderId="5" xfId="0" applyFont="1" applyBorder="1" applyAlignment="1">
      <alignment horizontal="center" vertical="center"/>
    </xf>
    <xf numFmtId="1" fontId="73" fillId="0" borderId="5" xfId="0" applyNumberFormat="1" applyFont="1" applyBorder="1" applyAlignment="1">
      <alignment horizontal="center" vertical="center" wrapText="1"/>
    </xf>
    <xf numFmtId="0" fontId="91" fillId="16" borderId="39" xfId="0" applyFont="1" applyFill="1" applyBorder="1" applyAlignment="1">
      <alignment horizontal="center" vertical="center" wrapText="1"/>
    </xf>
    <xf numFmtId="0" fontId="94" fillId="16" borderId="40" xfId="0" applyFont="1" applyFill="1" applyBorder="1" applyAlignment="1">
      <alignment vertical="center" wrapText="1"/>
    </xf>
    <xf numFmtId="180" fontId="87" fillId="14" borderId="99" xfId="0" quotePrefix="1" applyNumberFormat="1" applyFont="1" applyFill="1" applyBorder="1" applyAlignment="1">
      <alignment horizontal="left" vertical="center"/>
    </xf>
    <xf numFmtId="180" fontId="87" fillId="19" borderId="99" xfId="0" applyNumberFormat="1" applyFont="1" applyFill="1" applyBorder="1" applyAlignment="1">
      <alignment horizontal="center" vertical="center"/>
    </xf>
    <xf numFmtId="0" fontId="48" fillId="0" borderId="4" xfId="0" applyFont="1" applyBorder="1" applyAlignment="1">
      <alignment horizontal="left" vertical="center" wrapText="1"/>
    </xf>
    <xf numFmtId="0" fontId="72" fillId="11" borderId="68" xfId="0" applyFont="1" applyFill="1" applyBorder="1" applyAlignment="1">
      <alignment vertical="center" wrapText="1"/>
    </xf>
    <xf numFmtId="0" fontId="80" fillId="0" borderId="41" xfId="0" applyFont="1" applyBorder="1"/>
    <xf numFmtId="0" fontId="80" fillId="0" borderId="41" xfId="0" applyFont="1" applyBorder="1" applyAlignment="1">
      <alignment horizontal="center"/>
    </xf>
    <xf numFmtId="0" fontId="72" fillId="11" borderId="41" xfId="0" applyFont="1" applyFill="1" applyBorder="1" applyAlignment="1">
      <alignment vertical="center" wrapText="1"/>
    </xf>
    <xf numFmtId="0" fontId="72" fillId="11" borderId="57" xfId="0" applyFont="1" applyFill="1" applyBorder="1" applyAlignment="1">
      <alignment vertical="center" wrapText="1"/>
    </xf>
    <xf numFmtId="0" fontId="49" fillId="11" borderId="3" xfId="0" applyFont="1" applyFill="1" applyBorder="1" applyAlignment="1">
      <alignment horizontal="center" vertical="center" wrapText="1"/>
    </xf>
    <xf numFmtId="3" fontId="74" fillId="11" borderId="20" xfId="0" applyNumberFormat="1" applyFont="1" applyFill="1" applyBorder="1" applyAlignment="1">
      <alignment horizontal="center" vertical="center"/>
    </xf>
    <xf numFmtId="0" fontId="60" fillId="11" borderId="3" xfId="0" applyFont="1" applyFill="1" applyBorder="1" applyAlignment="1">
      <alignment horizontal="center" vertical="center" wrapText="1"/>
    </xf>
    <xf numFmtId="184" fontId="90" fillId="11" borderId="3" xfId="0" applyNumberFormat="1" applyFont="1" applyFill="1" applyBorder="1" applyAlignment="1">
      <alignment horizontal="center" vertical="center" wrapText="1"/>
    </xf>
    <xf numFmtId="1" fontId="77" fillId="11" borderId="28" xfId="0" applyNumberFormat="1" applyFont="1" applyFill="1" applyBorder="1" applyAlignment="1">
      <alignment horizontal="left" vertical="center" wrapText="1"/>
    </xf>
    <xf numFmtId="0" fontId="72" fillId="11" borderId="108" xfId="0" applyFont="1" applyFill="1" applyBorder="1" applyAlignment="1">
      <alignment vertical="center" wrapText="1"/>
    </xf>
    <xf numFmtId="1" fontId="87" fillId="15" borderId="109" xfId="0" applyNumberFormat="1" applyFont="1" applyFill="1" applyBorder="1" applyAlignment="1">
      <alignment horizontal="left" vertical="center"/>
    </xf>
    <xf numFmtId="1" fontId="87" fillId="14" borderId="109" xfId="0" applyNumberFormat="1" applyFont="1" applyFill="1" applyBorder="1" applyAlignment="1">
      <alignment horizontal="left" vertical="center"/>
    </xf>
    <xf numFmtId="1" fontId="87" fillId="15" borderId="8" xfId="0" applyNumberFormat="1" applyFont="1" applyFill="1" applyBorder="1" applyAlignment="1">
      <alignment horizontal="left" vertical="center"/>
    </xf>
    <xf numFmtId="1" fontId="87" fillId="14" borderId="8" xfId="0" applyNumberFormat="1" applyFont="1" applyFill="1" applyBorder="1" applyAlignment="1">
      <alignment horizontal="left" vertical="center"/>
    </xf>
    <xf numFmtId="0" fontId="87" fillId="17" borderId="97" xfId="0" applyFont="1" applyFill="1" applyBorder="1" applyAlignment="1">
      <alignment horizontal="center" vertical="center" wrapText="1"/>
    </xf>
    <xf numFmtId="0" fontId="77" fillId="11" borderId="12" xfId="0" applyFont="1" applyFill="1" applyBorder="1" applyAlignment="1">
      <alignment horizontal="left" vertical="center" wrapText="1"/>
    </xf>
    <xf numFmtId="0" fontId="49" fillId="0" borderId="111" xfId="0" applyFont="1" applyBorder="1" applyAlignment="1">
      <alignment horizontal="center" vertical="center" wrapText="1"/>
    </xf>
    <xf numFmtId="0" fontId="90" fillId="19" borderId="64" xfId="0" applyFont="1" applyFill="1" applyBorder="1" applyAlignment="1" applyProtection="1">
      <alignment horizontal="center" vertical="center" wrapText="1"/>
      <protection locked="0"/>
    </xf>
    <xf numFmtId="177" fontId="73" fillId="11" borderId="3" xfId="0" applyNumberFormat="1" applyFont="1" applyFill="1" applyBorder="1" applyAlignment="1">
      <alignment horizontal="center" vertical="center" wrapText="1"/>
    </xf>
    <xf numFmtId="2" fontId="81" fillId="17" borderId="112" xfId="0" applyNumberFormat="1" applyFont="1" applyFill="1" applyBorder="1" applyAlignment="1" applyProtection="1">
      <alignment horizontal="center" vertical="center" wrapText="1"/>
      <protection locked="0"/>
    </xf>
    <xf numFmtId="0" fontId="73" fillId="11" borderId="15" xfId="0" applyFont="1" applyFill="1" applyBorder="1" applyAlignment="1">
      <alignment horizontal="center" vertical="center" wrapText="1"/>
    </xf>
    <xf numFmtId="0" fontId="73" fillId="0" borderId="27" xfId="0" applyFont="1" applyBorder="1" applyAlignment="1">
      <alignment horizontal="left" vertical="center" wrapText="1"/>
    </xf>
    <xf numFmtId="0" fontId="73" fillId="11" borderId="24" xfId="0" applyFont="1" applyFill="1" applyBorder="1" applyAlignment="1">
      <alignment horizontal="center" vertical="center" wrapText="1"/>
    </xf>
    <xf numFmtId="1" fontId="73" fillId="11" borderId="28" xfId="0" applyNumberFormat="1" applyFont="1" applyFill="1" applyBorder="1" applyAlignment="1">
      <alignment horizontal="left" vertical="center" wrapText="1"/>
    </xf>
    <xf numFmtId="0" fontId="73" fillId="11" borderId="29" xfId="0" applyFont="1" applyFill="1" applyBorder="1" applyAlignment="1">
      <alignment horizontal="center" vertical="center" wrapText="1"/>
    </xf>
    <xf numFmtId="1" fontId="77" fillId="0" borderId="14" xfId="0" applyNumberFormat="1" applyFont="1" applyBorder="1" applyAlignment="1">
      <alignment horizontal="left" vertical="center" wrapText="1"/>
    </xf>
    <xf numFmtId="2" fontId="73" fillId="0" borderId="28" xfId="0" applyNumberFormat="1" applyFont="1" applyBorder="1" applyAlignment="1">
      <alignment horizontal="center" vertical="center" wrapText="1"/>
    </xf>
    <xf numFmtId="177" fontId="73" fillId="11" borderId="3" xfId="0" applyNumberFormat="1" applyFont="1" applyFill="1" applyBorder="1" applyAlignment="1">
      <alignment horizontal="center" vertical="center"/>
    </xf>
    <xf numFmtId="2" fontId="73" fillId="11" borderId="3" xfId="0" applyNumberFormat="1" applyFont="1" applyFill="1" applyBorder="1" applyAlignment="1">
      <alignment horizontal="center" vertical="center"/>
    </xf>
    <xf numFmtId="0" fontId="26" fillId="11" borderId="42" xfId="66" applyFont="1" applyFill="1" applyBorder="1" applyAlignment="1">
      <alignment vertical="center" wrapText="1"/>
    </xf>
    <xf numFmtId="0" fontId="77" fillId="0" borderId="35" xfId="66" applyFont="1" applyBorder="1" applyAlignment="1">
      <alignment horizontal="left" vertical="center" wrapText="1"/>
    </xf>
    <xf numFmtId="182" fontId="73" fillId="0" borderId="3" xfId="0" applyNumberFormat="1" applyFont="1" applyBorder="1" applyAlignment="1">
      <alignment horizontal="center" vertical="center" wrapText="1"/>
    </xf>
    <xf numFmtId="1" fontId="77" fillId="0" borderId="4" xfId="0" applyNumberFormat="1" applyFont="1" applyBorder="1" applyAlignment="1">
      <alignment horizontal="left" vertical="center" wrapText="1"/>
    </xf>
    <xf numFmtId="0" fontId="78" fillId="15" borderId="51" xfId="0" applyFont="1" applyFill="1" applyBorder="1" applyAlignment="1">
      <alignment horizontal="center" vertical="center" wrapText="1"/>
    </xf>
    <xf numFmtId="0" fontId="95" fillId="0" borderId="11" xfId="0" applyFont="1" applyBorder="1" applyAlignment="1">
      <alignment horizontal="left" vertical="center" wrapText="1"/>
    </xf>
    <xf numFmtId="0" fontId="77" fillId="0" borderId="11" xfId="0" applyFont="1" applyBorder="1" applyAlignment="1">
      <alignment vertical="center" wrapText="1"/>
    </xf>
    <xf numFmtId="178" fontId="73" fillId="0" borderId="24" xfId="50" applyNumberFormat="1" applyFont="1" applyBorder="1" applyAlignment="1">
      <alignment horizontal="left" vertical="center" wrapText="1"/>
    </xf>
    <xf numFmtId="0" fontId="77" fillId="0" borderId="34" xfId="0" applyFont="1" applyBorder="1" applyAlignment="1">
      <alignment horizontal="left" vertical="center" wrapText="1"/>
    </xf>
    <xf numFmtId="0" fontId="95" fillId="0" borderId="3" xfId="0" applyFont="1" applyBorder="1" applyAlignment="1">
      <alignment horizontal="left" vertical="center" wrapText="1"/>
    </xf>
    <xf numFmtId="0" fontId="96" fillId="0" borderId="3" xfId="0" applyFont="1" applyBorder="1" applyAlignment="1">
      <alignment horizontal="center" vertical="center" wrapText="1"/>
    </xf>
    <xf numFmtId="0" fontId="77" fillId="0" borderId="3" xfId="0" applyFont="1" applyBorder="1" applyAlignment="1">
      <alignment vertical="center" wrapText="1"/>
    </xf>
    <xf numFmtId="178" fontId="73" fillId="0" borderId="13" xfId="50" applyNumberFormat="1" applyFont="1" applyBorder="1" applyAlignment="1">
      <alignment horizontal="left" vertical="center" wrapText="1"/>
    </xf>
    <xf numFmtId="0" fontId="77" fillId="11" borderId="20" xfId="0" applyFont="1" applyFill="1" applyBorder="1" applyAlignment="1">
      <alignment horizontal="left" vertical="center" wrapText="1"/>
    </xf>
    <xf numFmtId="185" fontId="77" fillId="0" borderId="10" xfId="0" applyNumberFormat="1" applyFont="1" applyBorder="1" applyAlignment="1">
      <alignment horizontal="center" vertical="center" wrapText="1"/>
    </xf>
    <xf numFmtId="0" fontId="77" fillId="0" borderId="20" xfId="0" applyFont="1" applyBorder="1" applyAlignment="1">
      <alignment horizontal="left" vertical="center" wrapText="1"/>
    </xf>
    <xf numFmtId="0" fontId="77" fillId="11" borderId="38" xfId="0" applyFont="1" applyFill="1" applyBorder="1" applyAlignment="1">
      <alignment horizontal="left" vertical="center" wrapText="1"/>
    </xf>
    <xf numFmtId="0" fontId="77" fillId="0" borderId="38" xfId="0" applyFont="1" applyBorder="1" applyAlignment="1">
      <alignment vertical="center" wrapText="1"/>
    </xf>
    <xf numFmtId="185" fontId="77" fillId="0" borderId="50" xfId="0" applyNumberFormat="1" applyFont="1" applyBorder="1" applyAlignment="1">
      <alignment horizontal="center" vertical="center" wrapText="1"/>
    </xf>
    <xf numFmtId="175" fontId="73" fillId="0" borderId="38" xfId="0" applyNumberFormat="1" applyFont="1" applyBorder="1" applyAlignment="1">
      <alignment horizontal="center" vertical="center" wrapText="1"/>
    </xf>
    <xf numFmtId="178" fontId="73" fillId="0" borderId="65" xfId="50" applyNumberFormat="1" applyFont="1" applyBorder="1" applyAlignment="1">
      <alignment horizontal="left" vertical="center" wrapText="1"/>
    </xf>
    <xf numFmtId="0" fontId="77" fillId="0" borderId="81" xfId="0" applyFont="1" applyBorder="1" applyAlignment="1">
      <alignment horizontal="left" vertical="center" wrapText="1"/>
    </xf>
    <xf numFmtId="0" fontId="77" fillId="0" borderId="38" xfId="0" applyFont="1" applyBorder="1" applyAlignment="1">
      <alignment horizontal="center" vertical="center" wrapText="1"/>
    </xf>
    <xf numFmtId="0" fontId="68" fillId="0" borderId="19" xfId="66" applyBorder="1" applyAlignment="1">
      <alignment horizontal="left" vertical="center" wrapText="1"/>
    </xf>
    <xf numFmtId="178" fontId="73" fillId="0" borderId="52" xfId="50" applyNumberFormat="1" applyFont="1" applyBorder="1" applyAlignment="1">
      <alignment horizontal="left" vertical="center" wrapText="1"/>
    </xf>
    <xf numFmtId="0" fontId="68" fillId="0" borderId="15" xfId="66" applyBorder="1" applyAlignment="1">
      <alignment horizontal="left" vertical="center" wrapText="1"/>
    </xf>
    <xf numFmtId="2" fontId="74" fillId="11" borderId="3" xfId="0" applyNumberFormat="1" applyFont="1" applyFill="1" applyBorder="1" applyAlignment="1">
      <alignment horizontal="center" vertical="center" wrapText="1"/>
    </xf>
    <xf numFmtId="0" fontId="77" fillId="0" borderId="4" xfId="0" applyFont="1" applyBorder="1" applyAlignment="1">
      <alignment vertical="center" wrapText="1"/>
    </xf>
    <xf numFmtId="0" fontId="77" fillId="0" borderId="21" xfId="0" applyFont="1" applyBorder="1" applyAlignment="1">
      <alignment horizontal="left" vertical="center" wrapText="1"/>
    </xf>
    <xf numFmtId="178" fontId="73" fillId="0" borderId="29" xfId="50" applyNumberFormat="1" applyFont="1" applyBorder="1" applyAlignment="1">
      <alignment horizontal="left" vertical="center" wrapText="1"/>
    </xf>
    <xf numFmtId="0" fontId="68" fillId="0" borderId="13" xfId="66" applyBorder="1" applyAlignment="1">
      <alignment horizontal="left" vertical="center" wrapText="1"/>
    </xf>
    <xf numFmtId="0" fontId="95" fillId="11" borderId="4" xfId="0" applyFont="1" applyFill="1" applyBorder="1" applyAlignment="1">
      <alignment horizontal="left" vertical="center" wrapText="1"/>
    </xf>
    <xf numFmtId="0" fontId="95" fillId="11" borderId="3" xfId="0" applyFont="1" applyFill="1" applyBorder="1" applyAlignment="1">
      <alignment horizontal="left" vertical="center" wrapText="1"/>
    </xf>
    <xf numFmtId="0" fontId="78" fillId="15" borderId="41" xfId="0" applyFont="1" applyFill="1" applyBorder="1" applyAlignment="1" applyProtection="1">
      <alignment horizontal="center" vertical="center"/>
      <protection locked="0"/>
    </xf>
    <xf numFmtId="182" fontId="73" fillId="0" borderId="11" xfId="0" applyNumberFormat="1" applyFont="1" applyBorder="1" applyAlignment="1">
      <alignment horizontal="center" vertical="center" wrapText="1"/>
    </xf>
    <xf numFmtId="1" fontId="73" fillId="0" borderId="32" xfId="0" applyNumberFormat="1" applyFont="1" applyBorder="1" applyAlignment="1">
      <alignment horizontal="center" vertical="center" wrapText="1"/>
    </xf>
    <xf numFmtId="0" fontId="77" fillId="0" borderId="33" xfId="0" applyFont="1" applyBorder="1" applyAlignment="1">
      <alignment horizontal="left" vertical="center" wrapText="1"/>
    </xf>
    <xf numFmtId="0" fontId="96" fillId="11" borderId="11" xfId="0" applyFont="1" applyFill="1" applyBorder="1" applyAlignment="1">
      <alignment horizontal="center" vertical="center" wrapText="1"/>
    </xf>
    <xf numFmtId="0" fontId="96" fillId="11" borderId="4" xfId="0" applyFont="1" applyFill="1" applyBorder="1" applyAlignment="1">
      <alignment horizontal="center" vertical="center" wrapText="1"/>
    </xf>
    <xf numFmtId="0" fontId="68" fillId="25" borderId="42" xfId="66" applyFill="1" applyBorder="1" applyAlignment="1">
      <alignment vertical="center" wrapText="1"/>
    </xf>
    <xf numFmtId="2" fontId="73" fillId="25" borderId="10" xfId="0" applyNumberFormat="1" applyFont="1" applyFill="1" applyBorder="1" applyAlignment="1">
      <alignment horizontal="center" vertical="center" wrapText="1"/>
    </xf>
    <xf numFmtId="0" fontId="73" fillId="25" borderId="3" xfId="0" applyFont="1" applyFill="1" applyBorder="1" applyAlignment="1">
      <alignment horizontal="center" vertical="center" wrapText="1"/>
    </xf>
    <xf numFmtId="178" fontId="73" fillId="25" borderId="25" xfId="50" applyNumberFormat="1" applyFont="1" applyFill="1" applyBorder="1" applyAlignment="1">
      <alignment horizontal="left" vertical="center" wrapText="1"/>
    </xf>
    <xf numFmtId="1" fontId="73" fillId="25" borderId="10" xfId="0" applyNumberFormat="1" applyFont="1" applyFill="1" applyBorder="1" applyAlignment="1">
      <alignment horizontal="left" vertical="center" wrapText="1"/>
    </xf>
    <xf numFmtId="0" fontId="97" fillId="25" borderId="12" xfId="0" applyFont="1" applyFill="1" applyBorder="1" applyAlignment="1">
      <alignment horizontal="left" vertical="center" wrapText="1"/>
    </xf>
    <xf numFmtId="0" fontId="73" fillId="25" borderId="3" xfId="0" applyFont="1" applyFill="1" applyBorder="1" applyAlignment="1">
      <alignment horizontal="left" vertical="center" wrapText="1"/>
    </xf>
    <xf numFmtId="0" fontId="73" fillId="25" borderId="10" xfId="0" applyFont="1" applyFill="1" applyBorder="1" applyAlignment="1">
      <alignment horizontal="left" vertical="center" wrapText="1"/>
    </xf>
    <xf numFmtId="0" fontId="73" fillId="25" borderId="20" xfId="0" applyFont="1" applyFill="1" applyBorder="1" applyAlignment="1">
      <alignment horizontal="center" vertical="center" wrapText="1"/>
    </xf>
    <xf numFmtId="0" fontId="73" fillId="15" borderId="49" xfId="65" applyFont="1" applyFill="1" applyBorder="1" applyAlignment="1" applyProtection="1">
      <alignment horizontal="center" vertical="center" wrapText="1"/>
      <protection locked="0"/>
    </xf>
    <xf numFmtId="0" fontId="73" fillId="15" borderId="44" xfId="65" applyFont="1" applyFill="1" applyBorder="1" applyAlignment="1" applyProtection="1">
      <alignment horizontal="center" vertical="center" wrapText="1"/>
      <protection locked="0"/>
    </xf>
    <xf numFmtId="0" fontId="73" fillId="15" borderId="42" xfId="65" applyFont="1" applyFill="1" applyBorder="1" applyAlignment="1" applyProtection="1">
      <alignment horizontal="center" vertical="center" wrapText="1"/>
      <protection locked="0"/>
    </xf>
    <xf numFmtId="175" fontId="73" fillId="25" borderId="3" xfId="0" applyNumberFormat="1" applyFont="1" applyFill="1" applyBorder="1" applyAlignment="1">
      <alignment horizontal="center" vertical="center" wrapText="1"/>
    </xf>
    <xf numFmtId="2" fontId="73" fillId="25" borderId="3" xfId="0" applyNumberFormat="1" applyFont="1" applyFill="1" applyBorder="1" applyAlignment="1">
      <alignment horizontal="center" vertical="center" wrapText="1"/>
    </xf>
    <xf numFmtId="1" fontId="73" fillId="25" borderId="3" xfId="0" applyNumberFormat="1" applyFont="1" applyFill="1" applyBorder="1" applyAlignment="1">
      <alignment horizontal="center" vertical="center" wrapText="1"/>
    </xf>
    <xf numFmtId="177" fontId="73" fillId="25" borderId="3" xfId="0" applyNumberFormat="1" applyFont="1" applyFill="1" applyBorder="1" applyAlignment="1">
      <alignment horizontal="center" vertical="center" wrapText="1"/>
    </xf>
    <xf numFmtId="2" fontId="73" fillId="11" borderId="32" xfId="0" applyNumberFormat="1" applyFont="1" applyFill="1" applyBorder="1" applyAlignment="1">
      <alignment horizontal="center" vertical="center" wrapText="1"/>
    </xf>
    <xf numFmtId="175" fontId="73" fillId="0" borderId="9" xfId="84" applyNumberFormat="1" applyFont="1" applyBorder="1" applyAlignment="1">
      <alignment horizontal="center" vertical="center" wrapText="1"/>
    </xf>
    <xf numFmtId="0" fontId="50" fillId="0" borderId="3" xfId="0" applyFont="1" applyBorder="1" applyAlignment="1">
      <alignment horizontal="left" vertical="center" wrapText="1"/>
    </xf>
    <xf numFmtId="0" fontId="98" fillId="11" borderId="11" xfId="0" applyFont="1" applyFill="1" applyBorder="1" applyAlignment="1">
      <alignment horizontal="center" vertical="center"/>
    </xf>
    <xf numFmtId="2" fontId="73" fillId="11" borderId="10" xfId="0" applyNumberFormat="1" applyFont="1" applyFill="1" applyBorder="1" applyAlignment="1">
      <alignment horizontal="center" vertical="center" wrapText="1"/>
    </xf>
    <xf numFmtId="0" fontId="75" fillId="15" borderId="63" xfId="0" applyFont="1" applyFill="1" applyBorder="1" applyAlignment="1">
      <alignment horizontal="center" vertical="center"/>
    </xf>
    <xf numFmtId="175" fontId="73" fillId="11" borderId="3" xfId="84" applyNumberFormat="1" applyFont="1" applyFill="1" applyBorder="1" applyAlignment="1">
      <alignment horizontal="center" vertical="center" wrapText="1"/>
    </xf>
    <xf numFmtId="2" fontId="73" fillId="11" borderId="23" xfId="0" applyNumberFormat="1" applyFont="1" applyFill="1" applyBorder="1" applyAlignment="1">
      <alignment horizontal="center" vertical="center" wrapText="1"/>
    </xf>
    <xf numFmtId="2" fontId="73" fillId="11" borderId="28" xfId="0" applyNumberFormat="1" applyFont="1" applyFill="1" applyBorder="1" applyAlignment="1">
      <alignment horizontal="center" vertical="center" wrapText="1"/>
    </xf>
    <xf numFmtId="175" fontId="73" fillId="11" borderId="5" xfId="84" applyNumberFormat="1" applyFont="1" applyFill="1" applyBorder="1" applyAlignment="1">
      <alignment horizontal="center" vertical="center" wrapText="1"/>
    </xf>
    <xf numFmtId="178" fontId="73" fillId="11" borderId="25" xfId="50" applyNumberFormat="1" applyFont="1" applyFill="1" applyBorder="1" applyAlignment="1">
      <alignment horizontal="left" vertical="center" wrapText="1"/>
    </xf>
    <xf numFmtId="178" fontId="73" fillId="11" borderId="27" xfId="50" applyNumberFormat="1" applyFont="1" applyFill="1" applyBorder="1" applyAlignment="1">
      <alignment horizontal="left" vertical="center" wrapText="1"/>
    </xf>
    <xf numFmtId="0" fontId="75" fillId="15" borderId="63" xfId="0" applyFont="1" applyFill="1" applyBorder="1" applyAlignment="1">
      <alignment horizontal="left" vertical="center" wrapText="1"/>
    </xf>
    <xf numFmtId="0" fontId="50" fillId="11" borderId="23" xfId="0" applyFont="1" applyFill="1" applyBorder="1" applyAlignment="1">
      <alignment horizontal="left" vertical="center" wrapText="1"/>
    </xf>
    <xf numFmtId="0" fontId="50" fillId="11" borderId="10" xfId="0" applyFont="1" applyFill="1" applyBorder="1" applyAlignment="1">
      <alignment horizontal="left" vertical="center" wrapText="1"/>
    </xf>
    <xf numFmtId="0" fontId="73" fillId="11" borderId="32" xfId="0" applyFont="1" applyFill="1" applyBorder="1" applyAlignment="1">
      <alignment horizontal="left" vertical="center" wrapText="1"/>
    </xf>
    <xf numFmtId="1" fontId="73" fillId="11" borderId="10" xfId="85" applyNumberFormat="1" applyFont="1" applyFill="1" applyBorder="1" applyAlignment="1">
      <alignment horizontal="left" vertical="center" wrapText="1"/>
    </xf>
    <xf numFmtId="0" fontId="73" fillId="11" borderId="3" xfId="85" applyFont="1" applyFill="1" applyBorder="1" applyAlignment="1">
      <alignment horizontal="left" vertical="center" wrapText="1"/>
    </xf>
    <xf numFmtId="0" fontId="73" fillId="11" borderId="3" xfId="85" applyFont="1" applyFill="1" applyBorder="1" applyAlignment="1">
      <alignment horizontal="center" vertical="center" wrapText="1"/>
    </xf>
    <xf numFmtId="2" fontId="73" fillId="11" borderId="10" xfId="85" applyNumberFormat="1" applyFont="1" applyFill="1" applyBorder="1" applyAlignment="1">
      <alignment horizontal="center" vertical="center" wrapText="1"/>
    </xf>
    <xf numFmtId="2" fontId="73" fillId="11" borderId="3" xfId="85" applyNumberFormat="1" applyFont="1" applyFill="1" applyBorder="1" applyAlignment="1">
      <alignment horizontal="center" vertical="center" wrapText="1"/>
    </xf>
    <xf numFmtId="0" fontId="73" fillId="11" borderId="20" xfId="85" applyFont="1" applyFill="1" applyBorder="1" applyAlignment="1">
      <alignment horizontal="center" vertical="center" wrapText="1"/>
    </xf>
    <xf numFmtId="0" fontId="73" fillId="11" borderId="25" xfId="85" applyFont="1" applyFill="1" applyBorder="1" applyAlignment="1">
      <alignment horizontal="center" vertical="center" wrapText="1"/>
    </xf>
    <xf numFmtId="2" fontId="73" fillId="11" borderId="10" xfId="50" applyNumberFormat="1" applyFont="1" applyFill="1" applyBorder="1" applyAlignment="1">
      <alignment horizontal="center" vertical="center" wrapText="1"/>
    </xf>
    <xf numFmtId="2" fontId="73" fillId="11" borderId="14" xfId="50" applyNumberFormat="1" applyFont="1" applyFill="1" applyBorder="1" applyAlignment="1">
      <alignment horizontal="center" vertical="center" wrapText="1"/>
    </xf>
    <xf numFmtId="182" fontId="73" fillId="11" borderId="3" xfId="0" applyNumberFormat="1" applyFont="1" applyFill="1" applyBorder="1" applyAlignment="1">
      <alignment horizontal="center" vertical="center"/>
    </xf>
    <xf numFmtId="0" fontId="49" fillId="11" borderId="3" xfId="0" applyFont="1" applyFill="1" applyBorder="1" applyAlignment="1">
      <alignment horizontal="left" vertical="top" wrapText="1"/>
    </xf>
    <xf numFmtId="0" fontId="73" fillId="11" borderId="26" xfId="84" applyFont="1" applyFill="1" applyBorder="1" applyAlignment="1">
      <alignment horizontal="left" vertical="center" wrapText="1"/>
    </xf>
    <xf numFmtId="0" fontId="73" fillId="11" borderId="25" xfId="84" applyFont="1" applyFill="1" applyBorder="1" applyAlignment="1">
      <alignment horizontal="left" vertical="center" wrapText="1"/>
    </xf>
    <xf numFmtId="0" fontId="98" fillId="15" borderId="51" xfId="0" applyFont="1" applyFill="1" applyBorder="1" applyAlignment="1">
      <alignment vertical="center" wrapText="1"/>
    </xf>
    <xf numFmtId="0" fontId="99" fillId="11" borderId="42" xfId="66" applyFont="1" applyFill="1" applyBorder="1" applyAlignment="1">
      <alignment vertical="center" wrapText="1"/>
    </xf>
    <xf numFmtId="0" fontId="99" fillId="11" borderId="44" xfId="66" applyFont="1" applyFill="1" applyBorder="1" applyAlignment="1">
      <alignment vertical="center" wrapText="1"/>
    </xf>
    <xf numFmtId="0" fontId="99" fillId="0" borderId="49" xfId="66" applyFont="1" applyBorder="1" applyAlignment="1">
      <alignment horizontal="left" vertical="center"/>
    </xf>
    <xf numFmtId="0" fontId="77" fillId="11" borderId="30" xfId="0" applyFont="1" applyFill="1" applyBorder="1" applyAlignment="1">
      <alignment horizontal="left" vertical="center" wrapText="1"/>
    </xf>
    <xf numFmtId="0" fontId="73" fillId="11" borderId="19" xfId="0" applyFont="1" applyFill="1" applyBorder="1" applyAlignment="1">
      <alignment horizontal="center" vertical="center" wrapText="1"/>
    </xf>
    <xf numFmtId="0" fontId="77" fillId="11" borderId="85" xfId="0" applyFont="1" applyFill="1" applyBorder="1" applyAlignment="1">
      <alignment horizontal="left" vertical="center" wrapText="1"/>
    </xf>
    <xf numFmtId="0" fontId="88" fillId="11" borderId="42" xfId="66" applyFont="1" applyFill="1" applyBorder="1" applyAlignment="1">
      <alignment vertical="center" wrapText="1"/>
    </xf>
    <xf numFmtId="0" fontId="49" fillId="11" borderId="11" xfId="0" applyFont="1" applyFill="1" applyBorder="1" applyAlignment="1">
      <alignment wrapText="1"/>
    </xf>
    <xf numFmtId="0" fontId="73" fillId="11" borderId="86" xfId="0" applyFont="1" applyFill="1" applyBorder="1" applyAlignment="1">
      <alignment horizontal="center" vertical="center" wrapText="1"/>
    </xf>
    <xf numFmtId="1" fontId="73" fillId="25" borderId="50" xfId="0" applyNumberFormat="1" applyFont="1" applyFill="1" applyBorder="1" applyAlignment="1">
      <alignment horizontal="left" vertical="center" wrapText="1"/>
    </xf>
    <xf numFmtId="0" fontId="73" fillId="25" borderId="38" xfId="0" applyFont="1" applyFill="1" applyBorder="1" applyAlignment="1">
      <alignment horizontal="left" vertical="center" wrapText="1"/>
    </xf>
    <xf numFmtId="0" fontId="73" fillId="25" borderId="38" xfId="0" applyFont="1" applyFill="1" applyBorder="1" applyAlignment="1">
      <alignment horizontal="center" vertical="center" wrapText="1"/>
    </xf>
    <xf numFmtId="0" fontId="73" fillId="25" borderId="15" xfId="0" applyFont="1" applyFill="1" applyBorder="1" applyAlignment="1">
      <alignment horizontal="center" vertical="center" wrapText="1"/>
    </xf>
    <xf numFmtId="2" fontId="73" fillId="25" borderId="50" xfId="0" applyNumberFormat="1" applyFont="1" applyFill="1" applyBorder="1" applyAlignment="1">
      <alignment horizontal="center" vertical="center" wrapText="1"/>
    </xf>
    <xf numFmtId="175" fontId="73" fillId="25" borderId="38" xfId="0" applyNumberFormat="1" applyFont="1" applyFill="1" applyBorder="1" applyAlignment="1">
      <alignment horizontal="center" vertical="center" wrapText="1"/>
    </xf>
    <xf numFmtId="178" fontId="73" fillId="25" borderId="36" xfId="50" applyNumberFormat="1" applyFont="1" applyFill="1" applyBorder="1" applyAlignment="1">
      <alignment horizontal="left" vertical="center" wrapText="1"/>
    </xf>
    <xf numFmtId="0" fontId="73" fillId="25" borderId="50" xfId="0" applyFont="1" applyFill="1" applyBorder="1" applyAlignment="1">
      <alignment horizontal="left" vertical="center" wrapText="1"/>
    </xf>
    <xf numFmtId="2" fontId="73" fillId="25" borderId="38" xfId="0" applyNumberFormat="1" applyFont="1" applyFill="1" applyBorder="1" applyAlignment="1">
      <alignment horizontal="center" vertical="center" wrapText="1"/>
    </xf>
    <xf numFmtId="177" fontId="73" fillId="25" borderId="38" xfId="0" applyNumberFormat="1" applyFont="1" applyFill="1" applyBorder="1" applyAlignment="1">
      <alignment horizontal="center" vertical="center" wrapText="1"/>
    </xf>
    <xf numFmtId="0" fontId="73" fillId="25" borderId="81" xfId="0" applyFont="1" applyFill="1" applyBorder="1" applyAlignment="1">
      <alignment horizontal="center" vertical="center" wrapText="1"/>
    </xf>
    <xf numFmtId="0" fontId="73" fillId="25" borderId="36" xfId="0" applyFont="1" applyFill="1" applyBorder="1" applyAlignment="1">
      <alignment horizontal="center" vertical="center" wrapText="1"/>
    </xf>
    <xf numFmtId="0" fontId="68" fillId="11" borderId="3" xfId="66" applyFill="1" applyBorder="1" applyAlignment="1">
      <alignment vertical="center" wrapText="1"/>
    </xf>
    <xf numFmtId="0" fontId="49" fillId="11" borderId="3"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100" fillId="11" borderId="3" xfId="0" applyFont="1" applyFill="1" applyBorder="1" applyAlignment="1">
      <alignment vertical="center" wrapText="1"/>
    </xf>
    <xf numFmtId="0" fontId="88" fillId="11" borderId="3" xfId="66" applyFont="1" applyFill="1" applyBorder="1" applyAlignment="1">
      <alignment vertical="center" wrapText="1"/>
    </xf>
    <xf numFmtId="0" fontId="73" fillId="11" borderId="67" xfId="0" applyFont="1" applyFill="1" applyBorder="1" applyAlignment="1">
      <alignment horizontal="center" vertical="center" wrapText="1"/>
    </xf>
    <xf numFmtId="0" fontId="77" fillId="0" borderId="33" xfId="66" applyFont="1" applyBorder="1" applyAlignment="1">
      <alignment horizontal="left" vertical="center" wrapText="1"/>
    </xf>
    <xf numFmtId="0" fontId="73" fillId="11" borderId="13" xfId="0" applyFont="1" applyFill="1" applyBorder="1" applyAlignment="1">
      <alignment horizontal="center" vertical="center" wrapText="1"/>
    </xf>
    <xf numFmtId="0" fontId="77" fillId="0" borderId="47" xfId="0" applyFont="1" applyBorder="1" applyAlignment="1">
      <alignment horizontal="left" vertical="center" wrapText="1"/>
    </xf>
    <xf numFmtId="0" fontId="77" fillId="0" borderId="78" xfId="0" applyFont="1" applyBorder="1" applyAlignment="1">
      <alignment horizontal="left" vertical="center" wrapText="1"/>
    </xf>
    <xf numFmtId="0" fontId="73" fillId="11" borderId="87" xfId="71" applyFont="1" applyFill="1" applyBorder="1" applyAlignment="1">
      <alignment horizontal="center" vertical="center" wrapText="1"/>
    </xf>
    <xf numFmtId="0" fontId="73" fillId="11" borderId="78" xfId="0" applyFont="1" applyFill="1" applyBorder="1" applyAlignment="1">
      <alignment horizontal="center" vertical="center"/>
    </xf>
    <xf numFmtId="0" fontId="73" fillId="0" borderId="78" xfId="0" applyFont="1" applyBorder="1" applyAlignment="1">
      <alignment horizontal="left" vertical="center" wrapText="1"/>
    </xf>
    <xf numFmtId="0" fontId="73" fillId="11" borderId="48" xfId="0" applyFont="1" applyFill="1" applyBorder="1" applyAlignment="1">
      <alignment horizontal="center" vertical="center" wrapText="1"/>
    </xf>
    <xf numFmtId="2" fontId="73" fillId="0" borderId="47" xfId="50" applyNumberFormat="1" applyFont="1" applyBorder="1" applyAlignment="1">
      <alignment horizontal="center" vertical="center" wrapText="1"/>
    </xf>
    <xf numFmtId="0" fontId="73" fillId="0" borderId="78" xfId="0" applyFont="1" applyBorder="1" applyAlignment="1">
      <alignment horizontal="center" vertical="center" wrapText="1"/>
    </xf>
    <xf numFmtId="178" fontId="73" fillId="0" borderId="87" xfId="50" applyNumberFormat="1" applyFont="1" applyBorder="1" applyAlignment="1">
      <alignment horizontal="left" vertical="center" wrapText="1"/>
    </xf>
    <xf numFmtId="0" fontId="73" fillId="0" borderId="47" xfId="0" applyFont="1" applyBorder="1" applyAlignment="1">
      <alignment horizontal="left" vertical="center" wrapText="1"/>
    </xf>
    <xf numFmtId="0" fontId="73" fillId="0" borderId="79" xfId="0" applyFont="1" applyBorder="1" applyAlignment="1">
      <alignment horizontal="center" vertical="center" wrapText="1"/>
    </xf>
    <xf numFmtId="0" fontId="73" fillId="0" borderId="87" xfId="0" applyFont="1" applyBorder="1" applyAlignment="1">
      <alignment horizontal="center" vertical="center" wrapText="1"/>
    </xf>
    <xf numFmtId="0" fontId="68" fillId="11" borderId="46" xfId="66" applyFill="1" applyBorder="1" applyAlignment="1">
      <alignment vertical="center" wrapText="1"/>
    </xf>
    <xf numFmtId="182" fontId="74" fillId="0" borderId="11" xfId="0" applyNumberFormat="1" applyFont="1" applyBorder="1" applyAlignment="1">
      <alignment horizontal="center" vertical="center" wrapText="1"/>
    </xf>
    <xf numFmtId="182" fontId="74" fillId="0" borderId="3" xfId="0" applyNumberFormat="1" applyFont="1" applyBorder="1" applyAlignment="1">
      <alignment horizontal="center" vertical="center" wrapText="1"/>
    </xf>
    <xf numFmtId="182" fontId="74" fillId="0" borderId="4" xfId="0" applyNumberFormat="1" applyFont="1" applyBorder="1" applyAlignment="1">
      <alignment horizontal="center" vertical="center" wrapText="1"/>
    </xf>
    <xf numFmtId="182" fontId="75" fillId="15" borderId="40" xfId="0" applyNumberFormat="1" applyFont="1" applyFill="1" applyBorder="1" applyAlignment="1">
      <alignment horizontal="center" vertical="center"/>
    </xf>
    <xf numFmtId="182" fontId="73" fillId="0" borderId="4" xfId="0" applyNumberFormat="1" applyFont="1" applyBorder="1" applyAlignment="1">
      <alignment horizontal="center" vertical="center" wrapText="1"/>
    </xf>
    <xf numFmtId="182" fontId="78" fillId="15" borderId="40" xfId="0" applyNumberFormat="1" applyFont="1" applyFill="1" applyBorder="1" applyAlignment="1">
      <alignment horizontal="center" vertical="center"/>
    </xf>
    <xf numFmtId="182" fontId="73" fillId="0" borderId="17" xfId="0" applyNumberFormat="1" applyFont="1" applyBorder="1" applyAlignment="1">
      <alignment horizontal="center" vertical="center" wrapText="1"/>
    </xf>
    <xf numFmtId="182" fontId="74" fillId="0" borderId="17" xfId="0" applyNumberFormat="1" applyFont="1" applyBorder="1" applyAlignment="1">
      <alignment horizontal="center" vertical="center" wrapText="1"/>
    </xf>
    <xf numFmtId="182" fontId="73" fillId="0" borderId="5" xfId="0" applyNumberFormat="1" applyFont="1" applyBorder="1" applyAlignment="1">
      <alignment horizontal="center" vertical="center" wrapText="1"/>
    </xf>
    <xf numFmtId="182" fontId="75" fillId="14" borderId="63" xfId="0" applyNumberFormat="1" applyFont="1" applyFill="1" applyBorder="1" applyAlignment="1">
      <alignment horizontal="center" vertical="center"/>
    </xf>
    <xf numFmtId="182" fontId="75" fillId="15" borderId="63" xfId="0" applyNumberFormat="1" applyFont="1" applyFill="1" applyBorder="1" applyAlignment="1">
      <alignment horizontal="center" vertical="center"/>
    </xf>
    <xf numFmtId="182" fontId="73" fillId="11" borderId="9" xfId="0" applyNumberFormat="1" applyFont="1" applyFill="1" applyBorder="1" applyAlignment="1">
      <alignment horizontal="center" vertical="center"/>
    </xf>
    <xf numFmtId="182" fontId="73" fillId="11" borderId="5" xfId="0" applyNumberFormat="1" applyFont="1" applyFill="1" applyBorder="1" applyAlignment="1">
      <alignment horizontal="center" vertical="center"/>
    </xf>
    <xf numFmtId="182" fontId="75" fillId="15" borderId="41" xfId="0" applyNumberFormat="1" applyFont="1" applyFill="1" applyBorder="1" applyAlignment="1">
      <alignment horizontal="center" vertical="center"/>
    </xf>
    <xf numFmtId="182" fontId="73" fillId="0" borderId="9" xfId="0" applyNumberFormat="1" applyFont="1" applyBorder="1" applyAlignment="1">
      <alignment horizontal="center" vertical="center"/>
    </xf>
    <xf numFmtId="182" fontId="73" fillId="0" borderId="3" xfId="0" applyNumberFormat="1" applyFont="1" applyBorder="1" applyAlignment="1">
      <alignment horizontal="center" vertical="center"/>
    </xf>
    <xf numFmtId="182" fontId="73" fillId="0" borderId="5" xfId="0" applyNumberFormat="1" applyFont="1" applyBorder="1" applyAlignment="1">
      <alignment horizontal="center" vertical="center"/>
    </xf>
    <xf numFmtId="182" fontId="73" fillId="0" borderId="11" xfId="0" applyNumberFormat="1" applyFont="1" applyBorder="1" applyAlignment="1">
      <alignment horizontal="center" vertical="center"/>
    </xf>
    <xf numFmtId="182" fontId="73" fillId="0" borderId="11" xfId="84" applyNumberFormat="1" applyFont="1" applyBorder="1" applyAlignment="1">
      <alignment horizontal="center" vertical="center" wrapText="1"/>
    </xf>
    <xf numFmtId="182" fontId="73"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73" fillId="11" borderId="4" xfId="0" applyNumberFormat="1" applyFont="1" applyFill="1" applyBorder="1" applyAlignment="1">
      <alignment horizontal="center" vertical="center"/>
    </xf>
    <xf numFmtId="182" fontId="73" fillId="11" borderId="11" xfId="0" applyNumberFormat="1" applyFont="1" applyFill="1" applyBorder="1" applyAlignment="1">
      <alignment horizontal="center" vertical="center"/>
    </xf>
    <xf numFmtId="182" fontId="73" fillId="11" borderId="3" xfId="85" applyNumberFormat="1" applyFont="1" applyFill="1" applyBorder="1" applyAlignment="1">
      <alignment horizontal="center" vertical="center" wrapText="1"/>
    </xf>
    <xf numFmtId="182" fontId="73" fillId="0" borderId="4" xfId="84" applyNumberFormat="1" applyFont="1" applyBorder="1" applyAlignment="1">
      <alignment horizontal="center" vertical="center" wrapText="1"/>
    </xf>
    <xf numFmtId="182" fontId="82" fillId="14" borderId="63" xfId="0" applyNumberFormat="1" applyFont="1" applyFill="1" applyBorder="1" applyAlignment="1" applyProtection="1">
      <alignment horizontal="center" vertical="center" wrapText="1"/>
      <protection locked="0"/>
    </xf>
    <xf numFmtId="182" fontId="73" fillId="0" borderId="9" xfId="0" applyNumberFormat="1" applyFont="1" applyBorder="1" applyAlignment="1">
      <alignment horizontal="center" vertical="center" wrapText="1"/>
    </xf>
    <xf numFmtId="182" fontId="49" fillId="24" borderId="111" xfId="0" applyNumberFormat="1" applyFont="1" applyFill="1" applyBorder="1" applyAlignment="1">
      <alignment horizontal="center" vertical="center" wrapText="1"/>
    </xf>
    <xf numFmtId="182" fontId="74" fillId="11" borderId="3" xfId="0" applyNumberFormat="1" applyFont="1" applyFill="1" applyBorder="1" applyAlignment="1">
      <alignment horizontal="center" vertical="center" wrapText="1"/>
    </xf>
    <xf numFmtId="182" fontId="73" fillId="25" borderId="3" xfId="0" applyNumberFormat="1" applyFont="1" applyFill="1" applyBorder="1" applyAlignment="1">
      <alignment horizontal="center" vertical="center" wrapText="1"/>
    </xf>
    <xf numFmtId="182" fontId="82" fillId="13" borderId="63" xfId="0" applyNumberFormat="1" applyFont="1" applyFill="1" applyBorder="1" applyAlignment="1" applyProtection="1">
      <alignment horizontal="center" vertical="center" wrapText="1"/>
      <protection locked="0"/>
    </xf>
    <xf numFmtId="182" fontId="74" fillId="0" borderId="3" xfId="0" applyNumberFormat="1" applyFont="1" applyBorder="1" applyAlignment="1">
      <alignment horizontal="center" vertical="center"/>
    </xf>
    <xf numFmtId="182" fontId="73" fillId="25" borderId="38" xfId="0" applyNumberFormat="1" applyFont="1" applyFill="1" applyBorder="1" applyAlignment="1">
      <alignment horizontal="center" vertical="center" wrapText="1"/>
    </xf>
    <xf numFmtId="182" fontId="82" fillId="13" borderId="40" xfId="0" applyNumberFormat="1" applyFont="1" applyFill="1" applyBorder="1" applyAlignment="1" applyProtection="1">
      <alignment horizontal="center" vertical="center" wrapText="1"/>
      <protection locked="0"/>
    </xf>
    <xf numFmtId="182" fontId="82" fillId="14" borderId="41" xfId="0" applyNumberFormat="1" applyFont="1" applyFill="1" applyBorder="1" applyAlignment="1" applyProtection="1">
      <alignment horizontal="center" vertical="center" wrapText="1"/>
      <protection locked="0"/>
    </xf>
    <xf numFmtId="182" fontId="82" fillId="14" borderId="40" xfId="0" applyNumberFormat="1" applyFont="1" applyFill="1" applyBorder="1" applyAlignment="1" applyProtection="1">
      <alignment horizontal="center" vertical="center" wrapText="1"/>
      <protection locked="0"/>
    </xf>
    <xf numFmtId="182" fontId="73" fillId="0" borderId="78" xfId="0" applyNumberFormat="1" applyFont="1" applyBorder="1" applyAlignment="1">
      <alignment horizontal="center" vertical="center" wrapText="1"/>
    </xf>
    <xf numFmtId="182" fontId="77" fillId="0" borderId="38" xfId="0" applyNumberFormat="1" applyFont="1" applyBorder="1" applyAlignment="1">
      <alignment horizontal="center" vertical="center" wrapText="1"/>
    </xf>
    <xf numFmtId="182" fontId="77" fillId="0" borderId="3" xfId="0" applyNumberFormat="1" applyFont="1" applyBorder="1" applyAlignment="1">
      <alignment horizontal="center" vertical="center" wrapText="1"/>
    </xf>
    <xf numFmtId="182" fontId="77" fillId="11" borderId="3" xfId="0" applyNumberFormat="1" applyFont="1" applyFill="1" applyBorder="1" applyAlignment="1">
      <alignment horizontal="center" vertical="center" wrapText="1"/>
    </xf>
    <xf numFmtId="182" fontId="77" fillId="0" borderId="17" xfId="0" applyNumberFormat="1" applyFont="1" applyBorder="1" applyAlignment="1">
      <alignment horizontal="center" vertical="center"/>
    </xf>
    <xf numFmtId="1" fontId="68" fillId="13" borderId="69" xfId="66" applyNumberFormat="1" applyFill="1" applyBorder="1" applyAlignment="1" applyProtection="1">
      <alignment horizontal="left" vertical="center"/>
      <protection hidden="1"/>
    </xf>
    <xf numFmtId="1" fontId="68" fillId="14" borderId="58" xfId="66" applyNumberFormat="1" applyFill="1" applyBorder="1" applyAlignment="1" applyProtection="1">
      <alignment horizontal="left" vertical="center"/>
      <protection hidden="1"/>
    </xf>
    <xf numFmtId="1" fontId="68" fillId="15" borderId="56" xfId="66" applyNumberFormat="1" applyFill="1" applyBorder="1" applyAlignment="1" applyProtection="1">
      <alignment horizontal="left" vertical="center"/>
      <protection hidden="1"/>
    </xf>
    <xf numFmtId="1" fontId="68" fillId="13" borderId="72" xfId="66" applyNumberFormat="1" applyFill="1" applyBorder="1" applyAlignment="1" applyProtection="1">
      <alignment horizontal="left" vertical="center"/>
      <protection hidden="1"/>
    </xf>
    <xf numFmtId="1" fontId="68" fillId="14" borderId="59" xfId="66" applyNumberFormat="1" applyFill="1" applyBorder="1" applyAlignment="1" applyProtection="1">
      <alignment horizontal="left" vertical="center"/>
      <protection hidden="1"/>
    </xf>
    <xf numFmtId="1" fontId="68" fillId="15" borderId="7" xfId="66" applyNumberFormat="1" applyFill="1" applyBorder="1" applyAlignment="1" applyProtection="1">
      <alignment horizontal="left" vertical="center"/>
      <protection hidden="1"/>
    </xf>
    <xf numFmtId="1" fontId="68" fillId="15" borderId="53" xfId="66" applyNumberFormat="1" applyFill="1" applyBorder="1" applyAlignment="1" applyProtection="1">
      <alignment horizontal="left" vertical="center"/>
      <protection hidden="1"/>
    </xf>
    <xf numFmtId="1" fontId="68" fillId="15" borderId="54" xfId="66" applyNumberFormat="1" applyFill="1" applyBorder="1" applyAlignment="1" applyProtection="1">
      <alignment horizontal="left" vertical="center"/>
      <protection hidden="1"/>
    </xf>
    <xf numFmtId="1" fontId="68" fillId="14" borderId="61" xfId="66" applyNumberFormat="1" applyFill="1" applyBorder="1" applyAlignment="1" applyProtection="1">
      <alignment horizontal="left" vertical="center"/>
      <protection hidden="1"/>
    </xf>
    <xf numFmtId="1" fontId="68" fillId="14" borderId="117" xfId="66" applyNumberFormat="1" applyFill="1" applyBorder="1" applyAlignment="1" applyProtection="1">
      <alignment horizontal="left" vertical="center"/>
      <protection hidden="1"/>
    </xf>
    <xf numFmtId="1" fontId="68" fillId="15" borderId="74" xfId="66" applyNumberFormat="1" applyFill="1" applyBorder="1" applyAlignment="1" applyProtection="1">
      <alignment horizontal="left" vertical="center"/>
      <protection hidden="1"/>
    </xf>
    <xf numFmtId="1" fontId="68" fillId="15" borderId="76" xfId="66" applyNumberFormat="1" applyFill="1" applyBorder="1" applyAlignment="1" applyProtection="1">
      <alignment horizontal="left" vertical="center"/>
      <protection hidden="1"/>
    </xf>
    <xf numFmtId="1" fontId="68" fillId="15" borderId="71" xfId="66" applyNumberFormat="1" applyFill="1" applyBorder="1" applyAlignment="1" applyProtection="1">
      <alignment horizontal="left" vertical="center"/>
      <protection hidden="1"/>
    </xf>
    <xf numFmtId="1" fontId="68" fillId="13" borderId="73" xfId="66" applyNumberFormat="1" applyFill="1" applyBorder="1" applyAlignment="1" applyProtection="1">
      <alignment horizontal="left" vertical="center"/>
      <protection hidden="1"/>
    </xf>
    <xf numFmtId="1" fontId="68" fillId="14" borderId="60" xfId="66" applyNumberFormat="1" applyFill="1" applyBorder="1" applyAlignment="1" applyProtection="1">
      <alignment horizontal="left" vertical="center"/>
      <protection hidden="1"/>
    </xf>
    <xf numFmtId="1" fontId="68" fillId="15" borderId="82" xfId="66" applyNumberFormat="1" applyFill="1" applyBorder="1" applyAlignment="1" applyProtection="1">
      <alignment horizontal="left" vertical="center"/>
      <protection hidden="1"/>
    </xf>
    <xf numFmtId="1" fontId="68" fillId="15" borderId="70" xfId="66" applyNumberFormat="1" applyFill="1" applyBorder="1" applyAlignment="1" applyProtection="1">
      <alignment horizontal="left" vertical="center"/>
      <protection hidden="1"/>
    </xf>
    <xf numFmtId="1" fontId="68" fillId="15" borderId="75" xfId="66" applyNumberFormat="1" applyFill="1" applyBorder="1" applyAlignment="1" applyProtection="1">
      <alignment horizontal="left" vertical="center"/>
      <protection hidden="1"/>
    </xf>
    <xf numFmtId="1" fontId="68" fillId="15" borderId="57" xfId="66" applyNumberFormat="1" applyFill="1" applyBorder="1" applyAlignment="1" applyProtection="1">
      <alignment horizontal="left" vertical="center"/>
      <protection hidden="1"/>
    </xf>
    <xf numFmtId="0" fontId="74" fillId="11" borderId="10" xfId="0" applyFont="1" applyFill="1" applyBorder="1" applyAlignment="1">
      <alignment horizontal="left" vertical="center" wrapText="1"/>
    </xf>
    <xf numFmtId="0" fontId="79" fillId="12" borderId="9" xfId="0" applyFont="1" applyFill="1" applyBorder="1" applyAlignment="1">
      <alignment horizontal="center" vertical="center" wrapText="1"/>
    </xf>
    <xf numFmtId="0" fontId="74" fillId="0" borderId="66" xfId="0" applyFont="1" applyBorder="1" applyAlignment="1">
      <alignment horizontal="left" vertical="center" wrapText="1"/>
    </xf>
    <xf numFmtId="0" fontId="74" fillId="0" borderId="80" xfId="0" applyFont="1" applyBorder="1" applyAlignment="1">
      <alignment horizontal="left" vertical="center" wrapText="1"/>
    </xf>
    <xf numFmtId="0" fontId="79" fillId="12" borderId="41" xfId="0" applyFont="1" applyFill="1" applyBorder="1" applyAlignment="1">
      <alignment horizontal="center" vertical="center" wrapText="1"/>
    </xf>
    <xf numFmtId="0" fontId="90" fillId="19" borderId="53" xfId="0" applyFont="1" applyFill="1" applyBorder="1" applyAlignment="1" applyProtection="1">
      <alignment horizontal="center" vertical="center" wrapText="1"/>
      <protection locked="0"/>
    </xf>
    <xf numFmtId="0" fontId="90" fillId="0" borderId="13" xfId="0" applyFont="1" applyBorder="1" applyAlignment="1">
      <alignment horizontal="center" vertical="center" wrapText="1"/>
    </xf>
    <xf numFmtId="3" fontId="74" fillId="11" borderId="34" xfId="0" applyNumberFormat="1" applyFont="1" applyFill="1" applyBorder="1" applyAlignment="1">
      <alignment horizontal="center" vertical="center"/>
    </xf>
    <xf numFmtId="0" fontId="60" fillId="11" borderId="11" xfId="0" applyFont="1" applyFill="1" applyBorder="1" applyAlignment="1">
      <alignment horizontal="center" vertical="center" wrapText="1"/>
    </xf>
    <xf numFmtId="184" fontId="90" fillId="11" borderId="11" xfId="0" applyNumberFormat="1" applyFont="1" applyFill="1" applyBorder="1" applyAlignment="1">
      <alignment horizontal="center" vertical="center" wrapText="1"/>
    </xf>
    <xf numFmtId="0" fontId="90" fillId="11" borderId="11" xfId="0" applyFont="1" applyFill="1" applyBorder="1" applyAlignment="1">
      <alignment horizontal="center" vertical="center" wrapText="1"/>
    </xf>
    <xf numFmtId="2" fontId="0" fillId="0" borderId="0" xfId="0" applyNumberFormat="1"/>
    <xf numFmtId="0" fontId="76" fillId="17" borderId="102" xfId="0" applyFont="1" applyFill="1" applyBorder="1" applyAlignment="1" applyProtection="1">
      <alignment horizontal="center" vertical="center" wrapText="1"/>
      <protection locked="0"/>
    </xf>
    <xf numFmtId="0" fontId="90" fillId="0" borderId="3" xfId="71" applyFont="1" applyBorder="1" applyAlignment="1">
      <alignment horizontal="center" vertical="center" wrapText="1"/>
    </xf>
    <xf numFmtId="0" fontId="49" fillId="0" borderId="3" xfId="71" applyFont="1" applyBorder="1" applyAlignment="1">
      <alignment horizontal="center" vertical="center" wrapText="1"/>
    </xf>
    <xf numFmtId="0" fontId="77" fillId="11" borderId="5" xfId="0" applyFont="1" applyFill="1" applyBorder="1" applyAlignment="1">
      <alignment horizontal="left" vertical="center" wrapText="1"/>
    </xf>
    <xf numFmtId="0" fontId="77" fillId="0" borderId="5" xfId="0" applyFont="1" applyBorder="1" applyAlignment="1">
      <alignment horizontal="center" vertical="center" wrapText="1"/>
    </xf>
    <xf numFmtId="185" fontId="77" fillId="0" borderId="28" xfId="0" applyNumberFormat="1" applyFont="1" applyBorder="1" applyAlignment="1">
      <alignment horizontal="center" vertical="center" wrapText="1"/>
    </xf>
    <xf numFmtId="0" fontId="77" fillId="0" borderId="37" xfId="0" applyFont="1" applyBorder="1" applyAlignment="1">
      <alignment horizontal="left" vertical="center" wrapText="1"/>
    </xf>
    <xf numFmtId="0" fontId="77" fillId="11" borderId="5" xfId="0" applyFont="1" applyFill="1" applyBorder="1" applyAlignment="1">
      <alignment horizontal="center" vertical="center" wrapText="1"/>
    </xf>
    <xf numFmtId="0" fontId="68" fillId="0" borderId="29" xfId="66" applyBorder="1" applyAlignment="1">
      <alignment horizontal="left" vertical="center" wrapText="1"/>
    </xf>
    <xf numFmtId="0" fontId="74" fillId="0" borderId="14" xfId="0" applyFont="1" applyBorder="1" applyAlignment="1">
      <alignment horizontal="center" vertical="center" wrapText="1"/>
    </xf>
    <xf numFmtId="182" fontId="74" fillId="0" borderId="5" xfId="0" applyNumberFormat="1" applyFont="1" applyBorder="1" applyAlignment="1">
      <alignment horizontal="center" vertical="center" wrapText="1"/>
    </xf>
    <xf numFmtId="0" fontId="68" fillId="12" borderId="119" xfId="66" applyFill="1" applyBorder="1" applyAlignment="1">
      <alignment horizontal="left" vertical="center" wrapText="1"/>
    </xf>
    <xf numFmtId="0" fontId="74" fillId="11" borderId="55" xfId="66" applyFont="1" applyFill="1" applyBorder="1" applyAlignment="1">
      <alignment vertical="center" wrapText="1"/>
    </xf>
    <xf numFmtId="0" fontId="74" fillId="11" borderId="54" xfId="66" applyFont="1" applyFill="1" applyBorder="1" applyAlignment="1">
      <alignment vertical="center" wrapText="1"/>
    </xf>
    <xf numFmtId="0" fontId="74" fillId="11" borderId="119" xfId="66" applyFont="1" applyFill="1" applyBorder="1" applyAlignment="1">
      <alignment vertical="center" wrapText="1"/>
    </xf>
    <xf numFmtId="0" fontId="74" fillId="11" borderId="23" xfId="0" applyFont="1" applyFill="1" applyBorder="1" applyAlignment="1">
      <alignment horizontal="center" vertical="center" wrapText="1"/>
    </xf>
    <xf numFmtId="0" fontId="68" fillId="12" borderId="54" xfId="66" applyFill="1" applyBorder="1" applyAlignment="1">
      <alignment horizontal="left" vertical="center" wrapText="1"/>
    </xf>
    <xf numFmtId="181" fontId="77" fillId="0" borderId="3" xfId="0" applyNumberFormat="1" applyFont="1" applyBorder="1" applyAlignment="1">
      <alignment horizontal="center" vertical="center" wrapText="1"/>
    </xf>
    <xf numFmtId="181" fontId="77" fillId="0" borderId="38" xfId="0" applyNumberFormat="1" applyFont="1" applyBorder="1" applyAlignment="1">
      <alignment horizontal="center" vertical="center" wrapText="1"/>
    </xf>
    <xf numFmtId="186" fontId="77" fillId="0" borderId="50" xfId="0" applyNumberFormat="1" applyFont="1" applyBorder="1" applyAlignment="1">
      <alignment horizontal="center" vertical="center" wrapText="1"/>
    </xf>
    <xf numFmtId="187" fontId="73" fillId="0" borderId="30" xfId="50" applyNumberFormat="1" applyFont="1" applyBorder="1" applyAlignment="1">
      <alignment horizontal="left" vertical="center" wrapText="1"/>
    </xf>
    <xf numFmtId="187" fontId="73" fillId="0" borderId="25" xfId="50" applyNumberFormat="1" applyFont="1" applyBorder="1" applyAlignment="1">
      <alignment horizontal="left" vertical="center" wrapText="1"/>
    </xf>
    <xf numFmtId="187" fontId="73" fillId="0" borderId="12" xfId="50" applyNumberFormat="1" applyFont="1" applyBorder="1" applyAlignment="1">
      <alignment horizontal="left" vertical="center" wrapText="1"/>
    </xf>
    <xf numFmtId="187" fontId="73" fillId="0" borderId="26" xfId="50" applyNumberFormat="1" applyFont="1" applyBorder="1" applyAlignment="1">
      <alignment horizontal="left" vertical="center" wrapText="1"/>
    </xf>
    <xf numFmtId="187" fontId="73" fillId="0" borderId="65" xfId="50" applyNumberFormat="1" applyFont="1" applyBorder="1" applyAlignment="1">
      <alignment horizontal="left" vertical="center" wrapText="1"/>
    </xf>
    <xf numFmtId="187" fontId="73" fillId="0" borderId="15" xfId="50" applyNumberFormat="1" applyFont="1" applyBorder="1" applyAlignment="1">
      <alignment horizontal="left" vertical="center" wrapText="1"/>
    </xf>
    <xf numFmtId="0" fontId="77" fillId="0" borderId="15" xfId="0" applyFont="1" applyBorder="1" applyAlignment="1">
      <alignment horizontal="center" vertical="center" wrapText="1"/>
    </xf>
    <xf numFmtId="0" fontId="77" fillId="0" borderId="15" xfId="66" applyFont="1" applyBorder="1" applyAlignment="1">
      <alignment horizontal="left" vertical="center" wrapText="1"/>
    </xf>
    <xf numFmtId="0" fontId="77" fillId="0" borderId="19" xfId="66" applyFont="1" applyBorder="1" applyAlignment="1">
      <alignment horizontal="left" vertical="center" wrapText="1"/>
    </xf>
    <xf numFmtId="187" fontId="73" fillId="0" borderId="52" xfId="50" applyNumberFormat="1" applyFont="1" applyBorder="1" applyAlignment="1">
      <alignment horizontal="left" vertical="center" wrapText="1"/>
    </xf>
    <xf numFmtId="1" fontId="49" fillId="11" borderId="3" xfId="0" applyNumberFormat="1" applyFont="1" applyFill="1" applyBorder="1" applyAlignment="1">
      <alignment horizontal="center" vertical="center" wrapText="1"/>
    </xf>
    <xf numFmtId="1" fontId="87" fillId="15" borderId="40" xfId="0" applyNumberFormat="1" applyFont="1" applyFill="1" applyBorder="1" applyAlignment="1">
      <alignment horizontal="left" vertical="center"/>
    </xf>
    <xf numFmtId="181" fontId="87" fillId="0" borderId="0" xfId="0" applyNumberFormat="1" applyFont="1" applyAlignment="1">
      <alignment horizontal="center" vertical="center"/>
    </xf>
    <xf numFmtId="188" fontId="87" fillId="14" borderId="99" xfId="0" applyNumberFormat="1" applyFont="1" applyFill="1" applyBorder="1" applyAlignment="1">
      <alignment horizontal="left" vertical="center"/>
    </xf>
    <xf numFmtId="165" fontId="87" fillId="14" borderId="110" xfId="116" applyFont="1" applyFill="1" applyBorder="1" applyAlignment="1">
      <alignment horizontal="center" vertical="center"/>
    </xf>
    <xf numFmtId="165" fontId="87" fillId="14" borderId="99" xfId="116" applyFont="1" applyFill="1" applyBorder="1" applyAlignment="1">
      <alignment horizontal="center" vertical="center"/>
    </xf>
    <xf numFmtId="165" fontId="87" fillId="15" borderId="99" xfId="116" applyFont="1" applyFill="1" applyBorder="1" applyAlignment="1">
      <alignment horizontal="center" vertical="center"/>
    </xf>
    <xf numFmtId="165" fontId="87" fillId="15" borderId="110" xfId="116" applyFont="1" applyFill="1" applyBorder="1" applyAlignment="1">
      <alignment horizontal="center" vertical="center"/>
    </xf>
    <xf numFmtId="165" fontId="87" fillId="15" borderId="8" xfId="116" applyFont="1" applyFill="1" applyBorder="1" applyAlignment="1">
      <alignment horizontal="left" vertical="center"/>
    </xf>
    <xf numFmtId="165" fontId="87" fillId="14" borderId="109" xfId="116" applyFont="1" applyFill="1" applyBorder="1" applyAlignment="1">
      <alignment horizontal="left" vertical="center"/>
    </xf>
    <xf numFmtId="165" fontId="87" fillId="15" borderId="98" xfId="0" applyNumberFormat="1" applyFont="1" applyFill="1" applyBorder="1" applyAlignment="1">
      <alignment horizontal="center" vertical="center"/>
    </xf>
    <xf numFmtId="182" fontId="73" fillId="0" borderId="27" xfId="0" applyNumberFormat="1" applyFont="1" applyBorder="1" applyAlignment="1">
      <alignment horizontal="center" vertical="center"/>
    </xf>
    <xf numFmtId="0" fontId="26" fillId="11" borderId="3" xfId="66" applyFont="1" applyFill="1" applyBorder="1" applyAlignment="1">
      <alignment vertical="center" wrapText="1"/>
    </xf>
    <xf numFmtId="1" fontId="87" fillId="14" borderId="46" xfId="0" applyNumberFormat="1" applyFont="1" applyFill="1" applyBorder="1" applyAlignment="1">
      <alignment horizontal="left" vertical="center"/>
    </xf>
    <xf numFmtId="165" fontId="87" fillId="14" borderId="121" xfId="116" applyFont="1" applyFill="1" applyBorder="1" applyAlignment="1">
      <alignment horizontal="center" vertical="center"/>
    </xf>
    <xf numFmtId="1" fontId="87" fillId="15" borderId="120" xfId="0" applyNumberFormat="1" applyFont="1" applyFill="1" applyBorder="1" applyAlignment="1">
      <alignment horizontal="left" vertical="center"/>
    </xf>
    <xf numFmtId="165" fontId="87" fillId="15" borderId="102" xfId="116" applyFont="1" applyFill="1" applyBorder="1" applyAlignment="1">
      <alignment horizontal="center" vertical="center"/>
    </xf>
    <xf numFmtId="165" fontId="87" fillId="14" borderId="98" xfId="116" applyFont="1" applyFill="1" applyBorder="1" applyAlignment="1">
      <alignment horizontal="center" vertical="center"/>
    </xf>
    <xf numFmtId="180" fontId="87" fillId="19" borderId="110" xfId="0" applyNumberFormat="1" applyFont="1" applyFill="1" applyBorder="1" applyAlignment="1">
      <alignment horizontal="center" vertical="center"/>
    </xf>
    <xf numFmtId="0" fontId="87" fillId="17" borderId="102" xfId="0" applyFont="1" applyFill="1" applyBorder="1" applyAlignment="1">
      <alignment horizontal="center" vertical="center" wrapText="1"/>
    </xf>
    <xf numFmtId="165" fontId="87" fillId="19" borderId="122" xfId="116" quotePrefix="1" applyFont="1" applyFill="1" applyBorder="1" applyAlignment="1">
      <alignment horizontal="center" vertical="center"/>
    </xf>
    <xf numFmtId="165" fontId="87" fillId="19" borderId="123" xfId="116" quotePrefix="1" applyFont="1" applyFill="1" applyBorder="1" applyAlignment="1">
      <alignment horizontal="center" vertical="center"/>
    </xf>
    <xf numFmtId="1" fontId="87" fillId="22" borderId="98" xfId="0" applyNumberFormat="1" applyFont="1" applyFill="1" applyBorder="1" applyAlignment="1">
      <alignment horizontal="left" vertical="center"/>
    </xf>
    <xf numFmtId="165" fontId="87" fillId="22" borderId="106" xfId="116" applyFont="1" applyFill="1" applyBorder="1" applyAlignment="1">
      <alignment horizontal="center" vertical="center"/>
    </xf>
    <xf numFmtId="165" fontId="87" fillId="22" borderId="102" xfId="116" applyFont="1" applyFill="1" applyBorder="1" applyAlignment="1">
      <alignment horizontal="center" vertical="center"/>
    </xf>
    <xf numFmtId="165" fontId="87" fillId="22" borderId="125" xfId="116" applyFont="1" applyFill="1" applyBorder="1" applyAlignment="1">
      <alignment horizontal="center" vertical="center"/>
    </xf>
    <xf numFmtId="2" fontId="90" fillId="11" borderId="3" xfId="0" applyNumberFormat="1" applyFont="1" applyFill="1" applyBorder="1" applyAlignment="1">
      <alignment horizontal="center" vertical="center" wrapText="1"/>
    </xf>
    <xf numFmtId="1" fontId="90" fillId="11" borderId="3" xfId="0" applyNumberFormat="1" applyFont="1" applyFill="1" applyBorder="1" applyAlignment="1">
      <alignment horizontal="center" vertical="center" wrapText="1"/>
    </xf>
    <xf numFmtId="176" fontId="90" fillId="11" borderId="3" xfId="0" applyNumberFormat="1" applyFont="1" applyFill="1" applyBorder="1" applyAlignment="1">
      <alignment horizontal="center" vertical="center" wrapText="1"/>
    </xf>
    <xf numFmtId="0" fontId="90" fillId="11" borderId="15" xfId="0" applyFont="1" applyFill="1" applyBorder="1" applyAlignment="1">
      <alignment horizontal="center" vertical="center" wrapText="1"/>
    </xf>
    <xf numFmtId="0" fontId="24" fillId="11" borderId="3" xfId="0" applyFont="1" applyFill="1" applyBorder="1" applyAlignment="1">
      <alignment horizontal="left" vertical="center" wrapText="1"/>
    </xf>
    <xf numFmtId="3" fontId="74" fillId="11" borderId="21" xfId="0" applyNumberFormat="1" applyFont="1" applyFill="1" applyBorder="1" applyAlignment="1">
      <alignment horizontal="center" vertical="center"/>
    </xf>
    <xf numFmtId="0" fontId="60" fillId="11" borderId="4" xfId="0" applyFont="1" applyFill="1" applyBorder="1" applyAlignment="1">
      <alignment horizontal="center" vertical="center" wrapText="1"/>
    </xf>
    <xf numFmtId="184" fontId="90" fillId="11" borderId="4" xfId="0" applyNumberFormat="1" applyFont="1" applyFill="1" applyBorder="1" applyAlignment="1">
      <alignment horizontal="center" vertical="center" wrapText="1"/>
    </xf>
    <xf numFmtId="2" fontId="90" fillId="11" borderId="4" xfId="0" applyNumberFormat="1" applyFont="1" applyFill="1" applyBorder="1" applyAlignment="1">
      <alignment horizontal="center" vertical="center" wrapText="1"/>
    </xf>
    <xf numFmtId="1" fontId="90" fillId="11" borderId="4" xfId="0" applyNumberFormat="1" applyFont="1" applyFill="1" applyBorder="1" applyAlignment="1">
      <alignment horizontal="center" vertical="center" wrapText="1"/>
    </xf>
    <xf numFmtId="176" fontId="90" fillId="11" borderId="4" xfId="0" applyNumberFormat="1" applyFont="1" applyFill="1" applyBorder="1" applyAlignment="1">
      <alignment horizontal="center" vertical="center" wrapText="1"/>
    </xf>
    <xf numFmtId="0" fontId="24" fillId="11" borderId="4" xfId="0" applyFont="1" applyFill="1" applyBorder="1" applyAlignment="1">
      <alignment horizontal="center" vertical="center" wrapText="1"/>
    </xf>
    <xf numFmtId="0" fontId="90" fillId="11" borderId="19" xfId="0" applyFont="1" applyFill="1" applyBorder="1" applyAlignment="1">
      <alignment horizontal="center" vertical="center" wrapText="1"/>
    </xf>
    <xf numFmtId="1" fontId="24" fillId="0" borderId="16" xfId="0" applyNumberFormat="1" applyFont="1" applyBorder="1" applyAlignment="1">
      <alignment horizontal="left" vertical="center" wrapText="1"/>
    </xf>
    <xf numFmtId="0" fontId="24" fillId="0" borderId="11" xfId="0" applyFont="1" applyBorder="1" applyAlignment="1">
      <alignment horizontal="center" vertical="center" wrapText="1"/>
    </xf>
    <xf numFmtId="0" fontId="24" fillId="11" borderId="11" xfId="0" applyFont="1" applyFill="1" applyBorder="1" applyAlignment="1">
      <alignment horizontal="center" vertical="center" wrapText="1"/>
    </xf>
    <xf numFmtId="0" fontId="24" fillId="15" borderId="42" xfId="65" applyFont="1" applyFill="1" applyBorder="1" applyAlignment="1" applyProtection="1">
      <alignment horizontal="center" vertical="center" wrapText="1"/>
      <protection locked="0"/>
    </xf>
    <xf numFmtId="175" fontId="24" fillId="0" borderId="11" xfId="0" applyNumberFormat="1" applyFont="1" applyBorder="1" applyAlignment="1">
      <alignment horizontal="center" vertical="center" wrapText="1"/>
    </xf>
    <xf numFmtId="178" fontId="24" fillId="0" borderId="12" xfId="50" applyNumberFormat="1" applyFont="1" applyBorder="1" applyAlignment="1">
      <alignment horizontal="left" vertical="center" wrapText="1"/>
    </xf>
    <xf numFmtId="0" fontId="24" fillId="0" borderId="32" xfId="0" applyFont="1" applyBorder="1" applyAlignment="1">
      <alignment horizontal="left" vertical="center" wrapText="1"/>
    </xf>
    <xf numFmtId="1" fontId="24" fillId="0" borderId="11" xfId="0" applyNumberFormat="1" applyFont="1" applyBorder="1" applyAlignment="1">
      <alignment horizontal="center" vertical="center" wrapText="1"/>
    </xf>
    <xf numFmtId="1" fontId="24" fillId="0" borderId="10" xfId="0" applyNumberFormat="1" applyFont="1" applyBorder="1" applyAlignment="1">
      <alignment horizontal="left" vertical="center" wrapText="1"/>
    </xf>
    <xf numFmtId="1" fontId="24" fillId="0" borderId="14" xfId="0" applyNumberFormat="1" applyFont="1" applyBorder="1" applyAlignment="1">
      <alignment horizontal="left" vertical="center" wrapText="1"/>
    </xf>
    <xf numFmtId="0" fontId="24" fillId="0" borderId="4" xfId="0" applyFont="1" applyBorder="1" applyAlignment="1">
      <alignment horizontal="center" vertical="center" wrapText="1"/>
    </xf>
    <xf numFmtId="0" fontId="24" fillId="11" borderId="17" xfId="0" applyFont="1" applyFill="1" applyBorder="1" applyAlignment="1">
      <alignment horizontal="center" vertical="center" wrapText="1"/>
    </xf>
    <xf numFmtId="175" fontId="24" fillId="0" borderId="4" xfId="0" applyNumberFormat="1" applyFont="1" applyBorder="1" applyAlignment="1">
      <alignment horizontal="center" vertical="center" wrapText="1"/>
    </xf>
    <xf numFmtId="178" fontId="24" fillId="0" borderId="26" xfId="50" applyNumberFormat="1" applyFont="1" applyBorder="1" applyAlignment="1">
      <alignment horizontal="left" vertical="center" wrapText="1"/>
    </xf>
    <xf numFmtId="0" fontId="24" fillId="0" borderId="14" xfId="0" applyFont="1" applyBorder="1" applyAlignment="1">
      <alignment horizontal="left" vertical="center" wrapText="1"/>
    </xf>
    <xf numFmtId="1" fontId="24" fillId="0" borderId="4"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24" fillId="0" borderId="11" xfId="0" applyFont="1" applyBorder="1" applyAlignment="1">
      <alignment horizontal="left" vertical="center" wrapText="1"/>
    </xf>
    <xf numFmtId="175" fontId="24" fillId="0" borderId="17" xfId="0" applyNumberFormat="1" applyFont="1" applyBorder="1" applyAlignment="1">
      <alignment horizontal="center" vertical="center" wrapText="1"/>
    </xf>
    <xf numFmtId="178" fontId="24" fillId="0" borderId="22" xfId="50" applyNumberFormat="1" applyFont="1" applyBorder="1" applyAlignment="1">
      <alignment horizontal="left" vertical="center" wrapText="1"/>
    </xf>
    <xf numFmtId="2" fontId="24" fillId="0" borderId="11"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4" fillId="11" borderId="3" xfId="0" applyFont="1" applyFill="1" applyBorder="1" applyAlignment="1">
      <alignment horizontal="center" vertical="center" wrapText="1"/>
    </xf>
    <xf numFmtId="175" fontId="24" fillId="0" borderId="3" xfId="0" applyNumberFormat="1" applyFont="1" applyBorder="1" applyAlignment="1">
      <alignment horizontal="center" vertical="center" wrapText="1"/>
    </xf>
    <xf numFmtId="178" fontId="24" fillId="0" borderId="15" xfId="50" applyNumberFormat="1" applyFont="1" applyBorder="1" applyAlignment="1">
      <alignment horizontal="left" vertical="center" wrapText="1"/>
    </xf>
    <xf numFmtId="0" fontId="24" fillId="0" borderId="16" xfId="0" applyFont="1" applyBorder="1" applyAlignment="1">
      <alignment horizontal="left" vertical="center" wrapText="1"/>
    </xf>
    <xf numFmtId="2" fontId="24" fillId="0" borderId="17" xfId="0" applyNumberFormat="1" applyFont="1" applyBorder="1" applyAlignment="1">
      <alignment horizontal="center" vertical="center" wrapText="1"/>
    </xf>
    <xf numFmtId="1" fontId="24" fillId="0" borderId="17" xfId="0" applyNumberFormat="1" applyFont="1" applyBorder="1" applyAlignment="1">
      <alignment horizontal="center" vertical="center" wrapText="1"/>
    </xf>
    <xf numFmtId="0" fontId="24" fillId="0" borderId="10" xfId="0" applyFont="1" applyBorder="1" applyAlignment="1">
      <alignment horizontal="left" vertical="center" wrapText="1"/>
    </xf>
    <xf numFmtId="2" fontId="24" fillId="0" borderId="3" xfId="0" applyNumberFormat="1" applyFont="1" applyBorder="1" applyAlignment="1">
      <alignment horizontal="center" vertical="center" wrapText="1"/>
    </xf>
    <xf numFmtId="2" fontId="24" fillId="0" borderId="4" xfId="0" applyNumberFormat="1" applyFont="1" applyBorder="1" applyAlignment="1">
      <alignment horizontal="center" vertical="center" wrapText="1"/>
    </xf>
    <xf numFmtId="1" fontId="24" fillId="0" borderId="3" xfId="0" applyNumberFormat="1" applyFont="1" applyBorder="1" applyAlignment="1">
      <alignment horizontal="center" vertical="center" wrapText="1"/>
    </xf>
    <xf numFmtId="178" fontId="24" fillId="0" borderId="19" xfId="50" applyNumberFormat="1" applyFont="1" applyBorder="1" applyAlignment="1">
      <alignment horizontal="left" vertical="center" wrapText="1"/>
    </xf>
    <xf numFmtId="0" fontId="24" fillId="0" borderId="17"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11" borderId="29" xfId="0" applyFont="1" applyFill="1" applyBorder="1" applyAlignment="1">
      <alignment horizontal="center" vertical="center" wrapText="1"/>
    </xf>
    <xf numFmtId="175" fontId="24" fillId="0" borderId="5" xfId="0" applyNumberFormat="1" applyFont="1" applyBorder="1" applyAlignment="1">
      <alignment horizontal="center" vertical="center" wrapText="1"/>
    </xf>
    <xf numFmtId="178" fontId="24" fillId="0" borderId="27" xfId="50" applyNumberFormat="1" applyFont="1" applyBorder="1" applyAlignment="1">
      <alignment horizontal="left" vertical="center" wrapText="1"/>
    </xf>
    <xf numFmtId="0" fontId="24" fillId="0" borderId="28" xfId="0" applyFont="1" applyBorder="1" applyAlignment="1">
      <alignment horizontal="left" vertical="center" wrapText="1"/>
    </xf>
    <xf numFmtId="2" fontId="24" fillId="0" borderId="5"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178" fontId="24" fillId="0" borderId="25" xfId="50" applyNumberFormat="1" applyFont="1" applyBorder="1" applyAlignment="1">
      <alignment horizontal="left" vertical="center" wrapText="1"/>
    </xf>
    <xf numFmtId="0" fontId="24" fillId="15" borderId="8" xfId="65" applyFont="1" applyFill="1" applyBorder="1" applyAlignment="1" applyProtection="1">
      <alignment horizontal="center" vertical="center" wrapText="1"/>
      <protection locked="0"/>
    </xf>
    <xf numFmtId="178" fontId="24" fillId="0" borderId="13" xfId="50" applyNumberFormat="1" applyFont="1" applyBorder="1" applyAlignment="1">
      <alignment horizontal="left" vertical="center" wrapText="1"/>
    </xf>
    <xf numFmtId="0" fontId="24" fillId="0" borderId="20" xfId="0" applyFont="1" applyBorder="1" applyAlignment="1">
      <alignment horizontal="left" vertical="center" wrapText="1"/>
    </xf>
    <xf numFmtId="0" fontId="24" fillId="15" borderId="84" xfId="65" applyFont="1" applyFill="1" applyBorder="1" applyAlignment="1" applyProtection="1">
      <alignment horizontal="center" vertical="center" wrapText="1"/>
      <protection locked="0"/>
    </xf>
    <xf numFmtId="0" fontId="24" fillId="15" borderId="43" xfId="65" applyFont="1" applyFill="1" applyBorder="1" applyAlignment="1" applyProtection="1">
      <alignment horizontal="center" vertical="center" wrapText="1"/>
      <protection locked="0"/>
    </xf>
    <xf numFmtId="0" fontId="24" fillId="15" borderId="83" xfId="65" applyFont="1" applyFill="1" applyBorder="1" applyAlignment="1" applyProtection="1">
      <alignment horizontal="center" vertical="center" wrapText="1"/>
      <protection locked="0"/>
    </xf>
    <xf numFmtId="0" fontId="24" fillId="15" borderId="44" xfId="65" applyFont="1" applyFill="1" applyBorder="1" applyAlignment="1" applyProtection="1">
      <alignment horizontal="center" vertical="center" wrapText="1"/>
      <protection locked="0"/>
    </xf>
    <xf numFmtId="2" fontId="24" fillId="0" borderId="32" xfId="0" applyNumberFormat="1" applyFont="1" applyBorder="1" applyAlignment="1">
      <alignment horizontal="center" vertical="center" wrapText="1"/>
    </xf>
    <xf numFmtId="180" fontId="87" fillId="23" borderId="99" xfId="0" applyNumberFormat="1" applyFont="1" applyFill="1" applyBorder="1" applyAlignment="1">
      <alignment horizontal="left" vertical="center"/>
    </xf>
    <xf numFmtId="2" fontId="87" fillId="23" borderId="99" xfId="0" applyNumberFormat="1" applyFont="1" applyFill="1" applyBorder="1" applyAlignment="1">
      <alignment horizontal="right" vertical="center"/>
    </xf>
    <xf numFmtId="165" fontId="87" fillId="19" borderId="98" xfId="116" applyFont="1" applyFill="1" applyBorder="1" applyAlignment="1">
      <alignment horizontal="center" vertical="center"/>
    </xf>
    <xf numFmtId="165" fontId="87" fillId="23" borderId="126" xfId="116" applyFont="1" applyFill="1" applyBorder="1" applyAlignment="1">
      <alignment horizontal="center" vertical="center"/>
    </xf>
    <xf numFmtId="180" fontId="87" fillId="23" borderId="110" xfId="0" applyNumberFormat="1" applyFont="1" applyFill="1" applyBorder="1" applyAlignment="1">
      <alignment horizontal="left" vertical="center"/>
    </xf>
    <xf numFmtId="165" fontId="87" fillId="0" borderId="0" xfId="116" applyFont="1" applyFill="1" applyBorder="1" applyAlignment="1">
      <alignment horizontal="center" vertical="center"/>
    </xf>
    <xf numFmtId="180" fontId="87" fillId="22" borderId="112" xfId="0" applyNumberFormat="1" applyFont="1" applyFill="1" applyBorder="1" applyAlignment="1">
      <alignment horizontal="center" vertical="center"/>
    </xf>
    <xf numFmtId="180" fontId="87" fillId="22" borderId="102" xfId="0" applyNumberFormat="1" applyFont="1" applyFill="1" applyBorder="1" applyAlignment="1">
      <alignment horizontal="center" vertical="center"/>
    </xf>
    <xf numFmtId="1" fontId="87" fillId="19" borderId="107" xfId="0" applyNumberFormat="1" applyFont="1" applyFill="1" applyBorder="1" applyAlignment="1">
      <alignment horizontal="left" vertical="center"/>
    </xf>
    <xf numFmtId="0" fontId="23" fillId="0" borderId="17" xfId="0" applyFont="1" applyBorder="1" applyAlignment="1">
      <alignment horizontal="center" vertical="center" wrapText="1"/>
    </xf>
    <xf numFmtId="0" fontId="22" fillId="11" borderId="11" xfId="0" applyFont="1" applyFill="1" applyBorder="1" applyAlignment="1">
      <alignment horizontal="center" vertical="center" wrapText="1"/>
    </xf>
    <xf numFmtId="0" fontId="24" fillId="11" borderId="19" xfId="0" applyFont="1" applyFill="1" applyBorder="1" applyAlignment="1">
      <alignment horizontal="center" vertical="center" wrapText="1"/>
    </xf>
    <xf numFmtId="178" fontId="24" fillId="0" borderId="29" xfId="50" applyNumberFormat="1" applyFont="1" applyBorder="1" applyAlignment="1">
      <alignment horizontal="left" vertical="center" wrapText="1"/>
    </xf>
    <xf numFmtId="0" fontId="74" fillId="0" borderId="26" xfId="0" applyFont="1" applyBorder="1" applyAlignment="1">
      <alignment horizontal="center" vertical="center" wrapText="1"/>
    </xf>
    <xf numFmtId="0" fontId="74" fillId="0" borderId="5" xfId="0" applyFont="1" applyBorder="1" applyAlignment="1">
      <alignment horizontal="left" vertical="center" wrapText="1"/>
    </xf>
    <xf numFmtId="0" fontId="95" fillId="0" borderId="21" xfId="0" applyFont="1" applyBorder="1" applyAlignment="1">
      <alignment horizontal="center" vertical="center" wrapText="1"/>
    </xf>
    <xf numFmtId="0" fontId="77" fillId="0" borderId="10" xfId="0" applyFont="1" applyBorder="1" applyAlignment="1">
      <alignment horizontal="center" vertical="center" wrapText="1"/>
    </xf>
    <xf numFmtId="0" fontId="22" fillId="15" borderId="44" xfId="65" applyFont="1" applyFill="1" applyBorder="1" applyAlignment="1" applyProtection="1">
      <alignment horizontal="center" vertical="center" wrapText="1"/>
      <protection locked="0"/>
    </xf>
    <xf numFmtId="0" fontId="74" fillId="0" borderId="127" xfId="0" applyFont="1" applyBorder="1" applyAlignment="1">
      <alignment horizontal="left" vertical="center" wrapText="1"/>
    </xf>
    <xf numFmtId="0" fontId="22" fillId="15" borderId="49" xfId="65" applyFont="1" applyFill="1" applyBorder="1" applyAlignment="1" applyProtection="1">
      <alignment horizontal="center" vertical="center" wrapText="1"/>
      <protection locked="0"/>
    </xf>
    <xf numFmtId="2" fontId="73" fillId="0" borderId="18" xfId="0" applyNumberFormat="1" applyFont="1" applyBorder="1" applyAlignment="1">
      <alignment horizontal="center" vertical="center" wrapText="1"/>
    </xf>
    <xf numFmtId="0" fontId="75" fillId="14" borderId="0" xfId="0" applyFont="1" applyFill="1" applyAlignment="1">
      <alignment horizontal="center" vertical="center"/>
    </xf>
    <xf numFmtId="0" fontId="75" fillId="14" borderId="0" xfId="0" applyFont="1" applyFill="1" applyAlignment="1">
      <alignment horizontal="left" vertical="center" wrapText="1"/>
    </xf>
    <xf numFmtId="182" fontId="75" fillId="14" borderId="0" xfId="0" applyNumberFormat="1" applyFont="1" applyFill="1" applyAlignment="1">
      <alignment horizontal="center" vertical="center"/>
    </xf>
    <xf numFmtId="1" fontId="81" fillId="15" borderId="40" xfId="0" applyNumberFormat="1" applyFont="1" applyFill="1" applyBorder="1" applyAlignment="1">
      <alignment horizontal="center" vertical="center"/>
    </xf>
    <xf numFmtId="0" fontId="48" fillId="11" borderId="34" xfId="0" applyFont="1" applyFill="1" applyBorder="1" applyAlignment="1">
      <alignment horizontal="center" vertical="center" wrapText="1"/>
    </xf>
    <xf numFmtId="0" fontId="48" fillId="11" borderId="20" xfId="0" applyFont="1" applyFill="1" applyBorder="1" applyAlignment="1">
      <alignment horizontal="center" vertical="center" wrapText="1"/>
    </xf>
    <xf numFmtId="0" fontId="48" fillId="11" borderId="21" xfId="0" applyFont="1" applyFill="1" applyBorder="1" applyAlignment="1">
      <alignment horizontal="center" vertical="center" wrapText="1"/>
    </xf>
    <xf numFmtId="2" fontId="73" fillId="11" borderId="14" xfId="0" applyNumberFormat="1" applyFont="1" applyFill="1" applyBorder="1" applyAlignment="1">
      <alignment horizontal="center" vertical="center" wrapText="1"/>
    </xf>
    <xf numFmtId="2" fontId="73" fillId="15" borderId="40" xfId="0" applyNumberFormat="1" applyFont="1" applyFill="1" applyBorder="1" applyAlignment="1">
      <alignment horizontal="center" vertical="center"/>
    </xf>
    <xf numFmtId="2" fontId="73" fillId="11" borderId="16" xfId="0" applyNumberFormat="1" applyFont="1" applyFill="1" applyBorder="1" applyAlignment="1">
      <alignment horizontal="center" vertical="center" wrapText="1"/>
    </xf>
    <xf numFmtId="2" fontId="73" fillId="14" borderId="63" xfId="0" applyNumberFormat="1" applyFont="1" applyFill="1" applyBorder="1" applyAlignment="1">
      <alignment horizontal="center" vertical="center"/>
    </xf>
    <xf numFmtId="2" fontId="73" fillId="15" borderId="63" xfId="0" applyNumberFormat="1" applyFont="1" applyFill="1" applyBorder="1" applyAlignment="1">
      <alignment horizontal="center" vertical="center"/>
    </xf>
    <xf numFmtId="2" fontId="73" fillId="15" borderId="41" xfId="0" applyNumberFormat="1" applyFont="1" applyFill="1" applyBorder="1" applyAlignment="1">
      <alignment horizontal="center" vertical="center"/>
    </xf>
    <xf numFmtId="2" fontId="76" fillId="14" borderId="63" xfId="0" applyNumberFormat="1" applyFont="1" applyFill="1" applyBorder="1" applyAlignment="1" applyProtection="1">
      <alignment horizontal="center" vertical="center" wrapText="1"/>
      <protection locked="0"/>
    </xf>
    <xf numFmtId="0" fontId="73" fillId="15" borderId="40" xfId="0" applyFont="1" applyFill="1" applyBorder="1" applyAlignment="1" applyProtection="1">
      <alignment horizontal="center" vertical="center"/>
      <protection locked="0"/>
    </xf>
    <xf numFmtId="2" fontId="76" fillId="13" borderId="63" xfId="0" applyNumberFormat="1" applyFont="1" applyFill="1" applyBorder="1" applyAlignment="1" applyProtection="1">
      <alignment horizontal="center" vertical="center" wrapText="1"/>
      <protection locked="0"/>
    </xf>
    <xf numFmtId="2" fontId="76" fillId="13" borderId="40" xfId="0" applyNumberFormat="1" applyFont="1" applyFill="1" applyBorder="1" applyAlignment="1" applyProtection="1">
      <alignment horizontal="center" vertical="center" wrapText="1"/>
      <protection locked="0"/>
    </xf>
    <xf numFmtId="2" fontId="76" fillId="14" borderId="41" xfId="0" applyNumberFormat="1" applyFont="1" applyFill="1" applyBorder="1" applyAlignment="1" applyProtection="1">
      <alignment horizontal="center" vertical="center" wrapText="1"/>
      <protection locked="0"/>
    </xf>
    <xf numFmtId="2" fontId="76" fillId="14" borderId="40" xfId="0" applyNumberFormat="1" applyFont="1" applyFill="1" applyBorder="1" applyAlignment="1" applyProtection="1">
      <alignment horizontal="center" vertical="center" wrapText="1"/>
      <protection locked="0"/>
    </xf>
    <xf numFmtId="183" fontId="73" fillId="11" borderId="10" xfId="0" applyNumberFormat="1" applyFont="1" applyFill="1" applyBorder="1" applyAlignment="1">
      <alignment horizontal="center" vertical="center" wrapText="1"/>
    </xf>
    <xf numFmtId="1" fontId="21" fillId="0" borderId="3" xfId="0" applyNumberFormat="1" applyFont="1" applyBorder="1" applyAlignment="1">
      <alignment horizontal="left" vertical="center" wrapText="1"/>
    </xf>
    <xf numFmtId="0" fontId="21" fillId="0" borderId="3" xfId="0" applyFont="1" applyBorder="1" applyAlignment="1">
      <alignment horizontal="center" vertical="center" wrapText="1"/>
    </xf>
    <xf numFmtId="0" fontId="21" fillId="11" borderId="3" xfId="0" applyFont="1" applyFill="1" applyBorder="1" applyAlignment="1">
      <alignment horizontal="center" vertical="center" wrapText="1"/>
    </xf>
    <xf numFmtId="0" fontId="21" fillId="15" borderId="42" xfId="65" applyFont="1" applyFill="1" applyBorder="1" applyAlignment="1" applyProtection="1">
      <alignment horizontal="center" vertical="center" wrapText="1"/>
      <protection locked="0"/>
    </xf>
    <xf numFmtId="2" fontId="74" fillId="0" borderId="20" xfId="0" applyNumberFormat="1" applyFont="1" applyBorder="1" applyAlignment="1">
      <alignment horizontal="center" vertical="center" wrapText="1"/>
    </xf>
    <xf numFmtId="175" fontId="74" fillId="0" borderId="3" xfId="0" applyNumberFormat="1" applyFont="1" applyBorder="1" applyAlignment="1">
      <alignment horizontal="center" vertical="center" wrapText="1"/>
    </xf>
    <xf numFmtId="178" fontId="21" fillId="0" borderId="25" xfId="50" applyNumberFormat="1" applyFont="1" applyBorder="1" applyAlignment="1">
      <alignment horizontal="left" vertical="center" wrapText="1"/>
    </xf>
    <xf numFmtId="0" fontId="21" fillId="0" borderId="17" xfId="0" applyFont="1" applyBorder="1" applyAlignment="1">
      <alignment horizontal="center" vertical="center" wrapText="1"/>
    </xf>
    <xf numFmtId="0" fontId="21" fillId="11" borderId="17" xfId="0" applyFont="1" applyFill="1" applyBorder="1" applyAlignment="1">
      <alignment horizontal="center" vertical="center" wrapText="1"/>
    </xf>
    <xf numFmtId="2" fontId="21" fillId="0" borderId="18" xfId="0" applyNumberFormat="1" applyFont="1" applyBorder="1" applyAlignment="1">
      <alignment horizontal="center" vertical="center" wrapText="1"/>
    </xf>
    <xf numFmtId="175" fontId="21" fillId="0" borderId="17" xfId="0" applyNumberFormat="1" applyFont="1" applyBorder="1" applyAlignment="1">
      <alignment horizontal="center" vertical="center" wrapText="1"/>
    </xf>
    <xf numFmtId="178" fontId="21" fillId="0" borderId="22" xfId="50" applyNumberFormat="1" applyFont="1" applyBorder="1" applyAlignment="1">
      <alignment horizontal="left" vertical="center" wrapText="1"/>
    </xf>
    <xf numFmtId="0" fontId="21" fillId="0" borderId="9" xfId="0" applyFont="1" applyBorder="1" applyAlignment="1">
      <alignment horizontal="center" vertical="center" wrapText="1"/>
    </xf>
    <xf numFmtId="0" fontId="21" fillId="11" borderId="24" xfId="0" applyFont="1" applyFill="1" applyBorder="1" applyAlignment="1">
      <alignment horizontal="center" vertical="center" wrapText="1"/>
    </xf>
    <xf numFmtId="2" fontId="21" fillId="0" borderId="23" xfId="0" applyNumberFormat="1" applyFont="1" applyBorder="1" applyAlignment="1">
      <alignment horizontal="center" vertical="center" wrapText="1"/>
    </xf>
    <xf numFmtId="175" fontId="21" fillId="0" borderId="9" xfId="0" applyNumberFormat="1" applyFont="1" applyBorder="1" applyAlignment="1">
      <alignment horizontal="center" vertical="center" wrapText="1"/>
    </xf>
    <xf numFmtId="178" fontId="21" fillId="0" borderId="24" xfId="50" applyNumberFormat="1" applyFont="1" applyBorder="1" applyAlignment="1">
      <alignment horizontal="left" vertical="center" wrapText="1"/>
    </xf>
    <xf numFmtId="0" fontId="21" fillId="0" borderId="80" xfId="0" applyFont="1" applyBorder="1" applyAlignment="1">
      <alignment horizontal="center" vertical="center" wrapText="1"/>
    </xf>
    <xf numFmtId="0" fontId="21" fillId="11" borderId="67" xfId="0" applyFont="1" applyFill="1" applyBorder="1" applyAlignment="1">
      <alignment horizontal="center" vertical="center" wrapText="1"/>
    </xf>
    <xf numFmtId="2" fontId="21" fillId="0" borderId="66" xfId="0" applyNumberFormat="1" applyFont="1" applyBorder="1" applyAlignment="1">
      <alignment horizontal="center" vertical="center" wrapText="1"/>
    </xf>
    <xf numFmtId="175" fontId="21" fillId="0" borderId="80" xfId="0" applyNumberFormat="1" applyFont="1" applyBorder="1" applyAlignment="1">
      <alignment horizontal="center" vertical="center" wrapText="1"/>
    </xf>
    <xf numFmtId="178" fontId="21" fillId="0" borderId="85" xfId="50" applyNumberFormat="1" applyFont="1" applyBorder="1" applyAlignment="1">
      <alignment horizontal="left" vertical="center" wrapText="1"/>
    </xf>
    <xf numFmtId="0" fontId="68" fillId="11" borderId="42" xfId="66" applyFill="1" applyBorder="1" applyAlignment="1">
      <alignment horizontal="left" vertical="center" wrapText="1"/>
    </xf>
    <xf numFmtId="0" fontId="26" fillId="11" borderId="53" xfId="66" applyFont="1" applyFill="1" applyBorder="1" applyAlignment="1">
      <alignment horizontal="left" vertical="center" wrapText="1"/>
    </xf>
    <xf numFmtId="0" fontId="20" fillId="0" borderId="32" xfId="0" applyFont="1" applyBorder="1" applyAlignment="1">
      <alignment horizontal="left" vertical="center" wrapText="1"/>
    </xf>
    <xf numFmtId="178" fontId="24" fillId="0" borderId="12" xfId="50" applyNumberFormat="1" applyFont="1" applyFill="1" applyBorder="1" applyAlignment="1">
      <alignment horizontal="left" vertical="center" wrapText="1"/>
    </xf>
    <xf numFmtId="0" fontId="68" fillId="0" borderId="42" xfId="66" applyFill="1" applyBorder="1" applyAlignment="1">
      <alignment horizontal="left" vertical="center" wrapText="1"/>
    </xf>
    <xf numFmtId="165" fontId="87" fillId="19" borderId="128" xfId="116" quotePrefix="1" applyFont="1" applyFill="1" applyBorder="1" applyAlignment="1">
      <alignment horizontal="center" vertical="center"/>
    </xf>
    <xf numFmtId="180" fontId="87" fillId="19" borderId="110" xfId="0" applyNumberFormat="1" applyFont="1" applyFill="1" applyBorder="1" applyAlignment="1">
      <alignment horizontal="left" vertical="center"/>
    </xf>
    <xf numFmtId="180" fontId="87" fillId="22" borderId="112" xfId="0" applyNumberFormat="1" applyFont="1" applyFill="1" applyBorder="1" applyAlignment="1">
      <alignment horizontal="left" vertical="center"/>
    </xf>
    <xf numFmtId="180" fontId="87" fillId="23" borderId="11" xfId="0" applyNumberFormat="1" applyFont="1" applyFill="1" applyBorder="1" applyAlignment="1">
      <alignment horizontal="left" vertical="center"/>
    </xf>
    <xf numFmtId="165" fontId="87" fillId="19" borderId="129" xfId="116" quotePrefix="1" applyFont="1" applyFill="1" applyBorder="1" applyAlignment="1">
      <alignment horizontal="center" vertical="center"/>
    </xf>
    <xf numFmtId="165" fontId="87" fillId="23" borderId="46" xfId="116" applyFont="1" applyFill="1" applyBorder="1" applyAlignment="1">
      <alignment horizontal="center" vertical="center"/>
    </xf>
    <xf numFmtId="180" fontId="87" fillId="15" borderId="8" xfId="0" applyNumberFormat="1" applyFont="1" applyFill="1" applyBorder="1" applyAlignment="1">
      <alignment horizontal="left" vertical="center"/>
    </xf>
    <xf numFmtId="180" fontId="87" fillId="14" borderId="109" xfId="0" applyNumberFormat="1" applyFont="1" applyFill="1" applyBorder="1" applyAlignment="1">
      <alignment horizontal="left" vertical="center"/>
    </xf>
    <xf numFmtId="1" fontId="19" fillId="0" borderId="10" xfId="0" applyNumberFormat="1" applyFont="1" applyBorder="1" applyAlignment="1">
      <alignment horizontal="left" vertical="center" wrapText="1"/>
    </xf>
    <xf numFmtId="0" fontId="77" fillId="12" borderId="44" xfId="66" applyFont="1" applyFill="1" applyBorder="1" applyAlignment="1">
      <alignment horizontal="left" vertical="center" wrapText="1"/>
    </xf>
    <xf numFmtId="0" fontId="77" fillId="12" borderId="49" xfId="66" applyFont="1" applyFill="1" applyBorder="1" applyAlignment="1">
      <alignment horizontal="left" vertical="center" wrapText="1"/>
    </xf>
    <xf numFmtId="0" fontId="77" fillId="11" borderId="49" xfId="66" applyFont="1" applyFill="1" applyBorder="1" applyAlignment="1">
      <alignment vertical="center" wrapText="1"/>
    </xf>
    <xf numFmtId="0" fontId="77" fillId="11" borderId="53" xfId="66" applyFont="1" applyFill="1" applyBorder="1" applyAlignment="1">
      <alignment horizontal="left" vertical="center" wrapText="1"/>
    </xf>
    <xf numFmtId="0" fontId="77" fillId="11" borderId="42" xfId="66" applyFont="1" applyFill="1" applyBorder="1" applyAlignment="1">
      <alignment vertical="center" wrapText="1"/>
    </xf>
    <xf numFmtId="0" fontId="74" fillId="11" borderId="17" xfId="0" applyFont="1" applyFill="1" applyBorder="1" applyAlignment="1">
      <alignment horizontal="left" vertical="center" wrapText="1"/>
    </xf>
    <xf numFmtId="1" fontId="73" fillId="11" borderId="11" xfId="0" applyNumberFormat="1" applyFont="1" applyFill="1" applyBorder="1" applyAlignment="1">
      <alignment horizontal="left" vertical="center" wrapText="1"/>
    </xf>
    <xf numFmtId="1" fontId="73" fillId="11" borderId="12" xfId="0" applyNumberFormat="1" applyFont="1" applyFill="1" applyBorder="1" applyAlignment="1">
      <alignment horizontal="left" vertical="center" wrapText="1"/>
    </xf>
    <xf numFmtId="1" fontId="77" fillId="11" borderId="12" xfId="0" applyNumberFormat="1" applyFont="1" applyFill="1" applyBorder="1" applyAlignment="1">
      <alignment horizontal="left" vertical="center" wrapText="1"/>
    </xf>
    <xf numFmtId="0" fontId="73" fillId="11" borderId="2" xfId="0" applyFont="1" applyFill="1" applyBorder="1" applyAlignment="1">
      <alignment horizontal="left" vertical="center" wrapText="1"/>
    </xf>
    <xf numFmtId="0" fontId="73" fillId="11" borderId="35" xfId="0" applyFont="1" applyFill="1" applyBorder="1" applyAlignment="1">
      <alignment horizontal="left" vertical="center" wrapText="1"/>
    </xf>
    <xf numFmtId="0" fontId="73" fillId="11" borderId="0" xfId="0" applyFont="1" applyFill="1" applyAlignment="1">
      <alignment horizontal="left" vertical="center" wrapText="1"/>
    </xf>
    <xf numFmtId="2" fontId="73" fillId="14" borderId="0" xfId="0" applyNumberFormat="1" applyFont="1" applyFill="1" applyAlignment="1">
      <alignment horizontal="center" vertical="center"/>
    </xf>
    <xf numFmtId="175" fontId="73" fillId="11" borderId="9" xfId="0" applyNumberFormat="1" applyFont="1" applyFill="1" applyBorder="1" applyAlignment="1">
      <alignment horizontal="center" vertical="center" wrapText="1"/>
    </xf>
    <xf numFmtId="178" fontId="73" fillId="11" borderId="30" xfId="50" applyNumberFormat="1" applyFont="1" applyFill="1" applyBorder="1" applyAlignment="1">
      <alignment horizontal="left" vertical="center" wrapText="1"/>
    </xf>
    <xf numFmtId="0" fontId="73" fillId="11" borderId="1" xfId="0" applyFont="1" applyFill="1" applyBorder="1" applyAlignment="1">
      <alignment horizontal="left" vertical="center" wrapText="1"/>
    </xf>
    <xf numFmtId="0" fontId="73" fillId="11" borderId="55" xfId="0" applyFont="1" applyFill="1" applyBorder="1" applyAlignment="1">
      <alignment horizontal="left" vertical="center" wrapText="1"/>
    </xf>
    <xf numFmtId="1" fontId="73" fillId="11" borderId="34" xfId="0" applyNumberFormat="1" applyFont="1" applyFill="1" applyBorder="1" applyAlignment="1">
      <alignment horizontal="center" vertical="center" wrapText="1"/>
    </xf>
    <xf numFmtId="175" fontId="73" fillId="11" borderId="3" xfId="0" applyNumberFormat="1" applyFont="1" applyFill="1" applyBorder="1" applyAlignment="1">
      <alignment horizontal="center" vertical="center" wrapText="1"/>
    </xf>
    <xf numFmtId="0" fontId="73" fillId="11" borderId="84" xfId="0" applyFont="1" applyFill="1" applyBorder="1" applyAlignment="1">
      <alignment horizontal="left" vertical="center" wrapText="1"/>
    </xf>
    <xf numFmtId="0" fontId="73" fillId="11" borderId="53" xfId="0" applyFont="1" applyFill="1" applyBorder="1" applyAlignment="1">
      <alignment horizontal="left" vertical="center" wrapText="1"/>
    </xf>
    <xf numFmtId="178" fontId="73" fillId="11" borderId="3" xfId="50" applyNumberFormat="1" applyFont="1" applyFill="1" applyBorder="1" applyAlignment="1">
      <alignment horizontal="left" vertical="center" wrapText="1"/>
    </xf>
    <xf numFmtId="182" fontId="73" fillId="11" borderId="15" xfId="0" applyNumberFormat="1" applyFont="1" applyFill="1" applyBorder="1" applyAlignment="1">
      <alignment horizontal="center" vertical="center" wrapText="1"/>
    </xf>
    <xf numFmtId="1" fontId="73" fillId="11" borderId="21" xfId="0" applyNumberFormat="1" applyFont="1" applyFill="1" applyBorder="1" applyAlignment="1">
      <alignment horizontal="center" vertical="center" wrapText="1"/>
    </xf>
    <xf numFmtId="1" fontId="73" fillId="11" borderId="20" xfId="0" applyNumberFormat="1" applyFont="1" applyFill="1" applyBorder="1" applyAlignment="1">
      <alignment horizontal="center" vertical="center" wrapText="1"/>
    </xf>
    <xf numFmtId="175" fontId="73" fillId="11" borderId="4" xfId="0" applyNumberFormat="1" applyFont="1" applyFill="1" applyBorder="1" applyAlignment="1">
      <alignment horizontal="center" vertical="center" wrapText="1"/>
    </xf>
    <xf numFmtId="178" fontId="73" fillId="11" borderId="26" xfId="50" applyNumberFormat="1" applyFont="1" applyFill="1" applyBorder="1" applyAlignment="1">
      <alignment horizontal="left" vertical="center" wrapText="1"/>
    </xf>
    <xf numFmtId="2" fontId="73" fillId="11" borderId="4" xfId="0" applyNumberFormat="1" applyFont="1" applyFill="1" applyBorder="1" applyAlignment="1">
      <alignment horizontal="center" vertical="center" wrapText="1"/>
    </xf>
    <xf numFmtId="182" fontId="73" fillId="11" borderId="19" xfId="0" applyNumberFormat="1" applyFont="1" applyFill="1" applyBorder="1" applyAlignment="1">
      <alignment horizontal="center" vertical="center" wrapText="1"/>
    </xf>
    <xf numFmtId="2" fontId="73" fillId="11" borderId="66" xfId="0" applyNumberFormat="1" applyFont="1" applyFill="1" applyBorder="1" applyAlignment="1">
      <alignment horizontal="center" vertical="center" wrapText="1"/>
    </xf>
    <xf numFmtId="175" fontId="73" fillId="11" borderId="80" xfId="0" applyNumberFormat="1" applyFont="1" applyFill="1" applyBorder="1" applyAlignment="1">
      <alignment horizontal="center" vertical="center" wrapText="1"/>
    </xf>
    <xf numFmtId="178" fontId="73" fillId="11" borderId="85" xfId="50" applyNumberFormat="1" applyFont="1" applyFill="1" applyBorder="1" applyAlignment="1">
      <alignment horizontal="left" vertical="center" wrapText="1"/>
    </xf>
    <xf numFmtId="0" fontId="73" fillId="11" borderId="66" xfId="0" applyFont="1" applyFill="1" applyBorder="1" applyAlignment="1">
      <alignment horizontal="left" vertical="center" wrapText="1"/>
    </xf>
    <xf numFmtId="2" fontId="73" fillId="11" borderId="80" xfId="0" applyNumberFormat="1" applyFont="1" applyFill="1" applyBorder="1" applyAlignment="1">
      <alignment horizontal="center" vertical="center" wrapText="1"/>
    </xf>
    <xf numFmtId="182" fontId="73" fillId="11" borderId="67" xfId="0" applyNumberFormat="1" applyFont="1" applyFill="1" applyBorder="1" applyAlignment="1">
      <alignment horizontal="center" vertical="center" wrapText="1"/>
    </xf>
    <xf numFmtId="1" fontId="73" fillId="11" borderId="18" xfId="0" applyNumberFormat="1" applyFont="1" applyFill="1" applyBorder="1" applyAlignment="1">
      <alignment horizontal="center" vertical="center" wrapText="1"/>
    </xf>
    <xf numFmtId="0" fontId="73" fillId="11" borderId="22" xfId="0" applyFont="1" applyFill="1" applyBorder="1" applyAlignment="1">
      <alignment horizontal="center" vertical="center" wrapText="1"/>
    </xf>
    <xf numFmtId="175" fontId="24" fillId="11" borderId="11" xfId="0" applyNumberFormat="1" applyFont="1" applyFill="1" applyBorder="1" applyAlignment="1">
      <alignment horizontal="center" vertical="center" wrapText="1"/>
    </xf>
    <xf numFmtId="178" fontId="24" fillId="11" borderId="13" xfId="50" applyNumberFormat="1" applyFont="1" applyFill="1" applyBorder="1" applyAlignment="1">
      <alignment horizontal="left" vertical="center" wrapText="1"/>
    </xf>
    <xf numFmtId="0" fontId="24" fillId="11" borderId="20" xfId="0" applyFont="1" applyFill="1" applyBorder="1" applyAlignment="1">
      <alignment horizontal="left" vertical="center" wrapText="1"/>
    </xf>
    <xf numFmtId="0" fontId="74" fillId="11" borderId="3" xfId="0" applyFont="1" applyFill="1" applyBorder="1" applyAlignment="1">
      <alignment horizontal="center" vertical="center" wrapText="1"/>
    </xf>
    <xf numFmtId="1" fontId="24" fillId="11" borderId="3" xfId="0" applyNumberFormat="1" applyFont="1" applyFill="1" applyBorder="1" applyAlignment="1">
      <alignment horizontal="center" vertical="center" wrapText="1"/>
    </xf>
    <xf numFmtId="0" fontId="74" fillId="11" borderId="13" xfId="0" applyFont="1" applyFill="1" applyBorder="1" applyAlignment="1">
      <alignment horizontal="center" vertical="center" wrapText="1"/>
    </xf>
    <xf numFmtId="2" fontId="77" fillId="11" borderId="21" xfId="0" applyNumberFormat="1" applyFont="1" applyFill="1" applyBorder="1" applyAlignment="1">
      <alignment horizontal="center" vertical="center" wrapText="1"/>
    </xf>
    <xf numFmtId="175" fontId="77" fillId="11" borderId="4" xfId="0" applyNumberFormat="1" applyFont="1" applyFill="1" applyBorder="1" applyAlignment="1">
      <alignment horizontal="center" vertical="center" wrapText="1"/>
    </xf>
    <xf numFmtId="0" fontId="20" fillId="11" borderId="10" xfId="0" applyFont="1" applyFill="1" applyBorder="1" applyAlignment="1">
      <alignment horizontal="left" vertical="center" wrapText="1"/>
    </xf>
    <xf numFmtId="2" fontId="20" fillId="11" borderId="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82" fontId="20" fillId="11" borderId="4" xfId="0" applyNumberFormat="1" applyFont="1" applyFill="1" applyBorder="1" applyAlignment="1">
      <alignment horizontal="center" vertical="center" wrapText="1"/>
    </xf>
    <xf numFmtId="1" fontId="20" fillId="11" borderId="21" xfId="0" applyNumberFormat="1" applyFont="1" applyFill="1" applyBorder="1" applyAlignment="1">
      <alignment horizontal="center" vertical="center" wrapText="1"/>
    </xf>
    <xf numFmtId="0" fontId="20" fillId="11" borderId="26" xfId="0" applyFont="1" applyFill="1" applyBorder="1" applyAlignment="1">
      <alignment horizontal="center" vertical="center" wrapText="1"/>
    </xf>
    <xf numFmtId="1" fontId="73" fillId="11" borderId="4" xfId="0" applyNumberFormat="1" applyFont="1" applyFill="1" applyBorder="1" applyAlignment="1">
      <alignment horizontal="center" vertical="center" wrapText="1"/>
    </xf>
    <xf numFmtId="182" fontId="73" fillId="11" borderId="3" xfId="0" applyNumberFormat="1" applyFont="1" applyFill="1" applyBorder="1" applyAlignment="1">
      <alignment horizontal="center" vertical="center" wrapText="1"/>
    </xf>
    <xf numFmtId="0" fontId="77" fillId="11" borderId="44" xfId="66" applyFont="1" applyFill="1" applyBorder="1" applyAlignment="1">
      <alignment horizontal="left" vertical="center" wrapText="1"/>
    </xf>
    <xf numFmtId="2" fontId="21" fillId="11" borderId="3" xfId="0" applyNumberFormat="1" applyFont="1" applyFill="1" applyBorder="1" applyAlignment="1">
      <alignment horizontal="center" vertical="center" wrapText="1"/>
    </xf>
    <xf numFmtId="1" fontId="21" fillId="11" borderId="3" xfId="0" applyNumberFormat="1" applyFont="1" applyFill="1" applyBorder="1" applyAlignment="1">
      <alignment horizontal="center" vertical="center" wrapText="1"/>
    </xf>
    <xf numFmtId="182" fontId="21" fillId="11" borderId="3" xfId="0" applyNumberFormat="1" applyFont="1" applyFill="1" applyBorder="1" applyAlignment="1">
      <alignment horizontal="center" vertical="center" wrapText="1"/>
    </xf>
    <xf numFmtId="1" fontId="21" fillId="11" borderId="20" xfId="0" applyNumberFormat="1"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68" fillId="11" borderId="44" xfId="66" applyFill="1" applyBorder="1" applyAlignment="1">
      <alignment horizontal="left" vertical="center"/>
    </xf>
    <xf numFmtId="2" fontId="21" fillId="11" borderId="17" xfId="0" applyNumberFormat="1" applyFont="1" applyFill="1" applyBorder="1" applyAlignment="1">
      <alignment horizontal="center" vertical="center" wrapText="1"/>
    </xf>
    <xf numFmtId="1" fontId="21" fillId="11" borderId="17" xfId="0" applyNumberFormat="1" applyFont="1" applyFill="1" applyBorder="1" applyAlignment="1">
      <alignment horizontal="center" vertical="center" wrapText="1"/>
    </xf>
    <xf numFmtId="182" fontId="74" fillId="11" borderId="17" xfId="0" applyNumberFormat="1" applyFont="1" applyFill="1" applyBorder="1" applyAlignment="1">
      <alignment horizontal="center" vertical="center" wrapText="1"/>
    </xf>
    <xf numFmtId="0" fontId="74" fillId="11" borderId="17" xfId="0" applyFont="1" applyFill="1" applyBorder="1" applyAlignment="1">
      <alignment horizontal="center" vertical="center" wrapText="1"/>
    </xf>
    <xf numFmtId="0" fontId="74" fillId="11" borderId="22" xfId="0" applyFont="1" applyFill="1" applyBorder="1" applyAlignment="1">
      <alignment horizontal="center" vertical="center" wrapText="1"/>
    </xf>
    <xf numFmtId="0" fontId="114" fillId="11" borderId="8" xfId="66" applyFont="1" applyFill="1" applyBorder="1" applyAlignment="1">
      <alignment horizontal="left" vertical="center" wrapText="1"/>
    </xf>
    <xf numFmtId="0" fontId="21" fillId="11" borderId="23" xfId="0" applyFont="1" applyFill="1" applyBorder="1" applyAlignment="1">
      <alignment horizontal="left" vertical="center" wrapText="1"/>
    </xf>
    <xf numFmtId="2" fontId="21" fillId="11" borderId="9" xfId="0" applyNumberFormat="1" applyFont="1" applyFill="1" applyBorder="1" applyAlignment="1">
      <alignment horizontal="center" vertical="center" wrapText="1"/>
    </xf>
    <xf numFmtId="1" fontId="21" fillId="11" borderId="9" xfId="0" applyNumberFormat="1" applyFont="1" applyFill="1" applyBorder="1" applyAlignment="1">
      <alignment horizontal="center" vertical="center" wrapText="1"/>
    </xf>
    <xf numFmtId="2" fontId="21" fillId="11" borderId="30" xfId="0" applyNumberFormat="1" applyFont="1" applyFill="1" applyBorder="1" applyAlignment="1">
      <alignment horizontal="center" vertical="center" wrapText="1"/>
    </xf>
    <xf numFmtId="0" fontId="74" fillId="11" borderId="9" xfId="0" applyFont="1" applyFill="1" applyBorder="1" applyAlignment="1">
      <alignment horizontal="center" vertical="center" wrapText="1"/>
    </xf>
    <xf numFmtId="0" fontId="74" fillId="11" borderId="24" xfId="0" applyFont="1" applyFill="1" applyBorder="1" applyAlignment="1">
      <alignment horizontal="center" vertical="center" wrapText="1"/>
    </xf>
    <xf numFmtId="0" fontId="74" fillId="11" borderId="43" xfId="66" applyFont="1" applyFill="1" applyBorder="1" applyAlignment="1">
      <alignment horizontal="left" vertical="center" wrapText="1"/>
    </xf>
    <xf numFmtId="0" fontId="21" fillId="11" borderId="66" xfId="0" applyFont="1" applyFill="1" applyBorder="1" applyAlignment="1">
      <alignment horizontal="left" vertical="center" wrapText="1"/>
    </xf>
    <xf numFmtId="2" fontId="21" fillId="11" borderId="5" xfId="0" applyNumberFormat="1" applyFont="1" applyFill="1" applyBorder="1" applyAlignment="1">
      <alignment horizontal="center" vertical="center" wrapText="1"/>
    </xf>
    <xf numFmtId="1" fontId="21" fillId="11" borderId="5" xfId="0" applyNumberFormat="1" applyFont="1" applyFill="1" applyBorder="1" applyAlignment="1">
      <alignment horizontal="center" vertical="center" wrapText="1"/>
    </xf>
    <xf numFmtId="0" fontId="74" fillId="11" borderId="80" xfId="0" applyFont="1" applyFill="1" applyBorder="1" applyAlignment="1">
      <alignment horizontal="center" vertical="center" wrapText="1"/>
    </xf>
    <xf numFmtId="0" fontId="74" fillId="11" borderId="85" xfId="0" applyFont="1" applyFill="1" applyBorder="1" applyAlignment="1">
      <alignment horizontal="center" vertical="center" wrapText="1"/>
    </xf>
    <xf numFmtId="0" fontId="74" fillId="11" borderId="83" xfId="66" applyFont="1" applyFill="1" applyBorder="1" applyAlignment="1">
      <alignment horizontal="left" vertical="center" wrapText="1"/>
    </xf>
    <xf numFmtId="2" fontId="73" fillId="11" borderId="20" xfId="0" applyNumberFormat="1" applyFont="1" applyFill="1" applyBorder="1" applyAlignment="1">
      <alignment horizontal="center" vertical="center" wrapText="1"/>
    </xf>
    <xf numFmtId="178" fontId="73" fillId="11" borderId="15" xfId="50" applyNumberFormat="1" applyFont="1" applyFill="1" applyBorder="1" applyAlignment="1">
      <alignment horizontal="left" vertical="center" wrapText="1"/>
    </xf>
    <xf numFmtId="1" fontId="73" fillId="11" borderId="3" xfId="0" applyNumberFormat="1" applyFont="1" applyFill="1" applyBorder="1" applyAlignment="1">
      <alignment horizontal="center" vertical="center" wrapText="1"/>
    </xf>
    <xf numFmtId="1" fontId="73" fillId="11" borderId="10" xfId="0" applyNumberFormat="1" applyFont="1" applyFill="1" applyBorder="1" applyAlignment="1">
      <alignment horizontal="center" vertical="center" wrapText="1"/>
    </xf>
    <xf numFmtId="0" fontId="18" fillId="11" borderId="10" xfId="0" applyFont="1" applyFill="1" applyBorder="1" applyAlignment="1">
      <alignment horizontal="left" vertical="center" wrapText="1"/>
    </xf>
    <xf numFmtId="2" fontId="73" fillId="11" borderId="20" xfId="50" applyNumberFormat="1" applyFont="1" applyFill="1" applyBorder="1" applyAlignment="1">
      <alignment horizontal="center" vertical="center" wrapText="1"/>
    </xf>
    <xf numFmtId="178" fontId="73" fillId="11" borderId="25" xfId="50" applyNumberFormat="1" applyFont="1" applyFill="1" applyBorder="1" applyAlignment="1">
      <alignment horizontal="center" vertical="center" wrapText="1"/>
    </xf>
    <xf numFmtId="0" fontId="17" fillId="15" borderId="42" xfId="65" applyFont="1" applyFill="1" applyBorder="1" applyAlignment="1" applyProtection="1">
      <alignment horizontal="center" vertical="center" wrapText="1"/>
      <protection locked="0"/>
    </xf>
    <xf numFmtId="177" fontId="73" fillId="0" borderId="25" xfId="0" applyNumberFormat="1" applyFont="1" applyBorder="1" applyAlignment="1">
      <alignment horizontal="center" vertical="center" wrapText="1"/>
    </xf>
    <xf numFmtId="0" fontId="96" fillId="11" borderId="3" xfId="0" applyFont="1" applyFill="1" applyBorder="1" applyAlignment="1">
      <alignment horizontal="center" vertical="center" wrapText="1"/>
    </xf>
    <xf numFmtId="0" fontId="77" fillId="11" borderId="3" xfId="0" applyFont="1" applyFill="1" applyBorder="1" applyAlignment="1">
      <alignment vertical="center" wrapText="1"/>
    </xf>
    <xf numFmtId="175" fontId="73" fillId="11" borderId="11" xfId="0" applyNumberFormat="1" applyFont="1" applyFill="1" applyBorder="1" applyAlignment="1">
      <alignment horizontal="center" vertical="center" wrapText="1"/>
    </xf>
    <xf numFmtId="178" fontId="73" fillId="11" borderId="13" xfId="50" applyNumberFormat="1" applyFont="1" applyFill="1" applyBorder="1" applyAlignment="1">
      <alignment horizontal="left" vertical="center" wrapText="1"/>
    </xf>
    <xf numFmtId="0" fontId="68" fillId="11" borderId="15" xfId="66" applyFill="1" applyBorder="1" applyAlignment="1">
      <alignment horizontal="left" vertical="center" wrapText="1"/>
    </xf>
    <xf numFmtId="178" fontId="73" fillId="11" borderId="4" xfId="50" applyNumberFormat="1" applyFont="1" applyFill="1" applyBorder="1" applyAlignment="1">
      <alignment horizontal="left" vertical="center" wrapText="1"/>
    </xf>
    <xf numFmtId="2" fontId="73" fillId="25" borderId="20" xfId="0" applyNumberFormat="1" applyFont="1" applyFill="1" applyBorder="1" applyAlignment="1">
      <alignment horizontal="center" vertical="center" wrapText="1"/>
    </xf>
    <xf numFmtId="0" fontId="73" fillId="25" borderId="25" xfId="0" applyFont="1" applyFill="1" applyBorder="1" applyAlignment="1">
      <alignment horizontal="center" vertical="center" wrapText="1"/>
    </xf>
    <xf numFmtId="0" fontId="68" fillId="25" borderId="44" xfId="66" applyFill="1" applyBorder="1" applyAlignment="1">
      <alignment vertical="center" wrapText="1"/>
    </xf>
    <xf numFmtId="0" fontId="68" fillId="11" borderId="34" xfId="66" applyFill="1" applyBorder="1" applyAlignment="1">
      <alignment horizontal="center" vertical="center" wrapText="1"/>
    </xf>
    <xf numFmtId="1" fontId="73" fillId="25" borderId="3" xfId="0" applyNumberFormat="1" applyFont="1" applyFill="1" applyBorder="1" applyAlignment="1">
      <alignment horizontal="left" vertical="center" wrapText="1"/>
    </xf>
    <xf numFmtId="0" fontId="73" fillId="25" borderId="3" xfId="0" applyFont="1" applyFill="1" applyBorder="1" applyAlignment="1">
      <alignment horizontal="center" vertical="center"/>
    </xf>
    <xf numFmtId="0" fontId="73" fillId="25" borderId="19" xfId="0" applyFont="1" applyFill="1" applyBorder="1" applyAlignment="1">
      <alignment horizontal="center" vertical="center" wrapText="1"/>
    </xf>
    <xf numFmtId="0" fontId="73" fillId="25" borderId="4" xfId="0" applyFont="1" applyFill="1" applyBorder="1" applyAlignment="1">
      <alignment horizontal="center" vertical="center" wrapText="1"/>
    </xf>
    <xf numFmtId="178" fontId="73" fillId="25" borderId="26" xfId="50" applyNumberFormat="1" applyFont="1" applyFill="1" applyBorder="1" applyAlignment="1">
      <alignment horizontal="left" vertical="center" wrapText="1"/>
    </xf>
    <xf numFmtId="0" fontId="73" fillId="25" borderId="32" xfId="0" applyFont="1" applyFill="1" applyBorder="1" applyAlignment="1">
      <alignment horizontal="left" vertical="center" wrapText="1"/>
    </xf>
    <xf numFmtId="0" fontId="73" fillId="25" borderId="11" xfId="0" applyFont="1" applyFill="1" applyBorder="1" applyAlignment="1">
      <alignment horizontal="center" vertical="center" wrapText="1"/>
    </xf>
    <xf numFmtId="0" fontId="73" fillId="25" borderId="11" xfId="0" applyFont="1" applyFill="1" applyBorder="1" applyAlignment="1">
      <alignment horizontal="center" vertical="center"/>
    </xf>
    <xf numFmtId="182" fontId="73" fillId="25" borderId="11" xfId="0" applyNumberFormat="1" applyFont="1" applyFill="1" applyBorder="1" applyAlignment="1">
      <alignment horizontal="center" vertical="center"/>
    </xf>
    <xf numFmtId="0" fontId="73" fillId="25" borderId="34" xfId="0" applyFont="1" applyFill="1" applyBorder="1" applyAlignment="1">
      <alignment horizontal="center" vertical="center" wrapText="1"/>
    </xf>
    <xf numFmtId="0" fontId="73" fillId="11" borderId="52" xfId="0" applyFont="1" applyFill="1" applyBorder="1" applyAlignment="1">
      <alignment horizontal="center" vertical="center" wrapText="1"/>
    </xf>
    <xf numFmtId="0" fontId="16" fillId="15" borderId="42" xfId="65" applyFont="1" applyFill="1" applyBorder="1" applyAlignment="1" applyProtection="1">
      <alignment horizontal="center" vertical="center" wrapText="1"/>
      <protection locked="0"/>
    </xf>
    <xf numFmtId="0" fontId="68" fillId="11" borderId="18" xfId="66" applyFill="1" applyBorder="1" applyAlignment="1">
      <alignment horizontal="center" vertical="center" wrapText="1"/>
    </xf>
    <xf numFmtId="0" fontId="68" fillId="25" borderId="54" xfId="66" applyFill="1" applyBorder="1" applyAlignment="1">
      <alignment vertical="center" wrapText="1"/>
    </xf>
    <xf numFmtId="1" fontId="74" fillId="0" borderId="3" xfId="0" applyNumberFormat="1" applyFont="1" applyBorder="1" applyAlignment="1">
      <alignment horizontal="left" vertical="center" wrapText="1"/>
    </xf>
    <xf numFmtId="0" fontId="15" fillId="11" borderId="3" xfId="0" applyFont="1" applyFill="1" applyBorder="1" applyAlignment="1">
      <alignment horizontal="center" vertical="center" wrapText="1"/>
    </xf>
    <xf numFmtId="0" fontId="15" fillId="0" borderId="5" xfId="0" applyFont="1" applyBorder="1" applyAlignment="1">
      <alignment horizontal="center" vertical="center" wrapText="1"/>
    </xf>
    <xf numFmtId="175" fontId="15" fillId="0" borderId="3" xfId="0" applyNumberFormat="1" applyFont="1" applyBorder="1" applyAlignment="1">
      <alignment horizontal="center" vertical="center" wrapText="1"/>
    </xf>
    <xf numFmtId="178" fontId="15" fillId="0" borderId="3" xfId="50" applyNumberFormat="1" applyFont="1" applyBorder="1" applyAlignment="1">
      <alignment horizontal="left" vertical="center" wrapText="1"/>
    </xf>
    <xf numFmtId="177" fontId="74" fillId="0" borderId="4" xfId="0" applyNumberFormat="1" applyFont="1" applyBorder="1" applyAlignment="1">
      <alignment horizontal="center" vertical="center" wrapText="1"/>
    </xf>
    <xf numFmtId="1" fontId="77" fillId="11" borderId="10" xfId="85" applyNumberFormat="1" applyFont="1" applyFill="1" applyBorder="1" applyAlignment="1">
      <alignment horizontal="left" vertical="center" wrapText="1"/>
    </xf>
    <xf numFmtId="0" fontId="77" fillId="11" borderId="3" xfId="85" applyFont="1" applyFill="1" applyBorder="1" applyAlignment="1">
      <alignment horizontal="left" vertical="center" wrapText="1"/>
    </xf>
    <xf numFmtId="0" fontId="77" fillId="11" borderId="3" xfId="85" applyFont="1" applyFill="1" applyBorder="1" applyAlignment="1">
      <alignment horizontal="center" vertical="center" wrapText="1"/>
    </xf>
    <xf numFmtId="0" fontId="73" fillId="0" borderId="25" xfId="85" applyFont="1" applyBorder="1" applyAlignment="1">
      <alignment horizontal="left" vertical="center" wrapText="1"/>
    </xf>
    <xf numFmtId="2" fontId="73" fillId="0" borderId="10" xfId="85" applyNumberFormat="1" applyFont="1" applyBorder="1" applyAlignment="1">
      <alignment horizontal="center" vertical="center" wrapText="1"/>
    </xf>
    <xf numFmtId="175" fontId="73" fillId="0" borderId="3" xfId="85" applyNumberFormat="1" applyFont="1" applyBorder="1" applyAlignment="1">
      <alignment horizontal="center" vertical="center" wrapText="1"/>
    </xf>
    <xf numFmtId="2" fontId="73" fillId="0" borderId="3" xfId="85" applyNumberFormat="1" applyFont="1" applyBorder="1" applyAlignment="1">
      <alignment horizontal="center" vertical="center" wrapText="1"/>
    </xf>
    <xf numFmtId="1" fontId="73" fillId="0" borderId="3" xfId="85" applyNumberFormat="1" applyFont="1" applyBorder="1" applyAlignment="1">
      <alignment horizontal="center" vertical="center" wrapText="1"/>
    </xf>
    <xf numFmtId="176" fontId="73" fillId="0" borderId="3" xfId="85" applyNumberFormat="1" applyFont="1" applyBorder="1" applyAlignment="1">
      <alignment horizontal="center" vertical="center" wrapText="1"/>
    </xf>
    <xf numFmtId="49" fontId="73" fillId="0" borderId="20" xfId="85" applyNumberFormat="1" applyFont="1" applyBorder="1" applyAlignment="1">
      <alignment horizontal="center" vertical="center" wrapText="1"/>
    </xf>
    <xf numFmtId="0" fontId="73" fillId="0" borderId="25" xfId="85" applyFont="1" applyBorder="1" applyAlignment="1">
      <alignment horizontal="center" vertical="center" wrapText="1"/>
    </xf>
    <xf numFmtId="0" fontId="14" fillId="11" borderId="17"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15" fillId="11" borderId="25" xfId="0" applyFont="1" applyFill="1" applyBorder="1" applyAlignment="1">
      <alignment horizontal="center" vertical="center" wrapText="1"/>
    </xf>
    <xf numFmtId="2" fontId="73" fillId="11" borderId="34" xfId="0" applyNumberFormat="1" applyFont="1" applyFill="1" applyBorder="1" applyAlignment="1">
      <alignment horizontal="center" vertical="center" wrapText="1"/>
    </xf>
    <xf numFmtId="2" fontId="73" fillId="11" borderId="21" xfId="0" applyNumberFormat="1" applyFont="1" applyFill="1" applyBorder="1" applyAlignment="1">
      <alignment horizontal="center" vertical="center" wrapText="1"/>
    </xf>
    <xf numFmtId="0" fontId="15" fillId="15" borderId="45" xfId="65" applyFont="1" applyFill="1" applyBorder="1" applyAlignment="1" applyProtection="1">
      <alignment horizontal="center" vertical="center" wrapText="1"/>
      <protection locked="0"/>
    </xf>
    <xf numFmtId="0" fontId="13" fillId="0" borderId="32" xfId="0" applyFont="1" applyBorder="1" applyAlignment="1">
      <alignment horizontal="left" vertical="center" wrapText="1"/>
    </xf>
    <xf numFmtId="0" fontId="74" fillId="0" borderId="30" xfId="0" applyFont="1" applyBorder="1" applyAlignment="1">
      <alignment horizontal="center" vertical="center" wrapText="1"/>
    </xf>
    <xf numFmtId="0" fontId="74" fillId="11" borderId="26" xfId="0" applyFont="1" applyFill="1" applyBorder="1" applyAlignment="1">
      <alignment horizontal="center" vertical="center" wrapText="1"/>
    </xf>
    <xf numFmtId="0" fontId="90" fillId="11" borderId="25" xfId="0" applyFont="1" applyFill="1" applyBorder="1" applyAlignment="1">
      <alignment horizontal="center" vertical="center" wrapText="1"/>
    </xf>
    <xf numFmtId="0" fontId="68" fillId="12" borderId="43" xfId="66" applyFill="1" applyBorder="1" applyAlignment="1">
      <alignment horizontal="left" vertical="center" wrapText="1"/>
    </xf>
    <xf numFmtId="0" fontId="68" fillId="12" borderId="44" xfId="66" applyFill="1" applyBorder="1" applyAlignment="1">
      <alignment horizontal="left" vertical="center" wrapText="1"/>
    </xf>
    <xf numFmtId="0" fontId="68" fillId="12" borderId="49" xfId="66" applyFill="1" applyBorder="1" applyAlignment="1">
      <alignment horizontal="left" vertical="center" wrapText="1"/>
    </xf>
    <xf numFmtId="0" fontId="90" fillId="11" borderId="45" xfId="0" applyFont="1" applyFill="1" applyBorder="1" applyAlignment="1">
      <alignment horizontal="left" vertical="center" wrapText="1"/>
    </xf>
    <xf numFmtId="1" fontId="68" fillId="13" borderId="6" xfId="66" applyNumberFormat="1" applyFill="1" applyBorder="1" applyAlignment="1" applyProtection="1">
      <alignment horizontal="left" vertical="center"/>
      <protection hidden="1"/>
    </xf>
    <xf numFmtId="1" fontId="68" fillId="14" borderId="33" xfId="66" applyNumberFormat="1" applyFill="1" applyBorder="1" applyAlignment="1" applyProtection="1">
      <alignment horizontal="left" vertical="center"/>
      <protection hidden="1"/>
    </xf>
    <xf numFmtId="0" fontId="12" fillId="0" borderId="14" xfId="0" applyFont="1" applyBorder="1" applyAlignment="1">
      <alignment horizontal="left" vertical="center" wrapText="1"/>
    </xf>
    <xf numFmtId="0" fontId="90" fillId="0" borderId="130" xfId="0" applyFont="1" applyBorder="1" applyAlignment="1">
      <alignment horizontal="left" vertical="center" wrapText="1"/>
    </xf>
    <xf numFmtId="0" fontId="90" fillId="11" borderId="111" xfId="0" applyFont="1" applyFill="1" applyBorder="1" applyAlignment="1">
      <alignment horizontal="left" vertical="center" wrapText="1"/>
    </xf>
    <xf numFmtId="0" fontId="68" fillId="0" borderId="15" xfId="66" applyFill="1" applyBorder="1" applyAlignment="1" applyProtection="1">
      <alignment horizontal="center" vertical="center" wrapText="1"/>
    </xf>
    <xf numFmtId="0" fontId="68" fillId="0" borderId="19" xfId="66" applyFill="1" applyBorder="1" applyAlignment="1" applyProtection="1">
      <alignment horizontal="center" vertical="center" wrapText="1"/>
    </xf>
    <xf numFmtId="0" fontId="68" fillId="0" borderId="15" xfId="66" applyBorder="1" applyAlignment="1">
      <alignment horizontal="center" vertical="center" wrapText="1"/>
    </xf>
    <xf numFmtId="0" fontId="73" fillId="11" borderId="0" xfId="0" applyFont="1" applyFill="1" applyAlignment="1">
      <alignment horizontal="center" vertical="center" wrapText="1"/>
    </xf>
    <xf numFmtId="0" fontId="74" fillId="0" borderId="11" xfId="0" applyFont="1" applyBorder="1" applyAlignment="1">
      <alignment horizontal="left" vertical="center" wrapText="1" readingOrder="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49" fillId="26" borderId="10" xfId="0" applyFont="1" applyFill="1" applyBorder="1" applyAlignment="1">
      <alignment horizontal="left" vertical="center" wrapText="1"/>
    </xf>
    <xf numFmtId="0" fontId="49" fillId="26" borderId="32" xfId="0" applyFont="1" applyFill="1" applyBorder="1" applyAlignment="1">
      <alignment horizontal="left" vertical="center" wrapText="1"/>
    </xf>
    <xf numFmtId="0" fontId="68" fillId="0" borderId="15" xfId="66" applyFill="1" applyBorder="1" applyAlignment="1">
      <alignment horizontal="center" vertical="center" wrapText="1"/>
    </xf>
    <xf numFmtId="4" fontId="74" fillId="11" borderId="21" xfId="0" applyNumberFormat="1" applyFont="1" applyFill="1" applyBorder="1" applyAlignment="1">
      <alignment horizontal="center" vertical="center"/>
    </xf>
    <xf numFmtId="0" fontId="68" fillId="0" borderId="3" xfId="0" applyFont="1" applyBorder="1" applyAlignment="1">
      <alignment horizontal="center" vertical="center" wrapText="1"/>
    </xf>
    <xf numFmtId="0" fontId="10" fillId="11" borderId="4" xfId="0" applyFont="1" applyFill="1" applyBorder="1" applyAlignment="1">
      <alignment horizontal="center" vertical="center" wrapText="1"/>
    </xf>
    <xf numFmtId="0" fontId="68" fillId="0" borderId="3" xfId="66" applyBorder="1" applyAlignment="1">
      <alignment horizontal="center" vertical="center" wrapText="1"/>
    </xf>
    <xf numFmtId="177" fontId="90" fillId="11" borderId="4" xfId="0" applyNumberFormat="1" applyFont="1" applyFill="1" applyBorder="1" applyAlignment="1">
      <alignment horizontal="center" vertical="center" wrapText="1"/>
    </xf>
    <xf numFmtId="181" fontId="90" fillId="11" borderId="4" xfId="0" applyNumberFormat="1" applyFont="1" applyFill="1" applyBorder="1" applyAlignment="1">
      <alignment horizontal="center" vertical="center" wrapText="1"/>
    </xf>
    <xf numFmtId="0" fontId="49" fillId="26" borderId="66" xfId="0" applyFont="1" applyFill="1" applyBorder="1" applyAlignment="1">
      <alignment horizontal="left" vertical="center" wrapText="1"/>
    </xf>
    <xf numFmtId="0" fontId="49" fillId="11" borderId="5" xfId="0" applyFont="1" applyFill="1" applyBorder="1" applyAlignment="1">
      <alignment horizontal="center" vertical="center" wrapText="1"/>
    </xf>
    <xf numFmtId="0" fontId="90" fillId="0" borderId="131" xfId="0" applyFont="1" applyBorder="1" applyAlignment="1">
      <alignment horizontal="left" vertical="center" wrapText="1"/>
    </xf>
    <xf numFmtId="0" fontId="90" fillId="11" borderId="5" xfId="0" applyFont="1" applyFill="1" applyBorder="1" applyAlignment="1">
      <alignment horizontal="center" vertical="center" wrapText="1"/>
    </xf>
    <xf numFmtId="0" fontId="90" fillId="19" borderId="119" xfId="0" applyFont="1" applyFill="1" applyBorder="1" applyAlignment="1" applyProtection="1">
      <alignment horizontal="center" vertical="center" wrapText="1"/>
      <protection locked="0"/>
    </xf>
    <xf numFmtId="4" fontId="74" fillId="11" borderId="37" xfId="0" applyNumberFormat="1" applyFont="1" applyFill="1" applyBorder="1" applyAlignment="1">
      <alignment horizontal="center" vertical="center"/>
    </xf>
    <xf numFmtId="0" fontId="60" fillId="11" borderId="5" xfId="0" applyFont="1" applyFill="1" applyBorder="1" applyAlignment="1">
      <alignment horizontal="center" vertical="center" wrapText="1"/>
    </xf>
    <xf numFmtId="184" fontId="90" fillId="11" borderId="5" xfId="0" applyNumberFormat="1" applyFont="1" applyFill="1" applyBorder="1" applyAlignment="1">
      <alignment horizontal="center" vertical="center" wrapText="1"/>
    </xf>
    <xf numFmtId="181" fontId="90" fillId="11" borderId="5" xfId="0" applyNumberFormat="1" applyFont="1" applyFill="1" applyBorder="1" applyAlignment="1">
      <alignment horizontal="center" vertical="center" wrapText="1"/>
    </xf>
    <xf numFmtId="177" fontId="90" fillId="11" borderId="5" xfId="0" applyNumberFormat="1" applyFont="1" applyFill="1" applyBorder="1" applyAlignment="1">
      <alignment horizontal="center" vertical="center" wrapText="1"/>
    </xf>
    <xf numFmtId="189" fontId="90" fillId="11" borderId="5" xfId="0" applyNumberFormat="1" applyFont="1" applyFill="1" applyBorder="1" applyAlignment="1">
      <alignment horizontal="center" vertical="center" wrapText="1"/>
    </xf>
    <xf numFmtId="0" fontId="77" fillId="25" borderId="3" xfId="0" applyFont="1" applyFill="1" applyBorder="1" applyAlignment="1">
      <alignment horizontal="left" vertical="center" wrapText="1"/>
    </xf>
    <xf numFmtId="0" fontId="73" fillId="25" borderId="44" xfId="65"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11" xfId="0" applyFont="1" applyBorder="1" applyAlignment="1">
      <alignment horizontal="left" vertical="center" wrapText="1"/>
    </xf>
    <xf numFmtId="0" fontId="9" fillId="11" borderId="4" xfId="0" applyFont="1" applyFill="1" applyBorder="1" applyAlignment="1">
      <alignment horizontal="center" vertical="center" wrapText="1"/>
    </xf>
    <xf numFmtId="0" fontId="90" fillId="11" borderId="11" xfId="0" applyFont="1" applyFill="1" applyBorder="1" applyAlignment="1">
      <alignment horizontal="left" vertical="center" wrapText="1"/>
    </xf>
    <xf numFmtId="0" fontId="49" fillId="11" borderId="11" xfId="0" applyFont="1" applyFill="1" applyBorder="1" applyAlignment="1">
      <alignment horizontal="center" vertical="center" wrapText="1"/>
    </xf>
    <xf numFmtId="0" fontId="68" fillId="11" borderId="13" xfId="66" applyFill="1" applyBorder="1" applyAlignment="1" applyProtection="1">
      <alignment horizontal="center" vertical="center" wrapText="1"/>
    </xf>
    <xf numFmtId="3" fontId="74" fillId="0" borderId="20" xfId="0" applyNumberFormat="1" applyFont="1" applyBorder="1" applyAlignment="1">
      <alignment horizontal="center" vertical="center"/>
    </xf>
    <xf numFmtId="175" fontId="90" fillId="0" borderId="3" xfId="0" applyNumberFormat="1" applyFont="1" applyBorder="1" applyAlignment="1">
      <alignment horizontal="center" vertical="center" wrapText="1"/>
    </xf>
    <xf numFmtId="2" fontId="90" fillId="0" borderId="3" xfId="0" applyNumberFormat="1" applyFont="1" applyBorder="1" applyAlignment="1">
      <alignment horizontal="center" vertical="center" wrapText="1"/>
    </xf>
    <xf numFmtId="1" fontId="90" fillId="0" borderId="3" xfId="0" applyNumberFormat="1" applyFont="1" applyBorder="1" applyAlignment="1">
      <alignment horizontal="center" vertical="center" wrapText="1"/>
    </xf>
    <xf numFmtId="177" fontId="90" fillId="0" borderId="3" xfId="0" applyNumberFormat="1" applyFont="1" applyBorder="1" applyAlignment="1">
      <alignment horizontal="center" vertical="center" wrapText="1"/>
    </xf>
    <xf numFmtId="176" fontId="90"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 fontId="92" fillId="19" borderId="0" xfId="66" applyNumberFormat="1" applyFont="1" applyFill="1" applyBorder="1" applyAlignment="1" applyProtection="1">
      <alignment horizontal="left" vertical="center"/>
      <protection hidden="1"/>
    </xf>
    <xf numFmtId="1" fontId="92" fillId="20" borderId="0" xfId="66" applyNumberFormat="1" applyFont="1" applyFill="1" applyBorder="1" applyAlignment="1" applyProtection="1">
      <alignment horizontal="left" vertical="center"/>
      <protection hidden="1"/>
    </xf>
    <xf numFmtId="1" fontId="68" fillId="19" borderId="0" xfId="66" applyNumberFormat="1" applyFill="1" applyBorder="1" applyAlignment="1" applyProtection="1">
      <alignment horizontal="left" vertical="center"/>
      <protection hidden="1"/>
    </xf>
    <xf numFmtId="1" fontId="68" fillId="20" borderId="0" xfId="66" applyNumberFormat="1" applyFill="1" applyBorder="1" applyAlignment="1" applyProtection="1">
      <alignment horizontal="left" vertical="center"/>
      <protection hidden="1"/>
    </xf>
    <xf numFmtId="1" fontId="92" fillId="21" borderId="0" xfId="66" applyNumberFormat="1" applyFont="1" applyFill="1" applyBorder="1" applyAlignment="1" applyProtection="1">
      <alignment horizontal="left" vertical="center"/>
      <protection hidden="1"/>
    </xf>
    <xf numFmtId="165" fontId="87" fillId="19" borderId="124" xfId="116" applyFont="1" applyFill="1" applyBorder="1" applyAlignment="1">
      <alignment horizontal="center" vertical="center"/>
    </xf>
    <xf numFmtId="190" fontId="87" fillId="19" borderId="99" xfId="0" applyNumberFormat="1" applyFont="1" applyFill="1" applyBorder="1" applyAlignment="1">
      <alignment horizontal="left" vertical="center"/>
    </xf>
    <xf numFmtId="0" fontId="49" fillId="0" borderId="11" xfId="0" applyFont="1" applyBorder="1" applyAlignment="1">
      <alignment horizontal="center" vertical="center" wrapText="1"/>
    </xf>
    <xf numFmtId="0" fontId="7" fillId="0" borderId="3" xfId="0" applyFont="1" applyBorder="1" applyAlignment="1">
      <alignment horizontal="center" vertical="center" wrapText="1"/>
    </xf>
    <xf numFmtId="2" fontId="7" fillId="0" borderId="32" xfId="0" applyNumberFormat="1" applyFont="1" applyBorder="1" applyAlignment="1">
      <alignment horizontal="center" vertical="center" wrapText="1"/>
    </xf>
    <xf numFmtId="175"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1" fontId="7" fillId="0" borderId="11" xfId="0" applyNumberFormat="1" applyFont="1" applyBorder="1" applyAlignment="1">
      <alignment horizontal="center" vertical="center" wrapText="1"/>
    </xf>
    <xf numFmtId="2" fontId="7" fillId="11" borderId="32" xfId="0"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49"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11" borderId="11" xfId="0" applyFont="1" applyFill="1" applyBorder="1" applyAlignment="1">
      <alignment horizontal="left" vertical="center" wrapText="1"/>
    </xf>
    <xf numFmtId="0" fontId="6" fillId="0" borderId="4" xfId="0" applyFont="1" applyBorder="1" applyAlignment="1">
      <alignment horizontal="center" vertical="center" wrapText="1"/>
    </xf>
    <xf numFmtId="0" fontId="5" fillId="11" borderId="3" xfId="0" applyFont="1" applyFill="1" applyBorder="1" applyAlignment="1">
      <alignment horizontal="left" vertical="center" wrapText="1"/>
    </xf>
    <xf numFmtId="0" fontId="68" fillId="0" borderId="13" xfId="66" applyFill="1" applyBorder="1" applyAlignment="1">
      <alignment horizontal="center" vertical="center" wrapText="1"/>
    </xf>
    <xf numFmtId="1" fontId="90" fillId="26" borderId="10" xfId="0" applyNumberFormat="1" applyFont="1" applyFill="1" applyBorder="1" applyAlignment="1">
      <alignment horizontal="left" vertical="center" wrapText="1"/>
    </xf>
    <xf numFmtId="0" fontId="11" fillId="11" borderId="3" xfId="0" applyFont="1" applyFill="1" applyBorder="1" applyAlignment="1">
      <alignment horizontal="center" vertical="center" wrapText="1"/>
    </xf>
    <xf numFmtId="0" fontId="90" fillId="19" borderId="3" xfId="0" applyFont="1" applyFill="1" applyBorder="1" applyAlignment="1" applyProtection="1">
      <alignment horizontal="center" vertical="center" wrapText="1"/>
      <protection locked="0"/>
    </xf>
    <xf numFmtId="1" fontId="82" fillId="17" borderId="106" xfId="0" applyNumberFormat="1" applyFont="1" applyFill="1" applyBorder="1" applyAlignment="1">
      <alignment horizontal="center" vertical="center" wrapText="1"/>
    </xf>
    <xf numFmtId="0" fontId="82" fillId="17" borderId="103" xfId="0" applyFont="1" applyFill="1" applyBorder="1" applyAlignment="1">
      <alignment horizontal="center" vertical="center" wrapText="1"/>
    </xf>
    <xf numFmtId="2" fontId="82" fillId="17" borderId="112" xfId="0" applyNumberFormat="1" applyFont="1" applyFill="1" applyBorder="1" applyAlignment="1">
      <alignment horizontal="center" vertical="center" wrapText="1"/>
    </xf>
    <xf numFmtId="0" fontId="82" fillId="17" borderId="104" xfId="0" applyFont="1" applyFill="1" applyBorder="1" applyAlignment="1">
      <alignment horizontal="center" vertical="center" wrapText="1"/>
    </xf>
    <xf numFmtId="0" fontId="82" fillId="11" borderId="0" xfId="0" applyFont="1" applyFill="1" applyAlignment="1" applyProtection="1">
      <alignment vertical="center" wrapText="1"/>
      <protection locked="0"/>
    </xf>
    <xf numFmtId="0" fontId="125" fillId="11" borderId="0" xfId="0" applyFont="1" applyFill="1" applyAlignment="1" applyProtection="1">
      <alignment vertical="center" wrapText="1"/>
      <protection locked="0"/>
    </xf>
    <xf numFmtId="2" fontId="81" fillId="16" borderId="101" xfId="0" applyNumberFormat="1" applyFont="1" applyFill="1" applyBorder="1" applyAlignment="1">
      <alignment horizontal="center" vertical="center" wrapText="1"/>
    </xf>
    <xf numFmtId="1" fontId="125" fillId="21" borderId="39" xfId="0" applyNumberFormat="1" applyFont="1" applyFill="1" applyBorder="1" applyAlignment="1">
      <alignment horizontal="left" vertical="center"/>
    </xf>
    <xf numFmtId="0" fontId="125" fillId="21" borderId="40" xfId="0" applyFont="1" applyFill="1" applyBorder="1" applyAlignment="1">
      <alignment horizontal="center" vertical="center" wrapText="1"/>
    </xf>
    <xf numFmtId="0" fontId="125" fillId="21" borderId="40" xfId="65" applyFont="1" applyFill="1" applyBorder="1" applyAlignment="1" applyProtection="1">
      <alignment horizontal="center" vertical="center" wrapText="1"/>
    </xf>
    <xf numFmtId="2" fontId="125" fillId="21" borderId="40" xfId="0" applyNumberFormat="1" applyFont="1" applyFill="1" applyBorder="1" applyAlignment="1">
      <alignment horizontal="center" vertical="center" wrapText="1"/>
    </xf>
    <xf numFmtId="0" fontId="125" fillId="21" borderId="51" xfId="0" applyFont="1" applyFill="1" applyBorder="1" applyAlignment="1">
      <alignment horizontal="center" vertical="center" wrapText="1"/>
    </xf>
    <xf numFmtId="0" fontId="125" fillId="19" borderId="39" xfId="0" applyFont="1" applyFill="1" applyBorder="1" applyAlignment="1">
      <alignment horizontal="left" vertical="center"/>
    </xf>
    <xf numFmtId="0" fontId="125" fillId="19" borderId="40" xfId="0" applyFont="1" applyFill="1" applyBorder="1" applyAlignment="1">
      <alignment horizontal="center" vertical="center" wrapText="1"/>
    </xf>
    <xf numFmtId="0" fontId="125" fillId="19" borderId="40" xfId="65" applyFont="1" applyFill="1" applyBorder="1" applyAlignment="1" applyProtection="1">
      <alignment horizontal="center" vertical="center" wrapText="1"/>
    </xf>
    <xf numFmtId="2" fontId="125" fillId="19" borderId="40" xfId="0" applyNumberFormat="1" applyFont="1" applyFill="1" applyBorder="1" applyAlignment="1">
      <alignment horizontal="center" vertical="center" wrapText="1"/>
    </xf>
    <xf numFmtId="0" fontId="125" fillId="19" borderId="51" xfId="0" applyFont="1" applyFill="1" applyBorder="1" applyAlignment="1">
      <alignment horizontal="center" vertical="center" wrapText="1"/>
    </xf>
    <xf numFmtId="1" fontId="125" fillId="20" borderId="39" xfId="0" applyNumberFormat="1" applyFont="1" applyFill="1" applyBorder="1" applyAlignment="1">
      <alignment horizontal="left" vertical="center"/>
    </xf>
    <xf numFmtId="1" fontId="125" fillId="20" borderId="40" xfId="0" applyNumberFormat="1" applyFont="1" applyFill="1" applyBorder="1" applyAlignment="1">
      <alignment horizontal="left" vertical="center"/>
    </xf>
    <xf numFmtId="0" fontId="127" fillId="20" borderId="40" xfId="0" applyFont="1" applyFill="1" applyBorder="1" applyAlignment="1">
      <alignment horizontal="center" vertical="center"/>
    </xf>
    <xf numFmtId="0" fontId="127" fillId="20" borderId="40" xfId="0" applyFont="1" applyFill="1" applyBorder="1" applyAlignment="1">
      <alignment horizontal="left" vertical="center" wrapText="1"/>
    </xf>
    <xf numFmtId="0" fontId="127" fillId="20" borderId="40" xfId="0" applyFont="1" applyFill="1" applyBorder="1" applyAlignment="1">
      <alignment horizontal="center" vertical="center" wrapText="1"/>
    </xf>
    <xf numFmtId="2" fontId="127" fillId="20" borderId="40" xfId="0" applyNumberFormat="1" applyFont="1" applyFill="1" applyBorder="1" applyAlignment="1">
      <alignment horizontal="center" vertical="center"/>
    </xf>
    <xf numFmtId="2" fontId="127" fillId="20" borderId="40" xfId="0" applyNumberFormat="1" applyFont="1" applyFill="1" applyBorder="1" applyAlignment="1">
      <alignment horizontal="center" vertical="center" wrapText="1"/>
    </xf>
    <xf numFmtId="0" fontId="127" fillId="20" borderId="51" xfId="0" applyFont="1" applyFill="1" applyBorder="1" applyAlignment="1">
      <alignment horizontal="center" vertical="center" wrapText="1"/>
    </xf>
    <xf numFmtId="0" fontId="127" fillId="11" borderId="0" xfId="0" applyFont="1" applyFill="1" applyAlignment="1">
      <alignment vertical="center" wrapText="1"/>
    </xf>
    <xf numFmtId="1" fontId="82" fillId="19" borderId="39" xfId="0" applyNumberFormat="1" applyFont="1" applyFill="1" applyBorder="1" applyAlignment="1">
      <alignment horizontal="left" vertical="center"/>
    </xf>
    <xf numFmtId="0" fontId="82" fillId="19" borderId="40" xfId="0" applyFont="1" applyFill="1" applyBorder="1" applyAlignment="1">
      <alignment horizontal="left" vertical="center" wrapText="1"/>
    </xf>
    <xf numFmtId="2" fontId="82" fillId="19" borderId="40" xfId="0" applyNumberFormat="1" applyFont="1" applyFill="1" applyBorder="1" applyAlignment="1">
      <alignment horizontal="center" vertical="center" wrapText="1"/>
    </xf>
    <xf numFmtId="0" fontId="82" fillId="19" borderId="51" xfId="0" applyFont="1" applyFill="1" applyBorder="1" applyAlignment="1">
      <alignment horizontal="center" vertical="center" wrapText="1"/>
    </xf>
    <xf numFmtId="0" fontId="128" fillId="0" borderId="0" xfId="0" applyFont="1"/>
    <xf numFmtId="1" fontId="82" fillId="20" borderId="68" xfId="0" applyNumberFormat="1" applyFont="1" applyFill="1" applyBorder="1" applyAlignment="1">
      <alignment horizontal="left" vertical="center"/>
    </xf>
    <xf numFmtId="1" fontId="82" fillId="20" borderId="41" xfId="0" applyNumberFormat="1" applyFont="1" applyFill="1" applyBorder="1" applyAlignment="1">
      <alignment horizontal="left" vertical="center"/>
    </xf>
    <xf numFmtId="0" fontId="129" fillId="20" borderId="41" xfId="0" applyFont="1" applyFill="1" applyBorder="1" applyAlignment="1">
      <alignment horizontal="center" vertical="center"/>
    </xf>
    <xf numFmtId="0" fontId="129" fillId="20" borderId="41" xfId="0" applyFont="1" applyFill="1" applyBorder="1" applyAlignment="1">
      <alignment horizontal="left" vertical="center" wrapText="1"/>
    </xf>
    <xf numFmtId="0" fontId="129" fillId="20" borderId="41" xfId="0" applyFont="1" applyFill="1" applyBorder="1" applyAlignment="1">
      <alignment horizontal="center" vertical="center" wrapText="1"/>
    </xf>
    <xf numFmtId="2" fontId="129" fillId="20" borderId="41" xfId="0" applyNumberFormat="1" applyFont="1" applyFill="1" applyBorder="1" applyAlignment="1">
      <alignment horizontal="center" vertical="center"/>
    </xf>
    <xf numFmtId="2" fontId="129" fillId="20" borderId="41" xfId="0" applyNumberFormat="1" applyFont="1" applyFill="1" applyBorder="1" applyAlignment="1">
      <alignment horizontal="center" vertical="center" wrapText="1"/>
    </xf>
    <xf numFmtId="0" fontId="129" fillId="20" borderId="57"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11" borderId="3" xfId="0" applyFont="1" applyFill="1" applyBorder="1" applyAlignment="1">
      <alignment horizontal="left" vertical="center" wrapText="1"/>
    </xf>
    <xf numFmtId="0" fontId="3" fillId="11" borderId="3" xfId="0" applyFont="1" applyFill="1" applyBorder="1" applyAlignment="1">
      <alignment horizontal="center" vertical="center" wrapText="1"/>
    </xf>
    <xf numFmtId="0" fontId="3" fillId="11" borderId="5" xfId="0" applyFont="1" applyFill="1" applyBorder="1" applyAlignment="1">
      <alignment horizontal="left" vertical="center" wrapText="1"/>
    </xf>
    <xf numFmtId="0" fontId="3" fillId="11" borderId="5" xfId="0" applyFont="1" applyFill="1" applyBorder="1" applyAlignment="1">
      <alignment horizontal="center" vertical="center" wrapText="1"/>
    </xf>
    <xf numFmtId="0" fontId="68" fillId="0" borderId="29" xfId="66" applyBorder="1" applyAlignment="1">
      <alignment horizontal="center" vertical="center" wrapText="1"/>
    </xf>
    <xf numFmtId="1" fontId="2" fillId="0" borderId="3" xfId="0" applyNumberFormat="1" applyFont="1" applyBorder="1" applyAlignment="1">
      <alignment horizontal="left" vertical="center" wrapText="1"/>
    </xf>
    <xf numFmtId="2" fontId="84" fillId="16" borderId="113" xfId="0" applyNumberFormat="1" applyFont="1" applyFill="1" applyBorder="1" applyAlignment="1">
      <alignment horizontal="center" vertical="center" wrapText="1"/>
    </xf>
    <xf numFmtId="2" fontId="84" fillId="16" borderId="114" xfId="0" applyNumberFormat="1" applyFont="1" applyFill="1" applyBorder="1" applyAlignment="1">
      <alignment horizontal="center" vertical="center" wrapText="1"/>
    </xf>
    <xf numFmtId="2" fontId="104" fillId="16" borderId="97" xfId="0" applyNumberFormat="1" applyFont="1" applyFill="1" applyBorder="1" applyAlignment="1">
      <alignment horizontal="center" vertical="center" wrapText="1"/>
    </xf>
    <xf numFmtId="2" fontId="84" fillId="16" borderId="98" xfId="0" applyNumberFormat="1" applyFont="1" applyFill="1" applyBorder="1" applyAlignment="1">
      <alignment horizontal="center" vertical="center"/>
    </xf>
    <xf numFmtId="0" fontId="101" fillId="16" borderId="63" xfId="0" applyFont="1" applyFill="1" applyBorder="1" applyAlignment="1">
      <alignment horizontal="center" vertical="center" wrapText="1"/>
    </xf>
    <xf numFmtId="0" fontId="102" fillId="16" borderId="62" xfId="0" applyFont="1" applyFill="1" applyBorder="1" applyAlignment="1">
      <alignment horizontal="center" vertical="center" wrapText="1"/>
    </xf>
    <xf numFmtId="0" fontId="102" fillId="16" borderId="81" xfId="0" applyFont="1" applyFill="1" applyBorder="1" applyAlignment="1">
      <alignment horizontal="center" vertical="center" wrapText="1"/>
    </xf>
    <xf numFmtId="0" fontId="84" fillId="16" borderId="113" xfId="0" applyFont="1" applyFill="1" applyBorder="1" applyAlignment="1">
      <alignment horizontal="center" vertical="center"/>
    </xf>
    <xf numFmtId="0" fontId="84" fillId="14" borderId="88" xfId="0" applyFont="1" applyFill="1" applyBorder="1" applyAlignment="1">
      <alignment horizontal="center" vertical="center" wrapText="1"/>
    </xf>
    <xf numFmtId="0" fontId="84" fillId="14" borderId="83" xfId="0" applyFont="1" applyFill="1" applyBorder="1" applyAlignment="1">
      <alignment horizontal="center" vertical="center" wrapText="1"/>
    </xf>
    <xf numFmtId="0" fontId="94" fillId="16" borderId="40" xfId="0" applyFont="1" applyFill="1" applyBorder="1" applyAlignment="1">
      <alignment horizontal="center" vertical="center"/>
    </xf>
    <xf numFmtId="0" fontId="94" fillId="16" borderId="51" xfId="0" applyFont="1" applyFill="1" applyBorder="1" applyAlignment="1">
      <alignment horizontal="center" vertical="center"/>
    </xf>
    <xf numFmtId="0" fontId="87" fillId="17" borderId="96" xfId="0" applyFont="1" applyFill="1" applyBorder="1" applyAlignment="1">
      <alignment horizontal="center" vertical="center" wrapText="1"/>
    </xf>
    <xf numFmtId="0" fontId="87" fillId="17" borderId="97" xfId="0" applyFont="1" applyFill="1" applyBorder="1" applyAlignment="1">
      <alignment horizontal="center" vertical="center" wrapText="1"/>
    </xf>
    <xf numFmtId="0" fontId="87" fillId="17" borderId="95" xfId="0" applyFont="1" applyFill="1" applyBorder="1" applyAlignment="1">
      <alignment horizontal="center" vertical="center" wrapText="1"/>
    </xf>
    <xf numFmtId="0" fontId="87" fillId="17" borderId="98" xfId="0" applyFont="1" applyFill="1" applyBorder="1" applyAlignment="1">
      <alignment horizontal="center" vertical="center" wrapText="1"/>
    </xf>
    <xf numFmtId="0" fontId="87" fillId="17" borderId="88" xfId="0" applyFont="1" applyFill="1" applyBorder="1" applyAlignment="1">
      <alignment horizontal="center" vertical="center" wrapText="1"/>
    </xf>
    <xf numFmtId="0" fontId="87" fillId="17" borderId="115" xfId="0" applyFont="1" applyFill="1" applyBorder="1" applyAlignment="1">
      <alignment horizontal="center" vertical="center" wrapText="1"/>
    </xf>
    <xf numFmtId="0" fontId="87" fillId="11" borderId="0" xfId="0" applyFont="1" applyFill="1" applyAlignment="1">
      <alignment horizontal="center" vertical="center" wrapText="1"/>
    </xf>
    <xf numFmtId="2" fontId="81" fillId="16" borderId="113" xfId="0" applyNumberFormat="1" applyFont="1" applyFill="1" applyBorder="1" applyAlignment="1">
      <alignment horizontal="center" vertical="center" wrapText="1"/>
    </xf>
    <xf numFmtId="2" fontId="81" fillId="16" borderId="114" xfId="0" applyNumberFormat="1" applyFont="1" applyFill="1" applyBorder="1" applyAlignment="1">
      <alignment horizontal="center" vertical="center" wrapText="1"/>
    </xf>
    <xf numFmtId="0" fontId="81" fillId="16" borderId="62" xfId="0" applyFont="1" applyFill="1" applyBorder="1" applyAlignment="1">
      <alignment horizontal="center" vertical="center" wrapText="1"/>
    </xf>
    <xf numFmtId="0" fontId="81" fillId="16" borderId="81" xfId="0" applyFont="1" applyFill="1" applyBorder="1" applyAlignment="1">
      <alignment horizontal="center" vertical="center" wrapText="1"/>
    </xf>
    <xf numFmtId="0" fontId="126" fillId="16" borderId="63" xfId="0" applyFont="1" applyFill="1" applyBorder="1" applyAlignment="1">
      <alignment horizontal="center" vertical="center" wrapText="1"/>
    </xf>
    <xf numFmtId="0" fontId="84" fillId="19" borderId="88" xfId="0" applyFont="1" applyFill="1" applyBorder="1" applyAlignment="1">
      <alignment horizontal="center" vertical="center" wrapText="1"/>
    </xf>
    <xf numFmtId="0" fontId="84" fillId="19" borderId="83" xfId="0" applyFont="1" applyFill="1" applyBorder="1" applyAlignment="1">
      <alignment horizontal="center" vertical="center" wrapText="1"/>
    </xf>
    <xf numFmtId="2" fontId="126" fillId="16" borderId="118" xfId="0" applyNumberFormat="1" applyFont="1" applyFill="1" applyBorder="1" applyAlignment="1">
      <alignment horizontal="center" vertical="center" wrapText="1"/>
    </xf>
    <xf numFmtId="2" fontId="81" fillId="16" borderId="113" xfId="0" applyNumberFormat="1" applyFont="1" applyFill="1" applyBorder="1" applyAlignment="1">
      <alignment horizontal="center" vertical="center"/>
    </xf>
    <xf numFmtId="0" fontId="81" fillId="16" borderId="113" xfId="0" applyFont="1" applyFill="1" applyBorder="1" applyAlignment="1">
      <alignment horizontal="center" vertical="center"/>
    </xf>
    <xf numFmtId="0" fontId="87" fillId="17" borderId="107" xfId="0" applyFont="1" applyFill="1" applyBorder="1" applyAlignment="1">
      <alignment horizontal="center" vertical="center" wrapText="1"/>
    </xf>
    <xf numFmtId="0" fontId="87" fillId="17" borderId="116" xfId="0" applyFont="1" applyFill="1" applyBorder="1" applyAlignment="1">
      <alignment horizontal="center" vertical="center" wrapText="1"/>
    </xf>
    <xf numFmtId="0" fontId="87" fillId="17" borderId="114" xfId="0" applyFont="1" applyFill="1" applyBorder="1" applyAlignment="1">
      <alignment horizontal="center" vertical="center" wrapText="1"/>
    </xf>
    <xf numFmtId="0" fontId="87" fillId="17" borderId="118" xfId="0" applyFont="1" applyFill="1" applyBorder="1" applyAlignment="1">
      <alignment horizontal="center" vertical="center" wrapText="1"/>
    </xf>
  </cellXfs>
  <cellStyles count="117">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4" xfId="48" xr:uid="{00000000-0005-0000-0000-00002F000000}"/>
    <cellStyle name="Comma 3 4 2" xfId="49" xr:uid="{00000000-0005-0000-0000-000030000000}"/>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3" xfId="56" xr:uid="{00000000-0005-0000-0000-000037000000}"/>
    <cellStyle name="Currency 2 3 3 2" xfId="57" xr:uid="{00000000-0005-0000-0000-000038000000}"/>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1" xfId="71" xr:uid="{00000000-0005-0000-0000-000048000000}"/>
    <cellStyle name="Normal 12" xfId="72" xr:uid="{00000000-0005-0000-0000-000049000000}"/>
    <cellStyle name="Normal 13" xfId="73" xr:uid="{00000000-0005-0000-0000-00004A000000}"/>
    <cellStyle name="Normal 14" xfId="74" xr:uid="{00000000-0005-0000-0000-00004B000000}"/>
    <cellStyle name="Normal 15" xfId="75" xr:uid="{00000000-0005-0000-0000-00004C000000}"/>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8" xfId="100" xr:uid="{00000000-0005-0000-0000-000065000000}"/>
    <cellStyle name="Normal 8 2" xfId="101" xr:uid="{00000000-0005-0000-0000-000066000000}"/>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4">
    <dxf>
      <font>
        <color theme="6" tint="0.79998168889431442"/>
      </font>
      <fill>
        <patternFill>
          <bgColor theme="2"/>
        </patternFill>
      </fill>
    </dxf>
    <dxf>
      <font>
        <color theme="0"/>
      </font>
      <fill>
        <patternFill>
          <bgColor theme="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486994</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1107282</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1975917</xdr:colOff>
      <xdr:row>0</xdr:row>
      <xdr:rowOff>518583</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349249</xdr:colOff>
      <xdr:row>0</xdr:row>
      <xdr:rowOff>161661</xdr:rowOff>
    </xdr:from>
    <xdr:to>
      <xdr:col>1</xdr:col>
      <xdr:colOff>1092742</xdr:colOff>
      <xdr:row>0</xdr:row>
      <xdr:rowOff>539750</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249" y="161661"/>
          <a:ext cx="1727743" cy="378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usbeck.eu/en/index.php?artikel&amp;gruppe=2800" TargetMode="External"/><Relationship Id="rId299" Type="http://schemas.openxmlformats.org/officeDocument/2006/relationships/hyperlink" Target="https://configurator.labogeneapps.com/media/1302/mars-pro-1200-vers-2016.pdf" TargetMode="External"/><Relationship Id="rId21" Type="http://schemas.openxmlformats.org/officeDocument/2006/relationships/hyperlink" Target="https://www.hettichlab.com/downloadcenter/Products/Datasheets/MIKRO200-200R_EN.pdf" TargetMode="External"/><Relationship Id="rId63" Type="http://schemas.openxmlformats.org/officeDocument/2006/relationships/hyperlink" Target="https://www.upspowercom.com/UPS-VGD.jsp" TargetMode="External"/><Relationship Id="rId159" Type="http://schemas.openxmlformats.org/officeDocument/2006/relationships/hyperlink" Target="https://www.victronenergy.com/solar-pv-panels/bluesolar-panels" TargetMode="External"/><Relationship Id="rId324" Type="http://schemas.openxmlformats.org/officeDocument/2006/relationships/hyperlink" Target="https://configurator.labogeneapps.com/media/1304/mars-pro-1800-vers-2016.pdf" TargetMode="External"/><Relationship Id="rId366" Type="http://schemas.openxmlformats.org/officeDocument/2006/relationships/hyperlink" Target="https://www.alphatecsystems.com/mycobacteriology/qc1-afb-slides/" TargetMode="External"/><Relationship Id="rId170" Type="http://schemas.openxmlformats.org/officeDocument/2006/relationships/hyperlink" Target="https://www.thermofisher.com/order/catalog/product/1323TS" TargetMode="External"/><Relationship Id="rId226" Type="http://schemas.openxmlformats.org/officeDocument/2006/relationships/hyperlink" Target="https://gb.gilson.com/GBSV/catalogsearch/result/?q=F144057M" TargetMode="External"/><Relationship Id="rId268" Type="http://schemas.openxmlformats.org/officeDocument/2006/relationships/hyperlink" Target="https://www.shp-steriltechnik.de/resources/PDF/Catalogue-Laboklav.pdf" TargetMode="External"/><Relationship Id="rId32" Type="http://schemas.openxmlformats.org/officeDocument/2006/relationships/hyperlink" Target="https://www.itwreagents.com/italy/en/product/water+pcr+tested%2C+dna+free%2C+for+molecular+biology/A8510" TargetMode="External"/><Relationship Id="rId74" Type="http://schemas.openxmlformats.org/officeDocument/2006/relationships/hyperlink" Target="https://www.sigmaaldrich.com/catalog/product/sigma/o8757?lang=en&amp;region=GB" TargetMode="External"/><Relationship Id="rId128" Type="http://schemas.openxmlformats.org/officeDocument/2006/relationships/hyperlink" Target="https://www.kartelllabware.com/en/products/plastilab/graduated-and-volumetric-plasticware/blue-graduated-measuring-cylinders-tall-form-class-b-1/" TargetMode="External"/><Relationship Id="rId335" Type="http://schemas.openxmlformats.org/officeDocument/2006/relationships/hyperlink" Target="https://www.hain-lifescience.de/en/products/equipment/hybridization/gt-blot-48.html" TargetMode="External"/><Relationship Id="rId377" Type="http://schemas.openxmlformats.org/officeDocument/2006/relationships/hyperlink" Target="https://www.olympus-lifescience.com/en/microscopes/upright/cx23/"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www.oxfordimmunotec.com/international/wp-content/uploads/sites/3/PI-AIMV-UK-V2.pdf" TargetMode="External"/><Relationship Id="rId237" Type="http://schemas.openxmlformats.org/officeDocument/2006/relationships/hyperlink" Target="https://www.corning.com/catalog/cls/documents/product-information-sheets/CLS-LH-367_DL.pdf" TargetMode="External"/><Relationship Id="rId402" Type="http://schemas.openxmlformats.org/officeDocument/2006/relationships/hyperlink" Target="https://www.human.de/products/molecular-dx/service-support/" TargetMode="External"/><Relationship Id="rId279" Type="http://schemas.openxmlformats.org/officeDocument/2006/relationships/hyperlink" Target="https://www.shp-steriltechnik.de/resources/PDF/Catalogue-Laboklav.pdf" TargetMode="External"/><Relationship Id="rId43" Type="http://schemas.openxmlformats.org/officeDocument/2006/relationships/hyperlink" Target="https://shop.gbo.com/en/row/products/bioscience/covid-19/covid-19-tc-tubes-15/188271.html" TargetMode="External"/><Relationship Id="rId139" Type="http://schemas.openxmlformats.org/officeDocument/2006/relationships/hyperlink" Target="https://www.hirschmannlab.com/artikelgruppe/22701" TargetMode="External"/><Relationship Id="rId290" Type="http://schemas.openxmlformats.org/officeDocument/2006/relationships/hyperlink" Target="https://configurator.labogeneapps.com/media/1298/mars-1200-vers-2016.pdf" TargetMode="External"/><Relationship Id="rId304" Type="http://schemas.openxmlformats.org/officeDocument/2006/relationships/hyperlink" Target="https://configurator.labogeneapps.com/media/1302/mars-pro-1200-vers-2016.pdf" TargetMode="External"/><Relationship Id="rId346" Type="http://schemas.openxmlformats.org/officeDocument/2006/relationships/hyperlink" Target="https://moleculardiagnostics.bd.com/bd-max-system/" TargetMode="External"/><Relationship Id="rId388" Type="http://schemas.openxmlformats.org/officeDocument/2006/relationships/hyperlink" Target="https://www.cepheid.com/Package%20Insert%20Files/c9b3f4-301-1520-Rev-C-Xpert-Calibration-PI---US-Version-Print-.pdf" TargetMode="External"/><Relationship Id="rId85" Type="http://schemas.openxmlformats.org/officeDocument/2006/relationships/hyperlink" Target="https://www.carlroth.com/com/en/tri-sodium-citrate-dihydrate/p/hn12.1" TargetMode="External"/><Relationship Id="rId150" Type="http://schemas.openxmlformats.org/officeDocument/2006/relationships/hyperlink" Target="https://www.kartelllabware.com/en/products/plastilab/pipettes-and-accessories/pipette-burette-rinsing-set-automatic/" TargetMode="External"/><Relationship Id="rId192" Type="http://schemas.openxmlformats.org/officeDocument/2006/relationships/hyperlink" Target="https://legacy.bd.com/europe/regulatory/Assets/IFU/Difco_BBL/212240.pdf" TargetMode="External"/><Relationship Id="rId206" Type="http://schemas.openxmlformats.org/officeDocument/2006/relationships/hyperlink" Target="https://www.bd.com/resource.aspx?IDX=27408" TargetMode="External"/><Relationship Id="rId413" Type="http://schemas.openxmlformats.org/officeDocument/2006/relationships/hyperlink" Target="https://www.cepheid.com/en-CH/systems/genexpert-family-of-systems/genexpert-system.html" TargetMode="External"/><Relationship Id="rId248" Type="http://schemas.openxmlformats.org/officeDocument/2006/relationships/hyperlink" Target="https://www.herenz.de/Kataloge/Englisch_2021.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s://productcatalogue.bode-chemie.com/products/surface/bacillol_af.php" TargetMode="External"/><Relationship Id="rId315" Type="http://schemas.openxmlformats.org/officeDocument/2006/relationships/hyperlink" Target="https://configurator.labogeneapps.com/media/1303/mars-pro-1500-vers-2016.pdf" TargetMode="External"/><Relationship Id="rId357" Type="http://schemas.openxmlformats.org/officeDocument/2006/relationships/hyperlink" Target="https://www.fda.gov/media/136816/download" TargetMode="External"/><Relationship Id="rId54" Type="http://schemas.openxmlformats.org/officeDocument/2006/relationships/hyperlink" Target="https://www.dwk.com/disposable-culture-tube-with-tpe-seal-gl-18-16-x-100-mm-231751459" TargetMode="External"/><Relationship Id="rId96" Type="http://schemas.openxmlformats.org/officeDocument/2006/relationships/hyperlink" Target="https://www.nobamed.com/gb/surgical-gowns/268-3544-nobadress-comfort.html" TargetMode="External"/><Relationship Id="rId161" Type="http://schemas.openxmlformats.org/officeDocument/2006/relationships/hyperlink" Target="https://www.molbiodiagnostics.com/product_details.php?id=44" TargetMode="External"/><Relationship Id="rId217" Type="http://schemas.openxmlformats.org/officeDocument/2006/relationships/hyperlink" Target="https://www.bd.com/resource.aspx?IDX=27408" TargetMode="External"/><Relationship Id="rId399" Type="http://schemas.openxmlformats.org/officeDocument/2006/relationships/hyperlink" Target="https://www.hain-lifescience.de/en/products/microbiology/mycobacteria/tuberculosis/fluorotype-mtbdr.html" TargetMode="External"/><Relationship Id="rId259" Type="http://schemas.openxmlformats.org/officeDocument/2006/relationships/hyperlink" Target="https://www.sollatek.com/wp-content/uploads/2020/04/SVS-brochure-2020-April-2020.pdf" TargetMode="External"/><Relationship Id="rId424" Type="http://schemas.openxmlformats.org/officeDocument/2006/relationships/hyperlink" Target="https://www.dupont.co.uk/products/tyvek-isoclean-ic0270bwh00.html" TargetMode="External"/><Relationship Id="rId23" Type="http://schemas.openxmlformats.org/officeDocument/2006/relationships/hyperlink" Target="https://profilab24.com/en/laboratory/centrifuge-with-vortex-function/hettich-swing-out-rotor-4-place-1754-for-benchtop-centrifuge" TargetMode="External"/><Relationship Id="rId119" Type="http://schemas.openxmlformats.org/officeDocument/2006/relationships/hyperlink" Target="http://www.phoenix-instrument.de/e_EC-35-ph.html" TargetMode="External"/><Relationship Id="rId270" Type="http://schemas.openxmlformats.org/officeDocument/2006/relationships/hyperlink" Target="https://www.shp-steriltechnik.de/resources/PDF/Catalogue-Laboklav.pdf" TargetMode="External"/><Relationship Id="rId326" Type="http://schemas.openxmlformats.org/officeDocument/2006/relationships/hyperlink" Target="https://configurator.labogeneapps.com/media/1304/mars-pro-1800-vers-2016.pdf" TargetMode="External"/><Relationship Id="rId65" Type="http://schemas.openxmlformats.org/officeDocument/2006/relationships/hyperlink" Target="https://ecatalog.corning.com/life-sciences/b2c/CH/en/Liquid-Handling/Pipets/Serological-Pipets/Stripette%E2%84%A2-Serological-Pipets/p/4487" TargetMode="External"/><Relationship Id="rId130" Type="http://schemas.openxmlformats.org/officeDocument/2006/relationships/hyperlink" Target="https://www.carlroth.com/com/en/plastic-bottles/narrow-mouth-bottle/p/a752.1" TargetMode="External"/><Relationship Id="rId368" Type="http://schemas.openxmlformats.org/officeDocument/2006/relationships/hyperlink" Target="http://www.cspharmchem.com/" TargetMode="External"/><Relationship Id="rId172" Type="http://schemas.openxmlformats.org/officeDocument/2006/relationships/hyperlink" Target="https://www.thermofisher.com/order/catalog/product/1323TS" TargetMode="External"/><Relationship Id="rId228" Type="http://schemas.openxmlformats.org/officeDocument/2006/relationships/hyperlink" Target="https://gb.gilson.com/GBSV/catalogsearch/result/?q=F144059M" TargetMode="External"/><Relationship Id="rId281" Type="http://schemas.openxmlformats.org/officeDocument/2006/relationships/hyperlink" Target="https://www.shp-steriltechnik.de/resources/PDF/Catalogue-Laboklav.pdf" TargetMode="External"/><Relationship Id="rId337" Type="http://schemas.openxmlformats.org/officeDocument/2006/relationships/hyperlink" Target="https://www.greisinger.de/p/neuheiten/g-1200-ge/482458/"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sigmaaldrich.com/catalog/product/sigma/smb00387?lang=en&amp;region=GB" TargetMode="External"/><Relationship Id="rId141" Type="http://schemas.openxmlformats.org/officeDocument/2006/relationships/hyperlink" Target="https://ch.vwr.com/store/product/it/9873355/laboratory-bottles-narrow-neck-with-screw-cap" TargetMode="External"/><Relationship Id="rId379" Type="http://schemas.openxmlformats.org/officeDocument/2006/relationships/hyperlink" Target="https://www.olympus-lifescience.com/en/microscopes/upright/cx23/"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hain-lifescience.de/en/products/microbiology/mycobacteria/tuberculosis/genotype-mtbdrplus.html" TargetMode="External"/><Relationship Id="rId239" Type="http://schemas.openxmlformats.org/officeDocument/2006/relationships/hyperlink" Target="https://www.bmedicalsystems.com/en/product/rcw8/" TargetMode="External"/><Relationship Id="rId390" Type="http://schemas.openxmlformats.org/officeDocument/2006/relationships/hyperlink" Target="https://www.micro-shop.zeiss.com/en/dk/system/primostar+1-primostar+1-upright+microscopes/10336/" TargetMode="External"/><Relationship Id="rId404" Type="http://schemas.openxmlformats.org/officeDocument/2006/relationships/hyperlink" Target="https://www.human.de/products/molecular-dx/service-support/" TargetMode="External"/><Relationship Id="rId250" Type="http://schemas.openxmlformats.org/officeDocument/2006/relationships/hyperlink" Target="https://www.witeg.de/en/detail/index/sArticle/3024" TargetMode="External"/><Relationship Id="rId292" Type="http://schemas.openxmlformats.org/officeDocument/2006/relationships/hyperlink" Target="https://configurator.labogeneapps.com/media/1299/mars-1500-vers-2016.pdf" TargetMode="External"/><Relationship Id="rId306" Type="http://schemas.openxmlformats.org/officeDocument/2006/relationships/hyperlink" Target="https://configurator.labogeneapps.com/media/1302/mars-pro-1200-vers-2016.pdf" TargetMode="External"/><Relationship Id="rId45" Type="http://schemas.openxmlformats.org/officeDocument/2006/relationships/hyperlink" Target="https://www.memmert.com/products/incubators/incubator/IF750/" TargetMode="External"/><Relationship Id="rId87" Type="http://schemas.openxmlformats.org/officeDocument/2006/relationships/hyperlink" Target="https://www.merckmillipore.com/CH/en/product/pH-indicator-strips-pH-6.5-10.0,MDA_CHEM-109543?ReferrerURL=https%3A%2F%2Fwww.google.com%2F" TargetMode="External"/><Relationship Id="rId110" Type="http://schemas.openxmlformats.org/officeDocument/2006/relationships/hyperlink" Target="https://www.belart.com/bel-art-f13205-0002-cardboard-biohazard-incinerator-cartons-8-x-8-x-10-benchtop-model-pack-of-6.html" TargetMode="External"/><Relationship Id="rId348" Type="http://schemas.openxmlformats.org/officeDocument/2006/relationships/hyperlink" Target="https://www.bd.com/resource.aspx?IDX=35759" TargetMode="External"/><Relationship Id="rId152" Type="http://schemas.openxmlformats.org/officeDocument/2006/relationships/hyperlink" Target="https://3mkknu2r000h11bipd1ydumd-wpengine.netdna-ssl.com/wp-content/uploads/2018/08/RSG-Lab.pdf" TargetMode="External"/><Relationship Id="rId194" Type="http://schemas.openxmlformats.org/officeDocument/2006/relationships/hyperlink" Target="https://legacy.bd.com/europe/regulatory/Assets/IFU/Difco_BBL/212351.pdf" TargetMode="External"/><Relationship Id="rId208" Type="http://schemas.openxmlformats.org/officeDocument/2006/relationships/hyperlink" Target="https://www.bd.com/resource.aspx?IDX=27408" TargetMode="External"/><Relationship Id="rId415" Type="http://schemas.openxmlformats.org/officeDocument/2006/relationships/hyperlink" Target="https://www.cepheid.com/en-CH/systems/genexpert-family-of-systems/genexpert-system.html" TargetMode="External"/><Relationship Id="rId261" Type="http://schemas.openxmlformats.org/officeDocument/2006/relationships/hyperlink" Target="https://www.witeg.de/en/detail/index/sArticle/8256"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www.thermofisher.com/order/catalog/product/5935-0016" TargetMode="External"/><Relationship Id="rId317" Type="http://schemas.openxmlformats.org/officeDocument/2006/relationships/hyperlink" Target="https://configurator.labogeneapps.com/media/1303/mars-pro-1500-vers-2016.pdf" TargetMode="External"/><Relationship Id="rId359" Type="http://schemas.openxmlformats.org/officeDocument/2006/relationships/hyperlink" Target="https://www.qiagen.com/ca/applications/tb-management/products/qiareach-quantiferon-tb-test" TargetMode="External"/><Relationship Id="rId98" Type="http://schemas.openxmlformats.org/officeDocument/2006/relationships/hyperlink" Target="https://www.nobamed.com/gb/bibs-overshoes-care-cloth/387-4164-haube.html" TargetMode="External"/><Relationship Id="rId121" Type="http://schemas.openxmlformats.org/officeDocument/2006/relationships/hyperlink" Target="https://uk.vwr.com/store/product/10908873/magnetic-stirring-bars-boxed-sets" TargetMode="External"/><Relationship Id="rId163" Type="http://schemas.openxmlformats.org/officeDocument/2006/relationships/hyperlink" Target="https://www.memmert.com/products/incubators/incubator/IN75/pdf/" TargetMode="External"/><Relationship Id="rId219" Type="http://schemas.openxmlformats.org/officeDocument/2006/relationships/hyperlink" Target="https://www.witeg.de/en/detail/index/sArticle/11260" TargetMode="External"/><Relationship Id="rId370" Type="http://schemas.openxmlformats.org/officeDocument/2006/relationships/hyperlink" Target="https://www.sz-sinomedevice.com/mechanical-timer.html%20&#8206;" TargetMode="External"/><Relationship Id="rId426" Type="http://schemas.openxmlformats.org/officeDocument/2006/relationships/printerSettings" Target="../printerSettings/printerSettings2.bin"/><Relationship Id="rId230" Type="http://schemas.openxmlformats.org/officeDocument/2006/relationships/hyperlink" Target="https://gb.gilson.com/GBSV/catalogsearch/result/?q=FA10015" TargetMode="External"/><Relationship Id="rId25" Type="http://schemas.openxmlformats.org/officeDocument/2006/relationships/hyperlink" Target="https://www.hettichlab.com/en/package/rotina-380-blood-tube-package-1/" TargetMode="External"/><Relationship Id="rId67" Type="http://schemas.openxmlformats.org/officeDocument/2006/relationships/hyperlink" Target="https://shop.gbo.com/en/switzerland/products/bioscience/microbiology-bacteriology/dishes/petri-dishes/633181.html" TargetMode="External"/><Relationship Id="rId272" Type="http://schemas.openxmlformats.org/officeDocument/2006/relationships/hyperlink" Target="https://www.shp-steriltechnik.de/resources/PDF/Catalogue-Laboklav.pdf" TargetMode="External"/><Relationship Id="rId328" Type="http://schemas.openxmlformats.org/officeDocument/2006/relationships/hyperlink" Target="https://configurator.labogeneapps.com/media/1304/mars-pro-1800-vers-2016.pdf" TargetMode="External"/><Relationship Id="rId132" Type="http://schemas.openxmlformats.org/officeDocument/2006/relationships/hyperlink" Target="https://shop.brand.de/en/p347" TargetMode="External"/><Relationship Id="rId174" Type="http://schemas.openxmlformats.org/officeDocument/2006/relationships/hyperlink" Target="https://www.thermofisher.com/order/catalog/product/1323TS" TargetMode="External"/><Relationship Id="rId381" Type="http://schemas.openxmlformats.org/officeDocument/2006/relationships/hyperlink" Target="https://www.euromex.com/en/products/applications/86129-un1/" TargetMode="External"/><Relationship Id="rId241" Type="http://schemas.openxmlformats.org/officeDocument/2006/relationships/hyperlink" Target="https://www.herenz.de/Kataloge/Englisch_2021.pdf" TargetMode="External"/><Relationship Id="rId36" Type="http://schemas.openxmlformats.org/officeDocument/2006/relationships/hyperlink" Target="http://ahn-bio.de/wp-content/uploads/2018/11/AHN-Consumables-Catalogue.pdf" TargetMode="External"/><Relationship Id="rId283" Type="http://schemas.openxmlformats.org/officeDocument/2006/relationships/hyperlink" Target="https://configurator.labogeneapps.com/media/1298/mars-1200-vers-2016.pdf" TargetMode="External"/><Relationship Id="rId339" Type="http://schemas.openxmlformats.org/officeDocument/2006/relationships/hyperlink" Target="https://www.3m.co.uk/3M/en_GB/p/d/v000125637/" TargetMode="External"/><Relationship Id="rId78" Type="http://schemas.openxmlformats.org/officeDocument/2006/relationships/hyperlink" Target="https://www.sigmaaldrich.com/catalog/product/sigma/c4142?lang=en&amp;region=GB" TargetMode="External"/><Relationship Id="rId101" Type="http://schemas.openxmlformats.org/officeDocument/2006/relationships/hyperlink" Target="https://www.draeger.com/Products/Content/flow-check-pi-9046525-en-gb.pdf" TargetMode="External"/><Relationship Id="rId143" Type="http://schemas.openxmlformats.org/officeDocument/2006/relationships/hyperlink" Target="https://ch.vwr.com/store/product/it/9873355/laboratory-bottles-narrow-neck-with-screw-cap" TargetMode="External"/><Relationship Id="rId185" Type="http://schemas.openxmlformats.org/officeDocument/2006/relationships/hyperlink" Target="https://www.qiagen.com/ch/products/diagnostics-and-clinical-research/tb-management/quantiferon-tb-gold-plus/quantiferon-tb-gold-plus/" TargetMode="External"/><Relationship Id="rId350" Type="http://schemas.openxmlformats.org/officeDocument/2006/relationships/hyperlink" Target="https://moleculardiagnostics.bd.com/bd-max-system/" TargetMode="External"/><Relationship Id="rId406" Type="http://schemas.openxmlformats.org/officeDocument/2006/relationships/hyperlink" Target="https://www.human.de/products/molecular-dx/tb-lamp/instruments/"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bd.com/resource.aspx?IDX=27408" TargetMode="External"/><Relationship Id="rId392" Type="http://schemas.openxmlformats.org/officeDocument/2006/relationships/hyperlink" Target="https://moleculardiagnostics.bd.com/bd-max-system/" TargetMode="External"/><Relationship Id="rId252" Type="http://schemas.openxmlformats.org/officeDocument/2006/relationships/hyperlink" Target="https://www.witeg.de/en/detail/index/sArticle/5583" TargetMode="External"/><Relationship Id="rId294" Type="http://schemas.openxmlformats.org/officeDocument/2006/relationships/hyperlink" Target="https://configurator.labogeneapps.com/media/1299/mars-1500-vers-2016.pdf" TargetMode="External"/><Relationship Id="rId308" Type="http://schemas.openxmlformats.org/officeDocument/2006/relationships/hyperlink" Target="https://configurator.labogeneapps.com/media/1300/mars-1800-vers-2016.pdf" TargetMode="External"/><Relationship Id="rId47" Type="http://schemas.openxmlformats.org/officeDocument/2006/relationships/hyperlink" Target="https://www.carlroth.com/de/en/cryo-conservation/glycerol/p/3783.1" TargetMode="External"/><Relationship Id="rId89" Type="http://schemas.openxmlformats.org/officeDocument/2006/relationships/hyperlink" Target="https://www.staedtler.com/de/de/produkte/marker/folienstifte/lumocolor-permanent-pen-318-permanent-universalstift-f-318-wp4/" TargetMode="External"/><Relationship Id="rId112" Type="http://schemas.openxmlformats.org/officeDocument/2006/relationships/hyperlink" Target="https://www.memmert.com/products/heating-drying-ovens/universal-oven/UF30/" TargetMode="External"/><Relationship Id="rId154" Type="http://schemas.openxmlformats.org/officeDocument/2006/relationships/hyperlink" Target="https://www.carlroth.com/de/de/thermometer-handmessgeraete/temperaturmessgeraet-p700-serie-p700/p/x717.1" TargetMode="External"/><Relationship Id="rId361" Type="http://schemas.openxmlformats.org/officeDocument/2006/relationships/hyperlink" Target="http://www.svizera.org/files/pdfs/Productlijsten/productlist_diagnostic_svizera-europe_2022.pdf" TargetMode="External"/><Relationship Id="rId196" Type="http://schemas.openxmlformats.org/officeDocument/2006/relationships/hyperlink" Target="https://legacy.bd.com/ds/technicalCenter/promotionalFlyers/ss-BACTEC_MGIT_Specifications.pdf" TargetMode="External"/><Relationship Id="rId417" Type="http://schemas.openxmlformats.org/officeDocument/2006/relationships/hyperlink" Target="https://www.zeiss.com/microscopy/en/products/light-microscopes/widefield-microscopes/primostar-3-iled.html"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cytivalifesciences.com/en/us/shop/whatman-laboratory-filtration/speciality-cellulose-papers/seed-germination-testing-papers/grade-597-qualitative-filter-papers-p-00212" TargetMode="External"/><Relationship Id="rId263" Type="http://schemas.openxmlformats.org/officeDocument/2006/relationships/hyperlink" Target="https://www.systec-lab.de/wp-content/uploads/2021/03/12_2020%20Systec%20Laboratory%20Autoclaves%20V-%20and%20D-Series.pdf" TargetMode="External"/><Relationship Id="rId319" Type="http://schemas.openxmlformats.org/officeDocument/2006/relationships/hyperlink" Target="https://configurator.labogeneapps.com/media/1303/mars-pro-1500-vers-2016.pdf" TargetMode="External"/><Relationship Id="rId58" Type="http://schemas.openxmlformats.org/officeDocument/2006/relationships/hyperlink" Target="https://www.medite.de/en/portfolio/stretching-table-ots-40-3040/" TargetMode="External"/><Relationship Id="rId123" Type="http://schemas.openxmlformats.org/officeDocument/2006/relationships/hyperlink" Target="https://www.kartelllabware.com/en/products/plastilab/filtration-and-vacuum-pumps/analytical-funnels/" TargetMode="External"/><Relationship Id="rId330" Type="http://schemas.openxmlformats.org/officeDocument/2006/relationships/hyperlink" Target="https://configurator.labogeneapps.com/media/1304/mars-pro-1800-vers-2016.pdf" TargetMode="External"/><Relationship Id="rId165" Type="http://schemas.openxmlformats.org/officeDocument/2006/relationships/hyperlink" Target="https://www.pol-eko.com.pl/model/laboratory-incubator-clw/laboratory-incubator-clw-240/" TargetMode="External"/><Relationship Id="rId372" Type="http://schemas.openxmlformats.org/officeDocument/2006/relationships/hyperlink" Target="http://www.nthailun.net/productView_en.asp?ID=378&amp;SortID=160" TargetMode="External"/><Relationship Id="rId232" Type="http://schemas.openxmlformats.org/officeDocument/2006/relationships/hyperlink" Target="https://legacy.bd.com/europe/regulatory/Assets/IFU/Difco_BBL/244420.pdf" TargetMode="External"/><Relationship Id="rId274" Type="http://schemas.openxmlformats.org/officeDocument/2006/relationships/hyperlink" Target="https://www.shp-steriltechnik.de/resources/PDF/Catalogue-Laboklav.pdf" TargetMode="External"/><Relationship Id="rId27" Type="http://schemas.openxmlformats.org/officeDocument/2006/relationships/hyperlink" Target="https://www.hettichlab.com/downloadcenter/Products/Datasheets/ZENTRIMIX380R_EN.pdf" TargetMode="External"/><Relationship Id="rId69" Type="http://schemas.openxmlformats.org/officeDocument/2006/relationships/hyperlink" Target="https://www.sigmaaldrich.com/catalog/product/sigma/r3501?lang=en&amp;region=GB" TargetMode="External"/><Relationship Id="rId134" Type="http://schemas.openxmlformats.org/officeDocument/2006/relationships/hyperlink" Target="https://shop.brand.de/en/p347" TargetMode="External"/><Relationship Id="rId80" Type="http://schemas.openxmlformats.org/officeDocument/2006/relationships/hyperlink" Target="http://www.oxfordimmunotec.com/international/products-services/t-cell-select/" TargetMode="External"/><Relationship Id="rId176" Type="http://schemas.openxmlformats.org/officeDocument/2006/relationships/hyperlink" Target="https://www.thermofisher.com/order/catalog/product/1323TS" TargetMode="External"/><Relationship Id="rId341" Type="http://schemas.openxmlformats.org/officeDocument/2006/relationships/hyperlink" Target="https://www.bd.com/resource.aspx?IDX=15213" TargetMode="External"/><Relationship Id="rId383" Type="http://schemas.openxmlformats.org/officeDocument/2006/relationships/hyperlink" Target="https://www.euromex.com/en/products/applications/86129-un1/" TargetMode="External"/><Relationship Id="rId201" Type="http://schemas.openxmlformats.org/officeDocument/2006/relationships/hyperlink" Target="https://www.bd.com/resource.aspx?IDX=27408" TargetMode="External"/><Relationship Id="rId243" Type="http://schemas.openxmlformats.org/officeDocument/2006/relationships/hyperlink" Target="https://www.avery.ae/product/multipurpose-general-use-labels-3327" TargetMode="External"/><Relationship Id="rId285" Type="http://schemas.openxmlformats.org/officeDocument/2006/relationships/hyperlink" Target="https://configurator.labogeneapps.com/media/1298/mars-1200-vers-2016.pdf" TargetMode="External"/><Relationship Id="rId38" Type="http://schemas.openxmlformats.org/officeDocument/2006/relationships/hyperlink" Target="https://www.ritter-medical.de/en/products/ritips/" TargetMode="External"/><Relationship Id="rId103" Type="http://schemas.openxmlformats.org/officeDocument/2006/relationships/hyperlink" Target="https://www.belart.com/bel-art-f13192-0002-clavies-biohazard-bag-holder-14-x-14-x-21-5-holds-24-x-30-bags.html" TargetMode="External"/><Relationship Id="rId310" Type="http://schemas.openxmlformats.org/officeDocument/2006/relationships/hyperlink" Target="https://configurator.labogeneapps.com/media/1300/mars-1800-vers-2016.pdf" TargetMode="External"/><Relationship Id="rId70" Type="http://schemas.openxmlformats.org/officeDocument/2006/relationships/hyperlink" Target="https://www.sigmaaldrich.com/catalog/product/sigma/e4630?lang=en&amp;region=GB" TargetMode="External"/><Relationship Id="rId91" Type="http://schemas.openxmlformats.org/officeDocument/2006/relationships/hyperlink" Target="https://www.nobamed.com/gb/disposable-gloves/175-4239-nobaglove-latex.html" TargetMode="External"/><Relationship Id="rId145" Type="http://schemas.openxmlformats.org/officeDocument/2006/relationships/hyperlink" Target="https://www.witeg.de/en/products/laboratory-glassware/beakers/low-form/low-form-with-spout-neutral?number=5500002S" TargetMode="External"/><Relationship Id="rId166" Type="http://schemas.openxmlformats.org/officeDocument/2006/relationships/hyperlink" Target="https://www.pol-eko.com.pl/model/laboratory-incubator-clw/laboratory-incubator-clw-240/" TargetMode="External"/><Relationship Id="rId187" Type="http://schemas.openxmlformats.org/officeDocument/2006/relationships/hyperlink" Target="https://www.qiagen.com/ch/products/diagnostics-and-clinical-research/tb-management/quantiferon-tb-gold-plus/quantiferon-tb-gold-plus/" TargetMode="External"/><Relationship Id="rId331" Type="http://schemas.openxmlformats.org/officeDocument/2006/relationships/hyperlink" Target="https://www.sigmaaldrich.com/catalog/product/sigma/a3650?lang=en&amp;region=GB" TargetMode="External"/><Relationship Id="rId352" Type="http://schemas.openxmlformats.org/officeDocument/2006/relationships/hyperlink" Target="https://moleculardiagnostics.bd.com/bd-max-system/" TargetMode="External"/><Relationship Id="rId373" Type="http://schemas.openxmlformats.org/officeDocument/2006/relationships/hyperlink" Target="http://www.hzocome.com/eproduct_1.asp?id=472" TargetMode="External"/><Relationship Id="rId394" Type="http://schemas.openxmlformats.org/officeDocument/2006/relationships/hyperlink" Target="https://www.molbiodiagnostics.com/" TargetMode="External"/><Relationship Id="rId408" Type="http://schemas.openxmlformats.org/officeDocument/2006/relationships/hyperlink" Target="https://www.human.de/products/molecular-dx/tb-lamp/detection-assay/" TargetMode="External"/><Relationship Id="rId1" Type="http://schemas.openxmlformats.org/officeDocument/2006/relationships/hyperlink" Target="https://www.cepheid.com/en/tests/Critical-Infectious-Diseases/Xpert-MTB-RIF-Ultra" TargetMode="External"/><Relationship Id="rId212" Type="http://schemas.openxmlformats.org/officeDocument/2006/relationships/hyperlink" Target="https://www.bd.com/resource.aspx?IDX=27408" TargetMode="External"/><Relationship Id="rId233" Type="http://schemas.openxmlformats.org/officeDocument/2006/relationships/hyperlink" Target="https://www.witeg.de/en/products/laboratory-glassware/bottles/reagent-bottles/reagent-bottles-with-screw-cap-wide-neck-clear-glass?number=5894030" TargetMode="External"/><Relationship Id="rId254" Type="http://schemas.openxmlformats.org/officeDocument/2006/relationships/hyperlink" Target="https://health.lightprogress.it/en/prodotti/uv-stick-nx-al-uv-stick-nx-st-1_45.html" TargetMode="External"/><Relationship Id="rId28" Type="http://schemas.openxmlformats.org/officeDocument/2006/relationships/hyperlink" Target="https://www.hain-lifescience.de/en/products/dna-isolation/genolyse.html" TargetMode="External"/><Relationship Id="rId49" Type="http://schemas.openxmlformats.org/officeDocument/2006/relationships/hyperlink" Target="https://www.merckmillipore.com/CH/de/product/Malachite-green-oxalate-C.I.-42000,MDA_CHEM-115942?ReferrerURL=https%3A%2F%2Fwww.google.com%2F" TargetMode="External"/><Relationship Id="rId114" Type="http://schemas.openxmlformats.org/officeDocument/2006/relationships/hyperlink" Target="https://www.memmert.com/de/produkte/optionen-zubehoer/brutschrank-im/IN260mplus/" TargetMode="External"/><Relationship Id="rId275" Type="http://schemas.openxmlformats.org/officeDocument/2006/relationships/hyperlink" Target="https://www.shp-steriltechnik.de/resources/PDF/Catalogue-Laboklav.pdf" TargetMode="External"/><Relationship Id="rId296" Type="http://schemas.openxmlformats.org/officeDocument/2006/relationships/hyperlink" Target="https://configurator.labogeneapps.com/media/1299/mars-1500-vers-2016.pdf" TargetMode="External"/><Relationship Id="rId300" Type="http://schemas.openxmlformats.org/officeDocument/2006/relationships/hyperlink" Target="https://configurator.labogeneapps.com/media/1302/mars-pro-1200-vers-2016.pdf" TargetMode="External"/><Relationship Id="rId60" Type="http://schemas.openxmlformats.org/officeDocument/2006/relationships/hyperlink" Target="https://www.hirschmann-laborgeraete.de/en/artikelgruppe/99072" TargetMode="External"/><Relationship Id="rId81" Type="http://schemas.openxmlformats.org/officeDocument/2006/relationships/hyperlink" Target="https://www.curtec.com/en/products/jars/packo/detail/packo-2000-ml" TargetMode="External"/><Relationship Id="rId135" Type="http://schemas.openxmlformats.org/officeDocument/2006/relationships/hyperlink" Target="https://www.hirschmannlab.com/artikelgruppe/22701" TargetMode="External"/><Relationship Id="rId156" Type="http://schemas.openxmlformats.org/officeDocument/2006/relationships/hyperlink" Target="https://labteamet.com/wp-content/uploads/labteamet/Herenz/Produktkatalog_forbrukning_lab_medicin_HERENZ.pdf" TargetMode="External"/><Relationship Id="rId177" Type="http://schemas.openxmlformats.org/officeDocument/2006/relationships/hyperlink" Target="https://www.hain-lifescience.de/en/products/equipment/hybridization/twincubator.html" TargetMode="External"/><Relationship Id="rId198" Type="http://schemas.openxmlformats.org/officeDocument/2006/relationships/hyperlink" Target="https://legacy.bd.com/europe/regulatory/Assets/IFU/Difco_BBL/212352.pdf" TargetMode="External"/><Relationship Id="rId321" Type="http://schemas.openxmlformats.org/officeDocument/2006/relationships/hyperlink" Target="https://configurator.labogeneapps.com/media/1303/mars-pro-1500-vers-2016.pdf" TargetMode="External"/><Relationship Id="rId342" Type="http://schemas.openxmlformats.org/officeDocument/2006/relationships/hyperlink" Target="https://www.bd.com/resource.aspx?IDX=22628" TargetMode="External"/><Relationship Id="rId363" Type="http://schemas.openxmlformats.org/officeDocument/2006/relationships/hyperlink" Target="http://www.svizera.org/files/pdfs/Productlijsten/productlist_diagnostic_svizera-europe_2022.pdf" TargetMode="External"/><Relationship Id="rId384" Type="http://schemas.openxmlformats.org/officeDocument/2006/relationships/hyperlink" Target="https://www.tauns.co.jp/en/products/capilia-tb-neo-e/" TargetMode="External"/><Relationship Id="rId419" Type="http://schemas.openxmlformats.org/officeDocument/2006/relationships/hyperlink" Target="https://www.zeiss.com/microscopy/int/products/light-microscopes/primo-star-iled.html" TargetMode="External"/><Relationship Id="rId202" Type="http://schemas.openxmlformats.org/officeDocument/2006/relationships/hyperlink" Target="https://www.bd.com/resource.aspx?IDX=28198" TargetMode="External"/><Relationship Id="rId223" Type="http://schemas.openxmlformats.org/officeDocument/2006/relationships/hyperlink" Target="https://www.labortechnik.com/en/uv-transilluminators-low-cost/ecx-compact" TargetMode="External"/><Relationship Id="rId244" Type="http://schemas.openxmlformats.org/officeDocument/2006/relationships/hyperlink" Target="https://www.herenz.de/Kataloge/Englisch_2021.pdf" TargetMode="External"/><Relationship Id="rId18" Type="http://schemas.openxmlformats.org/officeDocument/2006/relationships/hyperlink" Target="https://www.carlroth.com/com/en/a-to-z/ethanol/p/0911.8" TargetMode="External"/><Relationship Id="rId39" Type="http://schemas.openxmlformats.org/officeDocument/2006/relationships/hyperlink" Target="https://www.ritter-medical.de/en/products/ritips/" TargetMode="External"/><Relationship Id="rId265" Type="http://schemas.openxmlformats.org/officeDocument/2006/relationships/hyperlink" Target="https://www.systec-lab.de/wp-content/uploads/2021/03/12_2020%20Systec%20Laboratory%20Autoclaves%20V-%20and%20D-Series.pdf" TargetMode="External"/><Relationship Id="rId286" Type="http://schemas.openxmlformats.org/officeDocument/2006/relationships/hyperlink" Target="https://configurator.labogeneapps.com/media/1298/mars-1200-vers-2016.pdf" TargetMode="External"/><Relationship Id="rId50" Type="http://schemas.openxmlformats.org/officeDocument/2006/relationships/hyperlink" Target="https://www.carlroth.com/de/de/von-a-bis-z/di-natriumhydrogenphosphat-dodecahydrat/p/n350.1" TargetMode="External"/><Relationship Id="rId104" Type="http://schemas.openxmlformats.org/officeDocument/2006/relationships/hyperlink" Target="https://www.carlroth.com/com/en/determination-of-viscosity/phenol/p/0040.2" TargetMode="External"/><Relationship Id="rId125" Type="http://schemas.openxmlformats.org/officeDocument/2006/relationships/hyperlink" Target="https://www.kartelllabware.com/en/products/plastilab/graduated-and-volumetric-plasticware/blue-graduated-measuring-cylinders-tall-form-class-b-1/" TargetMode="External"/><Relationship Id="rId146" Type="http://schemas.openxmlformats.org/officeDocument/2006/relationships/hyperlink" Target="https://www.witeg.de/en/products/laboratory-glassware/beakers/low-form/low-form-with-spout-neutral?number=5500002S" TargetMode="External"/><Relationship Id="rId167" Type="http://schemas.openxmlformats.org/officeDocument/2006/relationships/hyperlink" Target="https://www.hettichlab.com/downloadcenter/Products/Datasheets/UNIVERSAL320-320R_EN.pdf" TargetMode="External"/><Relationship Id="rId188" Type="http://schemas.openxmlformats.org/officeDocument/2006/relationships/hyperlink" Target="https://www.qiagen.com/ch/products/diagnostics-and-clinical-research/tb-management/quantiferon-tb-gold-plus/quantiferon-tb-gold-plus/" TargetMode="External"/><Relationship Id="rId311" Type="http://schemas.openxmlformats.org/officeDocument/2006/relationships/hyperlink" Target="https://configurator.labogeneapps.com/media/1300/mars-1800-vers-2016.pdf" TargetMode="External"/><Relationship Id="rId332" Type="http://schemas.openxmlformats.org/officeDocument/2006/relationships/hyperlink" Target="https://www.hain-lifescience.de/en/products/microbiology/mycobacteria/ntm/genotype-mycobacterium-as.html" TargetMode="External"/><Relationship Id="rId353" Type="http://schemas.openxmlformats.org/officeDocument/2006/relationships/hyperlink" Target="https://moleculardiagnostics.bd.com/bd-max-system/" TargetMode="External"/><Relationship Id="rId374" Type="http://schemas.openxmlformats.org/officeDocument/2006/relationships/hyperlink" Target="https://www.anchengfoodservice.com/eco-friendly-natural-bamboo-BBQ-skewer.html" TargetMode="External"/><Relationship Id="rId395" Type="http://schemas.openxmlformats.org/officeDocument/2006/relationships/hyperlink" Target="https://www.hain-lifescience.de/en/products/equipment/pcr/fluorocycler-xt.html" TargetMode="External"/><Relationship Id="rId409" Type="http://schemas.openxmlformats.org/officeDocument/2006/relationships/hyperlink" Target="https://www.human.de/products/molecular-dx/tb-lamp/dna-extraction/" TargetMode="External"/><Relationship Id="rId71" Type="http://schemas.openxmlformats.org/officeDocument/2006/relationships/hyperlink" Target="https://www.sigmaaldrich.com/catalog/substance/levofloxacin3613710098685411?lang=en&amp;region=GB" TargetMode="External"/><Relationship Id="rId92" Type="http://schemas.openxmlformats.org/officeDocument/2006/relationships/hyperlink" Target="https://www.nobamed.com/gb/disposable-gloves/175-4239-nobaglove-latex.html" TargetMode="External"/><Relationship Id="rId213" Type="http://schemas.openxmlformats.org/officeDocument/2006/relationships/hyperlink" Target="https://www.bd.com/resource.aspx?IDX=27408" TargetMode="External"/><Relationship Id="rId234" Type="http://schemas.openxmlformats.org/officeDocument/2006/relationships/hyperlink" Target="https://www.witeg.de/en/products/laboratory-glassware/bottles/reagent-bottles/reagent-bottles-with-screw-cap-wide-neck-clear-glass?number=5894050" TargetMode="External"/><Relationship Id="rId420" Type="http://schemas.openxmlformats.org/officeDocument/2006/relationships/hyperlink" Target="https://www.merckmillipore.com/CH/de/product/Fuchsin-C.I.-42510,MDA_CHEM-115937?ReferrerURL=https%3A%2F%2Fwww.google.com%2F"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tuberculosis/genotype-mtbdrplus.html" TargetMode="External"/><Relationship Id="rId255" Type="http://schemas.openxmlformats.org/officeDocument/2006/relationships/hyperlink" Target="https://en.soehngen.com/products/first-aid/first-aid-equipment-with-din-13169/" TargetMode="External"/><Relationship Id="rId276" Type="http://schemas.openxmlformats.org/officeDocument/2006/relationships/hyperlink" Target="https://www.shp-steriltechnik.de/resources/PDF/Catalogue-Laboklav.pdf" TargetMode="External"/><Relationship Id="rId297" Type="http://schemas.openxmlformats.org/officeDocument/2006/relationships/hyperlink" Target="https://configurator.labogeneapps.com/media/1299/mars-1500-vers-2016.pdf" TargetMode="External"/><Relationship Id="rId40" Type="http://schemas.openxmlformats.org/officeDocument/2006/relationships/hyperlink" Target="https://www.thermofisher.com/order/catalog/product/2079" TargetMode="External"/><Relationship Id="rId115" Type="http://schemas.openxmlformats.org/officeDocument/2006/relationships/hyperlink" Target="https://heidolph-instruments.com/en/products/Peristaltic-Pumps/Hei-FLOW-Precision-06~p1008" TargetMode="External"/><Relationship Id="rId136" Type="http://schemas.openxmlformats.org/officeDocument/2006/relationships/hyperlink" Target="https://www.hirschmannlab.com/artikelgruppe/22701" TargetMode="External"/><Relationship Id="rId157" Type="http://schemas.openxmlformats.org/officeDocument/2006/relationships/hyperlink" Target="http://ratiolab.com/en/autoclavable-bags-dispenser-box/787-table-stand-height-25-cm-for-waste-disposal-bags-200-x-300-mm-73269098.html" TargetMode="External"/><Relationship Id="rId178" Type="http://schemas.openxmlformats.org/officeDocument/2006/relationships/hyperlink" Target="https://www.hain-lifescience.de/en/products/equipment/hybridization/gt-blot-48.html" TargetMode="External"/><Relationship Id="rId301" Type="http://schemas.openxmlformats.org/officeDocument/2006/relationships/hyperlink" Target="https://configurator.labogeneapps.com/media/1302/mars-pro-1200-vers-2016.pdf" TargetMode="External"/><Relationship Id="rId322" Type="http://schemas.openxmlformats.org/officeDocument/2006/relationships/hyperlink" Target="https://configurator.labogeneapps.com/media/1303/mars-pro-1500-vers-2016.pdf" TargetMode="External"/><Relationship Id="rId343" Type="http://schemas.openxmlformats.org/officeDocument/2006/relationships/hyperlink" Target="https://moleculardiagnostics.bd.com/bd-max-system/" TargetMode="External"/><Relationship Id="rId364" Type="http://schemas.openxmlformats.org/officeDocument/2006/relationships/hyperlink" Target="http://www.svizera.org/files/pdfs/Productlijsten/productlist_diagnostic_svizera-europe_2022.pdf" TargetMode="External"/><Relationship Id="rId61" Type="http://schemas.openxmlformats.org/officeDocument/2006/relationships/hyperlink" Target="https://online-shop.eppendorf.com/OC-en/Manual-Liquid-Handling-44563/Manual-Pipetting--Dispensing-44564/MultipetteE3-E3x-PF-135444.html" TargetMode="External"/><Relationship Id="rId82" Type="http://schemas.openxmlformats.org/officeDocument/2006/relationships/hyperlink" Target="https://heidolph-instruments.com/en/products/Shakers-Mixers/Reax-2~p1868" TargetMode="External"/><Relationship Id="rId199" Type="http://schemas.openxmlformats.org/officeDocument/2006/relationships/hyperlink" Target="https://www.bd.com/resource.aspx?IDX=27408" TargetMode="External"/><Relationship Id="rId203" Type="http://schemas.openxmlformats.org/officeDocument/2006/relationships/hyperlink" Target="https://www.humeau.com/media/blfa_files/TC_MGIT-OADC_41624511602_EN_030820.pdf" TargetMode="External"/><Relationship Id="rId385" Type="http://schemas.openxmlformats.org/officeDocument/2006/relationships/hyperlink" Target="http://www.jun-air.com/support_documents/87R-25B%20Product%20Sheet.pdf" TargetMode="External"/><Relationship Id="rId19" Type="http://schemas.openxmlformats.org/officeDocument/2006/relationships/hyperlink" Target="https://www.sigmaaldrich.com/catalog/product/mm/100206?lang=en&amp;region=GB" TargetMode="External"/><Relationship Id="rId224" Type="http://schemas.openxmlformats.org/officeDocument/2006/relationships/hyperlink" Target="https://gb.gilson.com/GBSV/catalogsearch/result/?q=F144055M" TargetMode="External"/><Relationship Id="rId245" Type="http://schemas.openxmlformats.org/officeDocument/2006/relationships/hyperlink" Target="https://www.herenz.de/Kataloge/Englisch_2021.pdf" TargetMode="External"/><Relationship Id="rId266" Type="http://schemas.openxmlformats.org/officeDocument/2006/relationships/hyperlink" Target="https://www.systec-lab.de/wp-content/uploads/2021/03/12_2020%20Systec%20Laboratory%20Autoclaves%20V-%20and%20D-Series.pdf" TargetMode="External"/><Relationship Id="rId287" Type="http://schemas.openxmlformats.org/officeDocument/2006/relationships/hyperlink" Target="https://configurator.labogeneapps.com/media/1298/mars-1200-vers-2016.pdf" TargetMode="External"/><Relationship Id="rId410" Type="http://schemas.openxmlformats.org/officeDocument/2006/relationships/hyperlink" Target="https://www.human.de/products/molecular-dx/tb-lamp/" TargetMode="External"/><Relationship Id="rId30" Type="http://schemas.openxmlformats.org/officeDocument/2006/relationships/hyperlink" Target="https://www.hain-lifescience.de/en/products/microbiology/mycobacteria/tuberculosis/genotype-mtbdrsl.html" TargetMode="External"/><Relationship Id="rId105" Type="http://schemas.openxmlformats.org/officeDocument/2006/relationships/hyperlink" Target="http://www.medentech.com/index.php?id=759" TargetMode="External"/><Relationship Id="rId126" Type="http://schemas.openxmlformats.org/officeDocument/2006/relationships/hyperlink" Target="https://www.kartelllabware.com/en/products/plastilab/graduated-and-volumetric-plasticware/blue-graduated-measuring-cylinders-tall-form-class-b-1/" TargetMode="External"/><Relationship Id="rId147" Type="http://schemas.openxmlformats.org/officeDocument/2006/relationships/hyperlink" Target="https://www.witeg.de/en/products/laboratory-glassware/beakers/low-form/low-form-with-spout-neutral?number=5500002S" TargetMode="External"/><Relationship Id="rId168" Type="http://schemas.openxmlformats.org/officeDocument/2006/relationships/hyperlink" Target="https://us.vwr.com/store/product/7676424/phosphate-buffered-saline-pbs-10x-sterile-ultra-pure-grade" TargetMode="External"/><Relationship Id="rId312" Type="http://schemas.openxmlformats.org/officeDocument/2006/relationships/hyperlink" Target="https://configurator.labogeneapps.com/media/1300/mars-1800-vers-2016.pdf" TargetMode="External"/><Relationship Id="rId333" Type="http://schemas.openxmlformats.org/officeDocument/2006/relationships/hyperlink" Target="https://www.hain-lifescience.de/en/products/microbiology/mycobacteria/tuberculosis/genotype-mtbc.html" TargetMode="External"/><Relationship Id="rId354" Type="http://schemas.openxmlformats.org/officeDocument/2006/relationships/hyperlink" Target="https://www.bd.com/resource.aspx?IDX=35759" TargetMode="External"/><Relationship Id="rId51" Type="http://schemas.openxmlformats.org/officeDocument/2006/relationships/hyperlink" Target="https://www.sigmaaldrich.com/catalog/product/mm/115363?lang=en&amp;region=GB&amp;cm_sp=Insite-_-rvRecBlock_recentlyViewed_userHistory-_-recentlyViewed5-4" TargetMode="External"/><Relationship Id="rId72" Type="http://schemas.openxmlformats.org/officeDocument/2006/relationships/hyperlink" Target="https://www.sigmaaldrich.com/catalog/product/sigma/pz0014?lang=en&amp;region=GB" TargetMode="External"/><Relationship Id="rId93" Type="http://schemas.openxmlformats.org/officeDocument/2006/relationships/hyperlink" Target="https://www.nobamed.com/gb/disposable-gloves/175-4239-nobaglove-latex.html" TargetMode="External"/><Relationship Id="rId189" Type="http://schemas.openxmlformats.org/officeDocument/2006/relationships/hyperlink" Target="https://www.qiagen.com/ch/products/diagnostics-and-clinical-research/tb-management/quantiferon-tb-gold-plus/quantiferon-tb-gold-plus/" TargetMode="External"/><Relationship Id="rId375" Type="http://schemas.openxmlformats.org/officeDocument/2006/relationships/hyperlink" Target="https://www.monotaro.id/s028109709.html" TargetMode="External"/><Relationship Id="rId396" Type="http://schemas.openxmlformats.org/officeDocument/2006/relationships/hyperlink" Target="https://www.hain-lifescience.de/en/products/equipment/pcr/fluorocycler-xt.html" TargetMode="External"/><Relationship Id="rId3" Type="http://schemas.openxmlformats.org/officeDocument/2006/relationships/hyperlink" Target="https://www.upspowercom.com/UPS-VGD.jsp" TargetMode="External"/><Relationship Id="rId214" Type="http://schemas.openxmlformats.org/officeDocument/2006/relationships/hyperlink" Target="https://www.bd.com/resource.aspx?IDX=27408" TargetMode="External"/><Relationship Id="rId235" Type="http://schemas.openxmlformats.org/officeDocument/2006/relationships/hyperlink" Target="https://biosan.lv/products/den-1/" TargetMode="External"/><Relationship Id="rId256" Type="http://schemas.openxmlformats.org/officeDocument/2006/relationships/hyperlink" Target="https://productcatalogue.bode-chemie.com/products/hands/sterillium_classic_pure.php" TargetMode="External"/><Relationship Id="rId277" Type="http://schemas.openxmlformats.org/officeDocument/2006/relationships/hyperlink" Target="https://www.shp-steriltechnik.de/resources/PDF/Catalogue-Laboklav.pdf" TargetMode="External"/><Relationship Id="rId298" Type="http://schemas.openxmlformats.org/officeDocument/2006/relationships/hyperlink" Target="https://configurator.labogeneapps.com/media/1299/mars-1500-vers-2016.pdf" TargetMode="External"/><Relationship Id="rId400" Type="http://schemas.openxmlformats.org/officeDocument/2006/relationships/hyperlink" Target="https://www.fishersci.be/shop/products/duroplan-borosilicate-petri-dishes-2/11748001" TargetMode="External"/><Relationship Id="rId421" Type="http://schemas.openxmlformats.org/officeDocument/2006/relationships/hyperlink" Target="https://www.cepheid.com/en-CH/systems/genexpert-family-of-systems/genexpert-system.html" TargetMode="External"/><Relationship Id="rId116" Type="http://schemas.openxmlformats.org/officeDocument/2006/relationships/hyperlink" Target="https://www.irmeco.de/VGKL16/pdf/en/KG16/05/04/KG16_05_04_0640.pdf" TargetMode="External"/><Relationship Id="rId137" Type="http://schemas.openxmlformats.org/officeDocument/2006/relationships/hyperlink" Target="https://www.hirschmannlab.com/artikelgruppe/22701" TargetMode="External"/><Relationship Id="rId158" Type="http://schemas.openxmlformats.org/officeDocument/2006/relationships/hyperlink" Target="https://ie.vwr.com/store/product/568444/racks-for-test-tubes" TargetMode="External"/><Relationship Id="rId302" Type="http://schemas.openxmlformats.org/officeDocument/2006/relationships/hyperlink" Target="https://configurator.labogeneapps.com/media/1302/mars-pro-1200-vers-2016.pdf" TargetMode="External"/><Relationship Id="rId323" Type="http://schemas.openxmlformats.org/officeDocument/2006/relationships/hyperlink" Target="https://configurator.labogeneapps.com/media/1304/mars-pro-1800-vers-2016.pdf" TargetMode="External"/><Relationship Id="rId344" Type="http://schemas.openxmlformats.org/officeDocument/2006/relationships/hyperlink" Target="https://moleculardiagnostics.bd.com/bd-max-system/" TargetMode="External"/><Relationship Id="rId20" Type="http://schemas.openxmlformats.org/officeDocument/2006/relationships/hyperlink" Target="https://www.witeg.de/en/products/laboratory-equipment/heating/dry-bath-incubator/dry-bath-incubator-h-20-1-block-up-to-1500c" TargetMode="External"/><Relationship Id="rId41" Type="http://schemas.openxmlformats.org/officeDocument/2006/relationships/hyperlink" Target="http://ratiolab.com/en/167-96-well-pcr-racks" TargetMode="External"/><Relationship Id="rId62" Type="http://schemas.openxmlformats.org/officeDocument/2006/relationships/hyperlink" Target="https://www.upspowercom.com/UPS-VGD.jsp" TargetMode="External"/><Relationship Id="rId83" Type="http://schemas.openxmlformats.org/officeDocument/2006/relationships/hyperlink" Target="https://www.deutsch-neumann.de/en/gas-hose" TargetMode="External"/><Relationship Id="rId179" Type="http://schemas.openxmlformats.org/officeDocument/2006/relationships/hyperlink" Target="https://www.cepheid.com/coronavirus-product-resources" TargetMode="External"/><Relationship Id="rId365" Type="http://schemas.openxmlformats.org/officeDocument/2006/relationships/hyperlink" Target="https://www.sz-sinomedevice.com/sputum-containers-with-screw-caps.html" TargetMode="External"/><Relationship Id="rId386" Type="http://schemas.openxmlformats.org/officeDocument/2006/relationships/hyperlink" Target="https://www.molbiodiagnostics.com/product_details.php?id=59" TargetMode="External"/><Relationship Id="rId190" Type="http://schemas.openxmlformats.org/officeDocument/2006/relationships/hyperlink" Target="https://legacy.bd.com/resource.aspx?IDX=20666" TargetMode="External"/><Relationship Id="rId204" Type="http://schemas.openxmlformats.org/officeDocument/2006/relationships/hyperlink" Target="https://www.bd.com/resource.aspx?IDX=27408" TargetMode="External"/><Relationship Id="rId225" Type="http://schemas.openxmlformats.org/officeDocument/2006/relationships/hyperlink" Target="https://gb.gilson.com/GBSV/catalogsearch/result/?q=F144056M" TargetMode="External"/><Relationship Id="rId246" Type="http://schemas.openxmlformats.org/officeDocument/2006/relationships/hyperlink" Target="https://www.herenz.de/Kataloge/Englisch_2021.pdf" TargetMode="External"/><Relationship Id="rId267" Type="http://schemas.openxmlformats.org/officeDocument/2006/relationships/hyperlink" Target="https://www.shp-steriltechnik.de/resources/PDF/Catalogue-Laboklav.pdf" TargetMode="External"/><Relationship Id="rId288" Type="http://schemas.openxmlformats.org/officeDocument/2006/relationships/hyperlink" Target="https://configurator.labogeneapps.com/media/1298/mars-1200-vers-2016.pdf" TargetMode="External"/><Relationship Id="rId411" Type="http://schemas.openxmlformats.org/officeDocument/2006/relationships/hyperlink" Target="https://www.human.de/products/molecular-dx/isothermal-amplification/instruments-primary-district-labs-level-i-ii/humaloop-t-mtbc/" TargetMode="External"/><Relationship Id="rId106" Type="http://schemas.openxmlformats.org/officeDocument/2006/relationships/hyperlink" Target="https://productcatalogue.bode-chemie.com/products/hands/baktolin_pure.php" TargetMode="External"/><Relationship Id="rId127" Type="http://schemas.openxmlformats.org/officeDocument/2006/relationships/hyperlink" Target="https://www.kartelllabware.com/en/products/plastilab/graduated-and-volumetric-plasticware/blue-graduated-measuring-cylinders-tall-form-class-b-1/" TargetMode="External"/><Relationship Id="rId313" Type="http://schemas.openxmlformats.org/officeDocument/2006/relationships/hyperlink" Target="https://configurator.labogeneapps.com/media/1300/mars-1800-vers-2016.pdf"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s://www.hain-lifescience.de/en/products/microbiology/mycobacteria/ntm/genotype-mycobacterium-cm.html" TargetMode="External"/><Relationship Id="rId52" Type="http://schemas.openxmlformats.org/officeDocument/2006/relationships/hyperlink" Target="https://www.witeg.de/en/products/consumables/accessories/inoculation-tools/inoculating-loop-oe-3-mm" TargetMode="External"/><Relationship Id="rId73" Type="http://schemas.openxmlformats.org/officeDocument/2006/relationships/hyperlink" Target="https://www.sigmaaldrich.com/catalog/product/sigma/c8895?lang=en&amp;region=GB" TargetMode="External"/><Relationship Id="rId94" Type="http://schemas.openxmlformats.org/officeDocument/2006/relationships/hyperlink" Target="https://www.nobamed.com/gb/surgical-gowns/268-3544-nobadress-comfort.html" TargetMode="External"/><Relationship Id="rId148" Type="http://schemas.openxmlformats.org/officeDocument/2006/relationships/hyperlink" Target="https://www.witeg.de/en/products/laboratory-glassware/beakers/low-form/low-form-with-spout-neutral?number=5500002S" TargetMode="External"/><Relationship Id="rId169" Type="http://schemas.openxmlformats.org/officeDocument/2006/relationships/hyperlink" Target="https://www.thermofisher.com/order/catalog/product/1323TS" TargetMode="External"/><Relationship Id="rId334" Type="http://schemas.openxmlformats.org/officeDocument/2006/relationships/hyperlink" Target="https://www.hain-lifescience.de/en/products/microbiology/mycobacteria/ntm/genotype-ntm-dr.html" TargetMode="External"/><Relationship Id="rId355" Type="http://schemas.openxmlformats.org/officeDocument/2006/relationships/hyperlink" Target="https://www.bd.com/en-us/products-and-solutions/products/product-page.437519" TargetMode="External"/><Relationship Id="rId376" Type="http://schemas.openxmlformats.org/officeDocument/2006/relationships/hyperlink" Target="http://www.gccdiagnostics.com/user/M250%20Immersion%20oil%202008%20modification.pdf" TargetMode="External"/><Relationship Id="rId397" Type="http://schemas.openxmlformats.org/officeDocument/2006/relationships/hyperlink" Target="https://www.hain-lifescience.de/en/products/equipment/extraction/genoxtract.html" TargetMode="External"/><Relationship Id="rId4" Type="http://schemas.openxmlformats.org/officeDocument/2006/relationships/hyperlink" Target="https://www.upspowercom.com/UPS-VGD.jsp" TargetMode="External"/><Relationship Id="rId180" Type="http://schemas.openxmlformats.org/officeDocument/2006/relationships/hyperlink" Target="http://www.oxfordimmunotec.com/international/wp-content/uploads/sites/3/LF-TB-UK-V3.pdf" TargetMode="External"/><Relationship Id="rId215" Type="http://schemas.openxmlformats.org/officeDocument/2006/relationships/hyperlink" Target="http://www.solone.in/docs/blood-culture.pdf" TargetMode="External"/><Relationship Id="rId236" Type="http://schemas.openxmlformats.org/officeDocument/2006/relationships/hyperlink" Target="https://online-shop.eppendorf.com/OC-en/Manual-Liquid-Handling-44563/Pipette-Tips-44569/Combitips-advanced-PF-18250.html" TargetMode="External"/><Relationship Id="rId257" Type="http://schemas.openxmlformats.org/officeDocument/2006/relationships/hyperlink" Target="https://www.buerkle.de/en/spray-bottle" TargetMode="External"/><Relationship Id="rId278" Type="http://schemas.openxmlformats.org/officeDocument/2006/relationships/hyperlink" Target="https://www.shp-steriltechnik.de/resources/PDF/Catalogue-Laboklav.pdf" TargetMode="External"/><Relationship Id="rId401" Type="http://schemas.openxmlformats.org/officeDocument/2006/relationships/hyperlink" Target="https://www.human.de/products/molecular-dx/isothermal-amplification/instruments-primary-district-labs-level-i-ii/humaloop-t-mtbc/?sword_list%5b%5d=loop&amp;no_cache=1" TargetMode="External"/><Relationship Id="rId422" Type="http://schemas.openxmlformats.org/officeDocument/2006/relationships/hyperlink" Target="https://www.cepheid.com/en-CH/systems/genexpert-family-of-systems/genexpert-system.html" TargetMode="External"/><Relationship Id="rId303" Type="http://schemas.openxmlformats.org/officeDocument/2006/relationships/hyperlink" Target="https://configurator.labogeneapps.com/media/1302/mars-pro-1200-vers-2016.pdf" TargetMode="External"/><Relationship Id="rId42" Type="http://schemas.openxmlformats.org/officeDocument/2006/relationships/hyperlink" Target="https://us.vwr.com/store/product/7978910/nalgene-quick-chill-unit-thermo-scientific" TargetMode="External"/><Relationship Id="rId84" Type="http://schemas.openxmlformats.org/officeDocument/2006/relationships/hyperlink" Target="https://www.merckmillipore.com/CH/en/product/N-Acetyl-L-cysteine,MDA_CHEM-112422" TargetMode="External"/><Relationship Id="rId138" Type="http://schemas.openxmlformats.org/officeDocument/2006/relationships/hyperlink" Target="https://www.hirschmannlab.com/artikelgruppe/22701" TargetMode="External"/><Relationship Id="rId345" Type="http://schemas.openxmlformats.org/officeDocument/2006/relationships/hyperlink" Target="https://moleculardiagnostics.bd.com/bd-max-system/" TargetMode="External"/><Relationship Id="rId387" Type="http://schemas.openxmlformats.org/officeDocument/2006/relationships/hyperlink" Target="https://www.cepheid.com/en/tests/Critical-Infectious-Diseases/Xpert-MTB-XDR" TargetMode="External"/><Relationship Id="rId191" Type="http://schemas.openxmlformats.org/officeDocument/2006/relationships/hyperlink" Target="https://legacy.bd.com/ds/technicalCenter/inserts/L007464(11).pdf" TargetMode="External"/><Relationship Id="rId205" Type="http://schemas.openxmlformats.org/officeDocument/2006/relationships/hyperlink" Target="https://www.bd.com/resource.aspx?IDX=27408" TargetMode="External"/><Relationship Id="rId247" Type="http://schemas.openxmlformats.org/officeDocument/2006/relationships/hyperlink" Target="https://www.herenz.de/Kataloge/Englisch_2021.pdf" TargetMode="External"/><Relationship Id="rId412" Type="http://schemas.openxmlformats.org/officeDocument/2006/relationships/hyperlink" Target="https://www.cepheid.com/en-CH/systems/genexpert-family-of-systems/genexpert-system.html" TargetMode="External"/><Relationship Id="rId107" Type="http://schemas.openxmlformats.org/officeDocument/2006/relationships/hyperlink" Target="https://productcatalogue.bode-chemie.com/products/instruments/bomix_plus.php" TargetMode="External"/><Relationship Id="rId289" Type="http://schemas.openxmlformats.org/officeDocument/2006/relationships/hyperlink" Target="https://configurator.labogeneapps.com/media/1298/mars-12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shop.gbo.com/en/england/products/bioscience/microbiology-bacteriology/disposable-inoculation-loops-needles/731171.html" TargetMode="External"/><Relationship Id="rId149" Type="http://schemas.openxmlformats.org/officeDocument/2006/relationships/hyperlink" Target="https://www.witeg.de/en/products/laboratory-glassware/beakers/low-form/low-form-with-spout-neutral?number=5500002S" TargetMode="External"/><Relationship Id="rId314" Type="http://schemas.openxmlformats.org/officeDocument/2006/relationships/hyperlink" Target="https://configurator.labogeneapps.com/media/1300/mars-1800-vers-2016.pdf" TargetMode="External"/><Relationship Id="rId356" Type="http://schemas.openxmlformats.org/officeDocument/2006/relationships/hyperlink" Target="https://www.bd.com/en-us/products-and-solutions/products/product-page.437519" TargetMode="External"/><Relationship Id="rId398" Type="http://schemas.openxmlformats.org/officeDocument/2006/relationships/hyperlink" Target="https://www.hain-lifescience.de/en/products/dna-isolation/fluorolyse.html" TargetMode="External"/><Relationship Id="rId95" Type="http://schemas.openxmlformats.org/officeDocument/2006/relationships/hyperlink" Target="https://www.nobamed.com/gb/surgical-gowns/268-3544-nobadress-comfort.html" TargetMode="External"/><Relationship Id="rId160" Type="http://schemas.openxmlformats.org/officeDocument/2006/relationships/hyperlink" Target="https://www.molbiodiagnostics.com/product_details.php?id=45" TargetMode="External"/><Relationship Id="rId216" Type="http://schemas.openxmlformats.org/officeDocument/2006/relationships/hyperlink" Target="https://www.bd.com/resource.aspx?IDX=27408" TargetMode="External"/><Relationship Id="rId423" Type="http://schemas.openxmlformats.org/officeDocument/2006/relationships/hyperlink" Target="https://www.dupont.co.uk/products/tyvek-isoclean-ic0270bwh00.html" TargetMode="External"/><Relationship Id="rId258" Type="http://schemas.openxmlformats.org/officeDocument/2006/relationships/hyperlink" Target="https://www.borer.ch/pdf_files.php?type=prodinfo&amp;file=pdf_files/Laboratory/english/Product%20datasheets/deconex_22_HPF-x_EN.pdf" TargetMode="External"/><Relationship Id="rId22" Type="http://schemas.openxmlformats.org/officeDocument/2006/relationships/hyperlink" Target="https://www.hettichlab.com/en/product/rotina-380-380-r/" TargetMode="External"/><Relationship Id="rId64" Type="http://schemas.openxmlformats.org/officeDocument/2006/relationships/hyperlink" Target="https://www.thermofisher.com/order/catalog/product/R20421" TargetMode="External"/><Relationship Id="rId118" Type="http://schemas.openxmlformats.org/officeDocument/2006/relationships/hyperlink" Target="https://tempshield.com/products/waterproof-cryo-gloves?variant=12515021389890" TargetMode="External"/><Relationship Id="rId325" Type="http://schemas.openxmlformats.org/officeDocument/2006/relationships/hyperlink" Target="https://configurator.labogeneapps.com/media/1304/mars-pro-1800-vers-2016.pdf" TargetMode="External"/><Relationship Id="rId367" Type="http://schemas.openxmlformats.org/officeDocument/2006/relationships/hyperlink" Target="http://www.ycfzbl.com/" TargetMode="External"/><Relationship Id="rId171" Type="http://schemas.openxmlformats.org/officeDocument/2006/relationships/hyperlink" Target="https://www.thermofisher.com/order/catalog/product/1323TS" TargetMode="External"/><Relationship Id="rId227" Type="http://schemas.openxmlformats.org/officeDocument/2006/relationships/hyperlink" Target="https://gb.gilson.com/GBSV/catalogsearch/result/?q=F144058M" TargetMode="External"/><Relationship Id="rId269" Type="http://schemas.openxmlformats.org/officeDocument/2006/relationships/hyperlink" Target="https://www.shp-steriltechnik.de/resources/PDF/Catalogue-Laboklav.pdf" TargetMode="External"/><Relationship Id="rId33" Type="http://schemas.openxmlformats.org/officeDocument/2006/relationships/hyperlink" Target="http://neptunescientific.com/products/pipette-tips/filter-tips/" TargetMode="External"/><Relationship Id="rId129" Type="http://schemas.openxmlformats.org/officeDocument/2006/relationships/hyperlink" Target="https://www.kartelllabware.com/en/products/plastilab/graduated-and-volumetric-plasticware/blue-graduated-measuring-cylinders-tall-form-class-b-1/" TargetMode="External"/><Relationship Id="rId280" Type="http://schemas.openxmlformats.org/officeDocument/2006/relationships/hyperlink" Target="https://www.shp-steriltechnik.de/resources/PDF/Catalogue-Laboklav.pdf" TargetMode="External"/><Relationship Id="rId336" Type="http://schemas.openxmlformats.org/officeDocument/2006/relationships/hyperlink" Target="http://02f5425.netsolhost.com/ussin/products/vs1300v.html" TargetMode="External"/><Relationship Id="rId75" Type="http://schemas.openxmlformats.org/officeDocument/2006/relationships/hyperlink" Target="https://www.sigmaaldrich.com/catalog/product/sigma/e6005?lang=en&amp;region=GB" TargetMode="External"/><Relationship Id="rId140" Type="http://schemas.openxmlformats.org/officeDocument/2006/relationships/hyperlink" Target="https://www.hirschmannlab.com/artikelgruppe/22701" TargetMode="External"/><Relationship Id="rId182" Type="http://schemas.openxmlformats.org/officeDocument/2006/relationships/hyperlink" Target="http://www.oxfordimmunotec.com/international/wp-content/uploads/sites/3/PI-AIMV-UK-V2.pdf" TargetMode="External"/><Relationship Id="rId378" Type="http://schemas.openxmlformats.org/officeDocument/2006/relationships/hyperlink" Target="https://www.olympus-lifescience.com/en/microscopes/upright/cx23/" TargetMode="External"/><Relationship Id="rId403" Type="http://schemas.openxmlformats.org/officeDocument/2006/relationships/hyperlink" Target="https://www.human.de/products/molecular-dx/service-support/"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bd.com/en-eu/offerings/capabilities/syringes-and-needles/injection-syringes/bd-discardit-ii" TargetMode="External"/><Relationship Id="rId291" Type="http://schemas.openxmlformats.org/officeDocument/2006/relationships/hyperlink" Target="https://configurator.labogeneapps.com/media/1299/mars-1500-vers-2016.pdf" TargetMode="External"/><Relationship Id="rId305" Type="http://schemas.openxmlformats.org/officeDocument/2006/relationships/hyperlink" Target="https://configurator.labogeneapps.com/media/1302/mars-pro-1200-vers-2016.pdf" TargetMode="External"/><Relationship Id="rId347" Type="http://schemas.openxmlformats.org/officeDocument/2006/relationships/hyperlink" Target="https://moleculardiagnostics.bd.com/bd-max-system/" TargetMode="External"/><Relationship Id="rId44" Type="http://schemas.openxmlformats.org/officeDocument/2006/relationships/hyperlink" Target="https://www.eppendorf.com/product-media/doc/en/235590/Sample-Preparation_Flyer_Tube-Racks_Well-Organized.pdf" TargetMode="External"/><Relationship Id="rId86" Type="http://schemas.openxmlformats.org/officeDocument/2006/relationships/hyperlink" Target="https://www.carlroth.com/de/en/general-reagents/sodium-chloride/p/p029.2" TargetMode="External"/><Relationship Id="rId151" Type="http://schemas.openxmlformats.org/officeDocument/2006/relationships/hyperlink" Target="https://www.carlroth.com/com/en/desiccators/desiccator-set-duran-novus-with-tube-%28ns-24-29%29-stopcock-in-the-lid/p/etp5.1" TargetMode="External"/><Relationship Id="rId389" Type="http://schemas.openxmlformats.org/officeDocument/2006/relationships/hyperlink" Target="https://www.micro-shop.zeiss.com/en/dk/system/primostar+1-primostar+1-upright+microscopes/10336/" TargetMode="External"/><Relationship Id="rId193" Type="http://schemas.openxmlformats.org/officeDocument/2006/relationships/hyperlink" Target="https://legacy.bd.com/europe/regulatory/Assets/IFU/Difco_BBL/283810.pdf" TargetMode="External"/><Relationship Id="rId207" Type="http://schemas.openxmlformats.org/officeDocument/2006/relationships/hyperlink" Target="https://www.bd.com/resource.aspx?IDX=27408" TargetMode="External"/><Relationship Id="rId249" Type="http://schemas.openxmlformats.org/officeDocument/2006/relationships/hyperlink" Target="https://www.herenz.de/Kataloge/Englisch_2021.pdf" TargetMode="External"/><Relationship Id="rId414" Type="http://schemas.openxmlformats.org/officeDocument/2006/relationships/hyperlink" Target="https://www.cepheid.com/en-CH/systems/genexpert-family-of-systems/genexpert-system.html"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www.sarstedt.com/en/products/diagnostic/multi-safe/boxes/product/dmsarproducts/specificationPdf/Product/77.1515/" TargetMode="External"/><Relationship Id="rId260" Type="http://schemas.openxmlformats.org/officeDocument/2006/relationships/hyperlink" Target="https://www.ika.com/en/Products-Lab-Eq/Magnetic-Stirrers-Hot-Plate-Lab-Mixer-Stirrer-Blender-csp-188/RCT-basic-cpdt-3810000/" TargetMode="External"/><Relationship Id="rId316" Type="http://schemas.openxmlformats.org/officeDocument/2006/relationships/hyperlink" Target="https://configurator.labogeneapps.com/media/1303/mars-pro-1500-vers-2016.pdf" TargetMode="External"/><Relationship Id="rId55" Type="http://schemas.openxmlformats.org/officeDocument/2006/relationships/hyperlink" Target="https://www.dwk.com/duran-culture-tube-with-screw-cap-gl-18-16-x-150-mm-261352254" TargetMode="External"/><Relationship Id="rId97" Type="http://schemas.openxmlformats.org/officeDocument/2006/relationships/hyperlink" Target="https://www.nobamed.com/gb/surgical-masks-caps-and-socks/274-3586-uberschuhe.html" TargetMode="External"/><Relationship Id="rId120" Type="http://schemas.openxmlformats.org/officeDocument/2006/relationships/hyperlink" Target="http://www.phoenix-instrument.de/PDF/Electrochemistry.pdf" TargetMode="External"/><Relationship Id="rId358" Type="http://schemas.openxmlformats.org/officeDocument/2006/relationships/hyperlink" Target="https://www.qiagen.com/ca/applications/tb-management/products/qiareach-quantiferon-tb-test" TargetMode="External"/><Relationship Id="rId162" Type="http://schemas.openxmlformats.org/officeDocument/2006/relationships/hyperlink" Target="https://ch.gilson.com/CHSV/universal-multichannel-stand.html" TargetMode="External"/><Relationship Id="rId218" Type="http://schemas.openxmlformats.org/officeDocument/2006/relationships/hyperlink" Target="https://www.thermofisher.com/order/catalog/product/1323TS" TargetMode="External"/><Relationship Id="rId425" Type="http://schemas.openxmlformats.org/officeDocument/2006/relationships/hyperlink" Target="https://www.dupont.co.uk/products/tyvek-isoclean-ic0270bwh00.html" TargetMode="External"/><Relationship Id="rId271" Type="http://schemas.openxmlformats.org/officeDocument/2006/relationships/hyperlink" Target="https://www.shp-steriltechnik.de/resources/PDF/Catalogue-Laboklav.pdf" TargetMode="External"/><Relationship Id="rId24" Type="http://schemas.openxmlformats.org/officeDocument/2006/relationships/hyperlink" Target="https://www.hettichlab.com/package/rotina-380-r-conical-package-1/" TargetMode="External"/><Relationship Id="rId66" Type="http://schemas.openxmlformats.org/officeDocument/2006/relationships/hyperlink" Target="https://www.hirschmannlab.com/en/artikelgruppe/11702?parent=%7B031F8BD4-1D4C-44DA-8BB8-3D1379F43010%7D" TargetMode="External"/><Relationship Id="rId131" Type="http://schemas.openxmlformats.org/officeDocument/2006/relationships/hyperlink" Target="https://shop.brand.de/en/p347" TargetMode="External"/><Relationship Id="rId327" Type="http://schemas.openxmlformats.org/officeDocument/2006/relationships/hyperlink" Target="https://configurator.labogeneapps.com/media/1304/mars-pro-1800-vers-2016.pdf" TargetMode="External"/><Relationship Id="rId369" Type="http://schemas.openxmlformats.org/officeDocument/2006/relationships/hyperlink" Target="http://www.cspharmchem.com/" TargetMode="External"/><Relationship Id="rId173" Type="http://schemas.openxmlformats.org/officeDocument/2006/relationships/hyperlink" Target="https://www.thermofisher.com/order/catalog/product/1323TS" TargetMode="External"/><Relationship Id="rId229" Type="http://schemas.openxmlformats.org/officeDocument/2006/relationships/hyperlink" Target="https://gb.gilson.com/GBSV/catalogsearch/result/?q=FA10009" TargetMode="External"/><Relationship Id="rId380" Type="http://schemas.openxmlformats.org/officeDocument/2006/relationships/hyperlink" Target="https://shop.gbo.com/de/austria/products/bioscience/covid-19/covid-19-zentrifugenroehrchen-50/227261.html" TargetMode="External"/><Relationship Id="rId240" Type="http://schemas.openxmlformats.org/officeDocument/2006/relationships/hyperlink" Target="https://www.herenz.de/Kataloge/Englisch_2021.pdf" TargetMode="External"/><Relationship Id="rId35" Type="http://schemas.openxmlformats.org/officeDocument/2006/relationships/hyperlink" Target="http://ahn-bio.de/wp-content/uploads/2018/11/AHN-Consumables-Catalogue.pdf" TargetMode="External"/><Relationship Id="rId77" Type="http://schemas.openxmlformats.org/officeDocument/2006/relationships/hyperlink" Target="https://www.sigmaaldrich.com/catalog/product/sigma/k1377?lang=en&amp;region=GB" TargetMode="External"/><Relationship Id="rId100" Type="http://schemas.openxmlformats.org/officeDocument/2006/relationships/hyperlink" Target="https://www.draeger.com/Products/Content/flow-check-pi-9046525-en-gb.pdf" TargetMode="External"/><Relationship Id="rId282" Type="http://schemas.openxmlformats.org/officeDocument/2006/relationships/hyperlink" Target="https://www.stakpure.de/ion-exchangers/conductivity-meter/?lang=en" TargetMode="External"/><Relationship Id="rId338" Type="http://schemas.openxmlformats.org/officeDocument/2006/relationships/hyperlink" Target="https://www.apmedical.it/eng/sharps-containers/dispo-line.html"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ch.vwr.com/store/product/it/9873355/laboratory-bottles-narrow-neck-with-screw-cap" TargetMode="External"/><Relationship Id="rId184" Type="http://schemas.openxmlformats.org/officeDocument/2006/relationships/hyperlink" Target="https://www.qiagen.com/ch/products/diagnostics-and-clinical-research/tb-management/quantiferon-tb-gold-plus/quantiferon-tb-gold-plus/" TargetMode="External"/><Relationship Id="rId391" Type="http://schemas.openxmlformats.org/officeDocument/2006/relationships/hyperlink" Target="https://www.micro-shop.zeiss.com/en/dk/system/primostar+1-primostar+1-upright+microscopes/10336/" TargetMode="External"/><Relationship Id="rId405" Type="http://schemas.openxmlformats.org/officeDocument/2006/relationships/hyperlink" Target="https://www.human.de/products/molecular-dx/service-support/" TargetMode="External"/><Relationship Id="rId251" Type="http://schemas.openxmlformats.org/officeDocument/2006/relationships/hyperlink" Target="https://www.witeg.de/en/detail/index/sArticle/3022" TargetMode="External"/><Relationship Id="rId46" Type="http://schemas.openxmlformats.org/officeDocument/2006/relationships/hyperlink" Target="https://www.memmert.com/products/incubators/incubator/IF750/" TargetMode="External"/><Relationship Id="rId293" Type="http://schemas.openxmlformats.org/officeDocument/2006/relationships/hyperlink" Target="https://configurator.labogeneapps.com/media/1299/mars-1500-vers-2016.pdf" TargetMode="External"/><Relationship Id="rId307" Type="http://schemas.openxmlformats.org/officeDocument/2006/relationships/hyperlink" Target="https://configurator.labogeneapps.com/media/1300/mars-1800-vers-2016.pdf" TargetMode="External"/><Relationship Id="rId349" Type="http://schemas.openxmlformats.org/officeDocument/2006/relationships/hyperlink" Target="https://moleculardiagnostics.bd.com/bd-max-system/" TargetMode="External"/><Relationship Id="rId88" Type="http://schemas.openxmlformats.org/officeDocument/2006/relationships/hyperlink" Target="https://www.edding.com/products/edding-3000-permanent-marker/" TargetMode="External"/><Relationship Id="rId111" Type="http://schemas.openxmlformats.org/officeDocument/2006/relationships/hyperlink" Target="https://www.thermofisher.com/order/catalog/product/6379-0004" TargetMode="External"/><Relationship Id="rId153" Type="http://schemas.openxmlformats.org/officeDocument/2006/relationships/hyperlink" Target="https://www.mn-net.com/ch/filter-paper-sheets-mn-616-md-qualitative-medium-to-slow-55-s-smooth-133010a" TargetMode="External"/><Relationship Id="rId195" Type="http://schemas.openxmlformats.org/officeDocument/2006/relationships/hyperlink" Target="https://legacy.bd.com/ds/technicalCenter/inserts/L007464(11).pdf" TargetMode="External"/><Relationship Id="rId209" Type="http://schemas.openxmlformats.org/officeDocument/2006/relationships/hyperlink" Target="https://www.bd.com/resource.aspx?IDX=27408" TargetMode="External"/><Relationship Id="rId360" Type="http://schemas.openxmlformats.org/officeDocument/2006/relationships/hyperlink" Target="http://www.svizera.org/files/pdfs/Productlijsten/productlist_diagnostic_svizera-europe_2022.pdf" TargetMode="External"/><Relationship Id="rId416" Type="http://schemas.openxmlformats.org/officeDocument/2006/relationships/hyperlink" Target="https://www.bd.com/en-us/products-and-solutions/products/product-page.442818" TargetMode="External"/><Relationship Id="rId220" Type="http://schemas.openxmlformats.org/officeDocument/2006/relationships/hyperlink" Target="https://www.dwk.com/duran-pressure-plus-gl-45-laboratory-bottle-clear-without-screw-cap-and-pouring-ring-1000-ml-218105403"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thermofisher.com/order/catalog/product/5935-0016" TargetMode="External"/><Relationship Id="rId262" Type="http://schemas.openxmlformats.org/officeDocument/2006/relationships/hyperlink" Target="https://www.systec-lab.de/wp-content/uploads/2021/03/12_2020%20Systec%20Laboratory%20Autoclaves%20V-%20and%20D-Series.pdf" TargetMode="External"/><Relationship Id="rId318" Type="http://schemas.openxmlformats.org/officeDocument/2006/relationships/hyperlink" Target="https://configurator.labogeneapps.com/media/1303/mars-pro-1500-vers-2016.pdf" TargetMode="External"/><Relationship Id="rId99" Type="http://schemas.openxmlformats.org/officeDocument/2006/relationships/hyperlink" Target="https://www.driesen-kern.de/produkte/luftgeschwindigkeit-volumenstrom/handmessgeraete/multifunktions-klimamessgeraet-tsi9565-x.php" TargetMode="External"/><Relationship Id="rId122" Type="http://schemas.openxmlformats.org/officeDocument/2006/relationships/hyperlink" Target="https://www.kartelllabware.com/en/products/plastilab/general-purpose-labware/input-trays-1/" TargetMode="External"/><Relationship Id="rId164" Type="http://schemas.openxmlformats.org/officeDocument/2006/relationships/hyperlink" Target="https://www.memmert.com/products/incubators/incubator/IN75/pdf/" TargetMode="External"/><Relationship Id="rId371" Type="http://schemas.openxmlformats.org/officeDocument/2006/relationships/hyperlink" Target="https://www.sz-sinomedevice.com/slide-storage-box.html" TargetMode="External"/><Relationship Id="rId427" Type="http://schemas.openxmlformats.org/officeDocument/2006/relationships/drawing" Target="../drawings/drawing2.xml"/><Relationship Id="rId26" Type="http://schemas.openxmlformats.org/officeDocument/2006/relationships/hyperlink" Target="https://www.hettichlab.com/downloadcenter/Products/Datasheets/ZENTRIMIX380R_EN.pdf" TargetMode="External"/><Relationship Id="rId231" Type="http://schemas.openxmlformats.org/officeDocument/2006/relationships/hyperlink" Target="http://neptunescientific.com/wp-content/uploads/2015/11/neptune_bt10xl_2340_series_spec_sheet_110406.pdf" TargetMode="External"/><Relationship Id="rId273" Type="http://schemas.openxmlformats.org/officeDocument/2006/relationships/hyperlink" Target="https://www.shp-steriltechnik.de/resources/PDF/Catalogue-Laboklav.pdf" TargetMode="External"/><Relationship Id="rId329" Type="http://schemas.openxmlformats.org/officeDocument/2006/relationships/hyperlink" Target="https://configurator.labogeneapps.com/media/1304/mars-pro-1800-vers-2016.pdf" TargetMode="External"/><Relationship Id="rId68" Type="http://schemas.openxmlformats.org/officeDocument/2006/relationships/hyperlink" Target="https://www.sigmaaldrich.com/catalog/product/sial/i3377?lang=en&amp;region=GB" TargetMode="External"/><Relationship Id="rId133" Type="http://schemas.openxmlformats.org/officeDocument/2006/relationships/hyperlink" Target="https://shop.brand.de/en/p347" TargetMode="External"/><Relationship Id="rId175" Type="http://schemas.openxmlformats.org/officeDocument/2006/relationships/hyperlink" Target="https://www.thermofisher.com/order/catalog/product/1323TS" TargetMode="External"/><Relationship Id="rId340" Type="http://schemas.openxmlformats.org/officeDocument/2006/relationships/hyperlink" Target="https://www.bd.com/en-uk/offerings/capabilities/microbiology-solutions/clinical-microbiology/mycobacteria-testing/bd-bbl-mycoprep-kit" TargetMode="External"/><Relationship Id="rId200" Type="http://schemas.openxmlformats.org/officeDocument/2006/relationships/hyperlink" Target="https://legacy.bd.com/ds/technicalCenter/inserts/L000180JAA(04).pdf" TargetMode="External"/><Relationship Id="rId382" Type="http://schemas.openxmlformats.org/officeDocument/2006/relationships/hyperlink" Target="https://www.euromex.com/en/products/applications/86129-un1/" TargetMode="External"/><Relationship Id="rId242" Type="http://schemas.openxmlformats.org/officeDocument/2006/relationships/hyperlink" Target="https://www.herenz.de/Kataloge/Englisch_2021.pdf" TargetMode="External"/><Relationship Id="rId284" Type="http://schemas.openxmlformats.org/officeDocument/2006/relationships/hyperlink" Target="https://configurator.labogeneapps.com/media/1298/mars-1200-vers-2016.pdf" TargetMode="External"/><Relationship Id="rId37" Type="http://schemas.openxmlformats.org/officeDocument/2006/relationships/hyperlink" Target="https://www.sigmaaldrich.com/catalog/product/aldrich/z692867?lang=en&amp;region=GB" TargetMode="External"/><Relationship Id="rId79" Type="http://schemas.openxmlformats.org/officeDocument/2006/relationships/hyperlink" Target="http://www.oxforddiagnosticlaboratories.eu/products-services/t-spot-tb-test/" TargetMode="External"/><Relationship Id="rId102"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44" Type="http://schemas.openxmlformats.org/officeDocument/2006/relationships/hyperlink" Target="https://ch.vwr.com/store/product/it/9873355/laboratory-bottles-narrow-neck-with-screw-cap" TargetMode="External"/><Relationship Id="rId90" Type="http://schemas.openxmlformats.org/officeDocument/2006/relationships/hyperlink" Target="https://de.vwr.com/store/product/en/11730526/laborstuhle-all-in-one?languageChanged=en" TargetMode="External"/><Relationship Id="rId186" Type="http://schemas.openxmlformats.org/officeDocument/2006/relationships/hyperlink" Target="https://www.qiagen.com/ch/products/diagnostics-and-clinical-research/tb-management/quantiferon-tb-gold-plus/quantiferon-tb-gold-plus/" TargetMode="External"/><Relationship Id="rId351" Type="http://schemas.openxmlformats.org/officeDocument/2006/relationships/hyperlink" Target="https://moleculardiagnostics.bd.com/bd-max-system/" TargetMode="External"/><Relationship Id="rId393" Type="http://schemas.openxmlformats.org/officeDocument/2006/relationships/hyperlink" Target="https://www.molbiodiagnostics.com/" TargetMode="External"/><Relationship Id="rId407" Type="http://schemas.openxmlformats.org/officeDocument/2006/relationships/hyperlink" Target="https://www.human.de/products/molecular-dx/tb-lamp/instruments/" TargetMode="External"/><Relationship Id="rId211" Type="http://schemas.openxmlformats.org/officeDocument/2006/relationships/hyperlink" Target="https://www.bd.com/resource.aspx?IDX=27408" TargetMode="External"/><Relationship Id="rId253" Type="http://schemas.openxmlformats.org/officeDocument/2006/relationships/hyperlink" Target="https://www.assistent.eu/en/product/test-tube-brushes-with-cotton-end/" TargetMode="External"/><Relationship Id="rId295" Type="http://schemas.openxmlformats.org/officeDocument/2006/relationships/hyperlink" Target="https://configurator.labogeneapps.com/media/1299/mars-1500-vers-2016.pdf" TargetMode="External"/><Relationship Id="rId309" Type="http://schemas.openxmlformats.org/officeDocument/2006/relationships/hyperlink" Target="https://configurator.labogeneapps.com/media/1300/mars-1800-vers-2016.pdf" TargetMode="External"/><Relationship Id="rId48" Type="http://schemas.openxmlformats.org/officeDocument/2006/relationships/hyperlink" Target="https://itwreagents.com/germany/de/product/l-asparagin-monohydrat-biochemica/A3721" TargetMode="External"/><Relationship Id="rId113" Type="http://schemas.openxmlformats.org/officeDocument/2006/relationships/hyperlink" Target="https://www.memmert.com/products/heating-drying-ovens/universal-oven/UF260/" TargetMode="External"/><Relationship Id="rId320" Type="http://schemas.openxmlformats.org/officeDocument/2006/relationships/hyperlink" Target="https://configurator.labogeneapps.com/media/1303/mars-pro-1500-vers-2016.pdf" TargetMode="External"/><Relationship Id="rId155" Type="http://schemas.openxmlformats.org/officeDocument/2006/relationships/hyperlink" Target="https://www.deutsch-neumann.de/en/pipette-filler" TargetMode="External"/><Relationship Id="rId197" Type="http://schemas.openxmlformats.org/officeDocument/2006/relationships/hyperlink" Target="https://legacy.bd.com/ds/technicalCenter/inserts/L007467(12).pdf" TargetMode="External"/><Relationship Id="rId362" Type="http://schemas.openxmlformats.org/officeDocument/2006/relationships/hyperlink" Target="http://www.svizera.org/files/pdfs/Productlijsten/productlist_diagnostic_svizera-europe_2022.pdf" TargetMode="External"/><Relationship Id="rId418" Type="http://schemas.openxmlformats.org/officeDocument/2006/relationships/hyperlink" Target="https://www.xtpower.de/XT-20000QC3/" TargetMode="External"/><Relationship Id="rId222" Type="http://schemas.openxmlformats.org/officeDocument/2006/relationships/hyperlink" Target="https://www.cytivalifesciences.com/en/us/shop/whatman-laboratory-filtration/speciality-cellulose-papers/seed-germination-testing-papers/grade-597-qualitative-filter-papers-p-00212" TargetMode="External"/><Relationship Id="rId264" Type="http://schemas.openxmlformats.org/officeDocument/2006/relationships/hyperlink" Target="https://www.systec-lab.de/wp-content/uploads/2021/03/12_2020%20Systec%20Laboratory%20Autoclaves%20V-%20and%20D-Series.pdf" TargetMode="External"/><Relationship Id="rId17" Type="http://schemas.openxmlformats.org/officeDocument/2006/relationships/hyperlink" Target="https://www.sigmaaldrich.com/catalog/product/aldrich/861030?lang=en&amp;region=GB" TargetMode="External"/><Relationship Id="rId59" Type="http://schemas.openxmlformats.org/officeDocument/2006/relationships/hyperlink" Target="https://online-shop.eppendorf.com/OC-en/Manual-Liquid-Handling-44563/Manual-Pipetting--Dispensing-44564/Multipette-M4-PF-44619.html" TargetMode="External"/><Relationship Id="rId124" Type="http://schemas.openxmlformats.org/officeDocument/2006/relationships/hyperlink" Target="https://www.kartelllabware.com/en/products/plastilab/general-purpose-labware/powder-funne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s://www.qure.ai/product/qxr"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dell.com/en-us/shop/dell-laptops/precision-5480-workstation/spd/precision-14-5480-laptop/s002p5480usvp"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thermofisher.cn/order/catalog/product/EPDTRUDOSE?SID=srch-srp-EPDTRUDOSE"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www.haisic.cn/plus/view.php?aid=77"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3"/>
  <sheetViews>
    <sheetView zoomScaleNormal="100" workbookViewId="0">
      <selection activeCell="B1" sqref="B1"/>
    </sheetView>
  </sheetViews>
  <sheetFormatPr defaultColWidth="11.42578125" defaultRowHeight="12.75" x14ac:dyDescent="0.2"/>
  <cols>
    <col min="1" max="1" width="38.7109375" style="11" customWidth="1"/>
    <col min="2" max="2" width="48.28515625" style="11" bestFit="1" customWidth="1"/>
    <col min="3" max="3" width="48.85546875" style="11" bestFit="1" customWidth="1"/>
    <col min="4" max="16384" width="11.42578125" style="11"/>
  </cols>
  <sheetData>
    <row r="1" spans="1:5" ht="51" customHeight="1" thickBot="1" x14ac:dyDescent="0.25">
      <c r="A1" s="257"/>
      <c r="B1" s="258" t="s">
        <v>0</v>
      </c>
      <c r="C1" s="259" t="s">
        <v>1</v>
      </c>
    </row>
    <row r="2" spans="1:5" ht="10.5" customHeight="1" thickBot="1" x14ac:dyDescent="0.25"/>
    <row r="3" spans="1:5" ht="17.100000000000001" customHeight="1" x14ac:dyDescent="0.2">
      <c r="A3" s="704" t="str">
        <f t="array" aca="1" ref="A3" ca="1">IF(OR(LEFT(INDEX('2 Diagnostics Ordering list'!$A$3:$A$855,MATCH('Calculations - Diagnostics'!$H38,'2 Diagnostics Ordering list'!$A$3:$A$855,0)),3)="1. ",LEFT(INDEX('2 Diagnostics Ordering list'!$A$3:$A$855,MATCH('Calculations - Diagnostics'!$H38,'2 Diagnostics Ordering list'!$A$3:$A$855,0)),3)="2. ",LEFT(INDEX('2 Diagnostics Ordering list'!$A$3:$A$855,MATCH('Calculations - Diagnostics'!$H38,'2 Diagnostics Ordering list'!$A$3:$A$855,0)),3)="3. ",LEFT(INDEX('2 Diagnostics Ordering list'!$A$3:$A$855,MATCH('Calculations - Diagnostics'!$H38,'2 Diagnostics Ordering list'!$A$3:$A$855,0)),3)="4. ",LEFT(INDEX('2 Diagnostics Ordering list'!$A$3:$A$855,MATCH('Calculations - Diagnostics'!$H38,'2 Diagnostics Ordering list'!$A$3:$A$855,0)),3)="5. ",LEFT(INDEX('2 Diagnostics Ordering list'!$A$3:$A$855,MATCH('Calculations - Diagnostics'!$H38,'2 Diagnostics Ordering list'!$A$3:$A$855,0)),3)="6. ",LEFT(INDEX('2 Diagnostics Ordering list'!$A$3:$A$855,MATCH('Calculations - Diagnostics'!$H38,'2 Diagnostics Ordering list'!$A$3:$A$855,0)),3)="7. ",LEFT(INDEX('2 Diagnostics Ordering list'!$A$3:$A$855,MATCH('Calculations - Diagnostics'!$H38,'2 Diagnostics Ordering list'!$A$3:$A$855,0)),3)="8. ",LEFT(INDEX('2 Diagnostics Ordering list'!$A$3:$A$855,MATCH('Calculations - Diagnostics'!$H38,'2 Diagnostics Ordering list'!$A$3:$A$855,0)),3)="9. "),
HYPERLINK("#"&amp;CELL("address",INDEX('2 Diagnostics Ordering list'!$A$3:$A$855,MATCH('Calculations - Diagnostics'!$H38,'2 Diagnostics Ordering list'!$A$3:$A$855,0))),INDEX('2 Diagnostics Ordering list'!$A$3:$A$855,MATCH('Calculations - Diagnostics'!$H38,'2 Diagnostics Ordering list'!$A$3:$A$855,0))),"")</f>
        <v>1. DETECTION AND RESISTANCE OF MTB</v>
      </c>
      <c r="B3" s="705" t="str">
        <f t="array" aca="1" ref="B3" ca="1">IF(OR(LEFT(INDEX('2 Diagnostics Ordering list'!$A$3:$A$855,MATCH('Calculations - Diagnostics'!$H38,'2 Diagnostics Ordering list'!$A$3:$A$855,0)),4)="1.1 ",LEFT(INDEX('2 Diagnostics Ordering list'!$A$3:$A$855,MATCH('Calculations - Diagnostics'!$H38,'2 Diagnostics Ordering list'!$A$3:$A$855,0)),4)="1.2 ",LEFT(INDEX('2 Diagnostics Ordering list'!$A$3:$A$855,MATCH('Calculations - Diagnostics'!$H38,'2 Diagnostics Ordering list'!$A$3:$A$855,0)),4)="1.3 ",LEFT(INDEX('2 Diagnostics Ordering list'!$A$3:$A$855,MATCH('Calculations - Diagnostics'!$H38,'2 Diagnostics Ordering list'!$A$3:$A$855,0)),4)="1.4 ",LEFT(INDEX('2 Diagnostics Ordering list'!$A$3:$A$855,MATCH('Calculations - Diagnostics'!$H38,'2 Diagnostics Ordering list'!$A$3:$A$855,0)),4)="1.5 ",LEFT(INDEX('2 Diagnostics Ordering list'!$A$3:$A$855,MATCH('Calculations - Diagnostics'!$H38,'2 Diagnostics Ordering list'!$A$3:$A$855,0)),4)="1.6 ",LEFT(INDEX('2 Diagnostics Ordering list'!$A$3:$A$855,MATCH('Calculations - Diagnostics'!$H38,'2 Diagnostics Ordering list'!$A$3:$A$855,0)),4)="2.1 ",LEFT(INDEX('2 Diagnostics Ordering list'!$A$3:$A$855,MATCH('Calculations - Diagnostics'!$H38,'2 Diagnostics Ordering list'!$A$3:$A$855,0)),4)="3.1 ",LEFT(INDEX('2 Diagnostics Ordering list'!$A$3:$A$855,MATCH('Calculations - Diagnostics'!$H38,'2 Diagnostics Ordering list'!$A$3:$A$855,0)),4)="4.1 ",LEFT(INDEX('2 Diagnostics Ordering list'!$A$3:$A$855,MATCH('Calculations - Diagnostics'!$H38,'2 Diagnostics Ordering list'!$A$3:$A$855,0)),4)="4.2 ",LEFT(INDEX('2 Diagnostics Ordering list'!$A$3:$A$855,MATCH('Calculations - Diagnostics'!$H38,'2 Diagnostics Ordering list'!$A$3:$A$855,0)),4)="5.1 ",LEFT(INDEX('2 Diagnostics Ordering list'!$A$3:$A$855,MATCH('Calculations - Diagnostics'!$H38,'2 Diagnostics Ordering list'!$A$3:$A$855,0)),4)="5.2 ",LEFT(INDEX('2 Diagnostics Ordering list'!$A$3:$A$855,MATCH('Calculations - Diagnostics'!$H38,'2 Diagnostics Ordering list'!$A$3:$A$855,0)),4)="5.3 ",LEFT(INDEX('2 Diagnostics Ordering list'!$A$3:$A$855,MATCH('Calculations - Diagnostics'!$H38,'2 Diagnostics Ordering list'!$A$3:$A$855,0)),4)="6.1 ",LEFT(INDEX('2 Diagnostics Ordering list'!$A$3:$A$855,MATCH('Calculations - Diagnostics'!$H38,'2 Diagnostics Ordering list'!$A$3:$A$855,0)),4)="6.2 ",LEFT(INDEX('2 Diagnostics Ordering list'!$A$3:$A$855,MATCH('Calculations - Diagnostics'!$H38,'2 Diagnostics Ordering list'!$A$3:$A$855,0)),4)="6.3 ",LEFT(INDEX('2 Diagnostics Ordering list'!$A$3:$A$855,MATCH('Calculations - Diagnostics'!$H38,'2 Diagnostics Ordering list'!$A$3:$A$855,0)),4)="6.4 ",LEFT(INDEX('2 Diagnostics Ordering list'!$A$3:$A$855,MATCH('Calculations - Diagnostics'!$H38,'2 Diagnostics Ordering list'!$A$3:$A$855,0)),4)="7.1 "),HYPERLINK("#"&amp;CELL("address",INDEX('2 Diagnostics Ordering list'!$A$3:$A$855,MATCH('Calculations - Diagnostics'!$H38,'2 Diagnostics Ordering list'!$A$3:$A$855,0))),INDEX('2 Diagnostics Ordering list'!$A$3:$A$855,MATCH('Calculations - Diagnostics'!$H38,'2 Diagnostics Ordering list'!$A$3:$A$855,0))),"")</f>
        <v/>
      </c>
      <c r="C3" s="706" t="str">
        <f t="array" aca="1" ref="C3" ca="1">IF(AND(A3="",B3=""),HYPERLINK("#"&amp;CELL("address",INDEX('2 Diagnostics Ordering list'!$A$3:$A$855,MATCH('Calculations - Diagnostics'!$H38,'2 Diagnostics Ordering list'!$A$3:$A$855,0))),INDEX('2 Diagnostics Ordering list'!$A$3:$A$855,MATCH('Calculations - Diagnostics'!$H38,'2 Diagnostics Ordering list'!$A$3:$A$855,0))),"")</f>
        <v/>
      </c>
      <c r="E3" s="342"/>
    </row>
    <row r="4" spans="1:5" ht="17.100000000000001" customHeight="1" x14ac:dyDescent="0.2">
      <c r="A4" s="707" t="str">
        <f t="array" aca="1" ref="A4" ca="1">IF(OR(LEFT(INDEX('2 Diagnostics Ordering list'!$A$3:$A$855,MATCH('Calculations - Diagnostics'!$H39,'2 Diagnostics Ordering list'!$A$3:$A$855,0)),3)="1. ",LEFT(INDEX('2 Diagnostics Ordering list'!$A$3:$A$855,MATCH('Calculations - Diagnostics'!$H39,'2 Diagnostics Ordering list'!$A$3:$A$855,0)),3)="2. ",LEFT(INDEX('2 Diagnostics Ordering list'!$A$3:$A$855,MATCH('Calculations - Diagnostics'!$H39,'2 Diagnostics Ordering list'!$A$3:$A$855,0)),3)="3. ",LEFT(INDEX('2 Diagnostics Ordering list'!$A$3:$A$855,MATCH('Calculations - Diagnostics'!$H39,'2 Diagnostics Ordering list'!$A$3:$A$855,0)),3)="4. ",LEFT(INDEX('2 Diagnostics Ordering list'!$A$3:$A$855,MATCH('Calculations - Diagnostics'!$H39,'2 Diagnostics Ordering list'!$A$3:$A$855,0)),3)="5. ",LEFT(INDEX('2 Diagnostics Ordering list'!$A$3:$A$855,MATCH('Calculations - Diagnostics'!$H39,'2 Diagnostics Ordering list'!$A$3:$A$855,0)),3)="6. ",LEFT(INDEX('2 Diagnostics Ordering list'!$A$3:$A$855,MATCH('Calculations - Diagnostics'!$H39,'2 Diagnostics Ordering list'!$A$3:$A$855,0)),3)="7. ",LEFT(INDEX('2 Diagnostics Ordering list'!$A$3:$A$855,MATCH('Calculations - Diagnostics'!$H39,'2 Diagnostics Ordering list'!$A$3:$A$855,0)),3)="8. ",LEFT(INDEX('2 Diagnostics Ordering list'!$A$3:$A$855,MATCH('Calculations - Diagnostics'!$H39,'2 Diagnostics Ordering list'!$A$3:$A$855,0)),3)="9. "),HYPERLINK("#"&amp;CELL("address",INDEX('2 Diagnostics Ordering list'!$A$3:$A$855,MATCH('Calculations - Diagnostics'!$H39,'2 Diagnostics Ordering list'!$A$3:$A$855,0))),INDEX('2 Diagnostics Ordering list'!$A$3:$A$855,MATCH('Calculations - Diagnostics'!$H39,'2 Diagnostics Ordering list'!$A$3:$A$855,0))),"")</f>
        <v/>
      </c>
      <c r="B4" s="708" t="str">
        <f t="array" aca="1" ref="B4" ca="1">IF(OR(LEFT(INDEX('2 Diagnostics Ordering list'!$A$3:$A$855,MATCH('Calculations - Diagnostics'!$H39,'2 Diagnostics Ordering list'!$A$3:$A$855,0)),4)="1.1 ",LEFT(INDEX('2 Diagnostics Ordering list'!$A$3:$A$855,MATCH('Calculations - Diagnostics'!$H39,'2 Diagnostics Ordering list'!$A$3:$A$855,0)),4)="1.2 ",LEFT(INDEX('2 Diagnostics Ordering list'!$A$3:$A$855,MATCH('Calculations - Diagnostics'!$H39,'2 Diagnostics Ordering list'!$A$3:$A$855,0)),4)="1.3 ",LEFT(INDEX('2 Diagnostics Ordering list'!$A$3:$A$855,MATCH('Calculations - Diagnostics'!$H39,'2 Diagnostics Ordering list'!$A$3:$A$855,0)),4)="1.4 ",LEFT(INDEX('2 Diagnostics Ordering list'!$A$3:$A$855,MATCH('Calculations - Diagnostics'!$H39,'2 Diagnostics Ordering list'!$A$3:$A$855,0)),4)="1.5 ",LEFT(INDEX('2 Diagnostics Ordering list'!$A$3:$A$855,MATCH('Calculations - Diagnostics'!$H39,'2 Diagnostics Ordering list'!$A$3:$A$855,0)),4)="1.6 ",LEFT(INDEX('2 Diagnostics Ordering list'!$A$3:$A$855,MATCH('Calculations - Diagnostics'!$H39,'2 Diagnostics Ordering list'!$A$3:$A$855,0)),4)="2.1 ",LEFT(INDEX('2 Diagnostics Ordering list'!$A$3:$A$855,MATCH('Calculations - Diagnostics'!$H39,'2 Diagnostics Ordering list'!$A$3:$A$855,0)),4)="3.1 ",LEFT(INDEX('2 Diagnostics Ordering list'!$A$3:$A$855,MATCH('Calculations - Diagnostics'!$H39,'2 Diagnostics Ordering list'!$A$3:$A$855,0)),4)="4.1 ",LEFT(INDEX('2 Diagnostics Ordering list'!$A$3:$A$855,MATCH('Calculations - Diagnostics'!$H39,'2 Diagnostics Ordering list'!$A$3:$A$855,0)),4)="4.2 ",LEFT(INDEX('2 Diagnostics Ordering list'!$A$3:$A$855,MATCH('Calculations - Diagnostics'!$H39,'2 Diagnostics Ordering list'!$A$3:$A$855,0)),4)="5.1 ",LEFT(INDEX('2 Diagnostics Ordering list'!$A$3:$A$855,MATCH('Calculations - Diagnostics'!$H39,'2 Diagnostics Ordering list'!$A$3:$A$855,0)),4)="5.2 ",LEFT(INDEX('2 Diagnostics Ordering list'!$A$3:$A$855,MATCH('Calculations - Diagnostics'!$H39,'2 Diagnostics Ordering list'!$A$3:$A$855,0)),4)="5.3 ",LEFT(INDEX('2 Diagnostics Ordering list'!$A$3:$A$855,MATCH('Calculations - Diagnostics'!$H39,'2 Diagnostics Ordering list'!$A$3:$A$855,0)),4)="6.1 ",LEFT(INDEX('2 Diagnostics Ordering list'!$A$3:$A$855,MATCH('Calculations - Diagnostics'!$H39,'2 Diagnostics Ordering list'!$A$3:$A$855,0)),4)="6.2 ",LEFT(INDEX('2 Diagnostics Ordering list'!$A$3:$A$855,MATCH('Calculations - Diagnostics'!$H39,'2 Diagnostics Ordering list'!$A$3:$A$855,0)),4)="6.3 ",LEFT(INDEX('2 Diagnostics Ordering list'!$A$3:$A$855,MATCH('Calculations - Diagnostics'!$H39,'2 Diagnostics Ordering list'!$A$3:$A$855,0)),4)="6.4 ",LEFT(INDEX('2 Diagnostics Ordering list'!$A$3:$A$855,MATCH('Calculations - Diagnostics'!$H39,'2 Diagnostics Ordering list'!$A$3:$A$855,0)),4)="7.1 "),HYPERLINK("#"&amp;CELL("address",INDEX('2 Diagnostics Ordering list'!$A$3:$A$855,MATCH('Calculations - Diagnostics'!$H39,'2 Diagnostics Ordering list'!$A$3:$A$855,0))),INDEX('2 Diagnostics Ordering list'!$A$3:$A$855,MATCH('Calculations - Diagnostics'!$H39,'2 Diagnostics Ordering list'!$A$3:$A$855,0))),"")</f>
        <v>1.1 MOLECULAR TESTING: POC / NEAR-POC</v>
      </c>
      <c r="C4" s="709" t="str">
        <f t="array" aca="1" ref="C4" ca="1">IF(AND(A4="",B4=""),HYPERLINK("#"&amp;CELL("address",INDEX('2 Diagnostics Ordering list'!$A$3:$A$855,MATCH('Calculations - Diagnostics'!$H39,'2 Diagnostics Ordering list'!$A$3:$A$855,0))),INDEX('2 Diagnostics Ordering list'!$A$3:$A$855,MATCH('Calculations - Diagnostics'!$H39,'2 Diagnostics Ordering list'!$A$3:$A$855,0))),"")</f>
        <v/>
      </c>
    </row>
    <row r="5" spans="1:5" ht="17.100000000000001" customHeight="1" x14ac:dyDescent="0.2">
      <c r="A5" s="707" t="str">
        <f t="array" aca="1" ref="A5" ca="1">IF(OR(LEFT(INDEX('2 Diagnostics Ordering list'!$A$3:$A$855,MATCH('Calculations - Diagnostics'!$H40,'2 Diagnostics Ordering list'!$A$3:$A$855,0)),3)="1. ",LEFT(INDEX('2 Diagnostics Ordering list'!$A$3:$A$855,MATCH('Calculations - Diagnostics'!$H40,'2 Diagnostics Ordering list'!$A$3:$A$855,0)),3)="2. ",LEFT(INDEX('2 Diagnostics Ordering list'!$A$3:$A$855,MATCH('Calculations - Diagnostics'!$H40,'2 Diagnostics Ordering list'!$A$3:$A$855,0)),3)="3. ",LEFT(INDEX('2 Diagnostics Ordering list'!$A$3:$A$855,MATCH('Calculations - Diagnostics'!$H40,'2 Diagnostics Ordering list'!$A$3:$A$855,0)),3)="4. ",LEFT(INDEX('2 Diagnostics Ordering list'!$A$3:$A$855,MATCH('Calculations - Diagnostics'!$H40,'2 Diagnostics Ordering list'!$A$3:$A$855,0)),3)="5. ",LEFT(INDEX('2 Diagnostics Ordering list'!$A$3:$A$855,MATCH('Calculations - Diagnostics'!$H40,'2 Diagnostics Ordering list'!$A$3:$A$855,0)),3)="6. ",LEFT(INDEX('2 Diagnostics Ordering list'!$A$3:$A$855,MATCH('Calculations - Diagnostics'!$H40,'2 Diagnostics Ordering list'!$A$3:$A$855,0)),3)="7. ",LEFT(INDEX('2 Diagnostics Ordering list'!$A$3:$A$855,MATCH('Calculations - Diagnostics'!$H40,'2 Diagnostics Ordering list'!$A$3:$A$855,0)),3)="8. ",LEFT(INDEX('2 Diagnostics Ordering list'!$A$3:$A$855,MATCH('Calculations - Diagnostics'!$H40,'2 Diagnostics Ordering list'!$A$3:$A$855,0)),3)="9. "),HYPERLINK("#"&amp;CELL("address",INDEX('2 Diagnostics Ordering list'!$A$3:$A$855,MATCH('Calculations - Diagnostics'!$H40,'2 Diagnostics Ordering list'!$A$3:$A$855,0))),INDEX('2 Diagnostics Ordering list'!$A$3:$A$855,MATCH('Calculations - Diagnostics'!$H40,'2 Diagnostics Ordering list'!$A$3:$A$855,0))),"")</f>
        <v/>
      </c>
      <c r="B5" s="708" t="str">
        <f t="array" aca="1" ref="B5" ca="1">IF(OR(LEFT(INDEX('2 Diagnostics Ordering list'!$A$3:$A$855,MATCH('Calculations - Diagnostics'!$H40,'2 Diagnostics Ordering list'!$A$3:$A$855,0)),4)="1.1 ",LEFT(INDEX('2 Diagnostics Ordering list'!$A$3:$A$855,MATCH('Calculations - Diagnostics'!$H40,'2 Diagnostics Ordering list'!$A$3:$A$855,0)),4)="1.2 ",LEFT(INDEX('2 Diagnostics Ordering list'!$A$3:$A$855,MATCH('Calculations - Diagnostics'!$H40,'2 Diagnostics Ordering list'!$A$3:$A$855,0)),4)="1.3 ",LEFT(INDEX('2 Diagnostics Ordering list'!$A$3:$A$855,MATCH('Calculations - Diagnostics'!$H40,'2 Diagnostics Ordering list'!$A$3:$A$855,0)),4)="1.4 ",LEFT(INDEX('2 Diagnostics Ordering list'!$A$3:$A$855,MATCH('Calculations - Diagnostics'!$H40,'2 Diagnostics Ordering list'!$A$3:$A$855,0)),4)="1.5 ",LEFT(INDEX('2 Diagnostics Ordering list'!$A$3:$A$855,MATCH('Calculations - Diagnostics'!$H40,'2 Diagnostics Ordering list'!$A$3:$A$855,0)),4)="1.6 ",LEFT(INDEX('2 Diagnostics Ordering list'!$A$3:$A$855,MATCH('Calculations - Diagnostics'!$H40,'2 Diagnostics Ordering list'!$A$3:$A$855,0)),4)="2.1 ",LEFT(INDEX('2 Diagnostics Ordering list'!$A$3:$A$855,MATCH('Calculations - Diagnostics'!$H40,'2 Diagnostics Ordering list'!$A$3:$A$855,0)),4)="3.1 ",LEFT(INDEX('2 Diagnostics Ordering list'!$A$3:$A$855,MATCH('Calculations - Diagnostics'!$H40,'2 Diagnostics Ordering list'!$A$3:$A$855,0)),4)="4.1 ",LEFT(INDEX('2 Diagnostics Ordering list'!$A$3:$A$855,MATCH('Calculations - Diagnostics'!$H40,'2 Diagnostics Ordering list'!$A$3:$A$855,0)),4)="4.2 ",LEFT(INDEX('2 Diagnostics Ordering list'!$A$3:$A$855,MATCH('Calculations - Diagnostics'!$H40,'2 Diagnostics Ordering list'!$A$3:$A$855,0)),4)="5.1 ",LEFT(INDEX('2 Diagnostics Ordering list'!$A$3:$A$855,MATCH('Calculations - Diagnostics'!$H40,'2 Diagnostics Ordering list'!$A$3:$A$855,0)),4)="5.2 ",LEFT(INDEX('2 Diagnostics Ordering list'!$A$3:$A$855,MATCH('Calculations - Diagnostics'!$H40,'2 Diagnostics Ordering list'!$A$3:$A$855,0)),4)="5.3 ",LEFT(INDEX('2 Diagnostics Ordering list'!$A$3:$A$855,MATCH('Calculations - Diagnostics'!$H40,'2 Diagnostics Ordering list'!$A$3:$A$855,0)),4)="6.1 ",LEFT(INDEX('2 Diagnostics Ordering list'!$A$3:$A$855,MATCH('Calculations - Diagnostics'!$H40,'2 Diagnostics Ordering list'!$A$3:$A$855,0)),4)="6.2 ",LEFT(INDEX('2 Diagnostics Ordering list'!$A$3:$A$855,MATCH('Calculations - Diagnostics'!$H40,'2 Diagnostics Ordering list'!$A$3:$A$855,0)),4)="6.3 ",LEFT(INDEX('2 Diagnostics Ordering list'!$A$3:$A$855,MATCH('Calculations - Diagnostics'!$H40,'2 Diagnostics Ordering list'!$A$3:$A$855,0)),4)="6.4 ",LEFT(INDEX('2 Diagnostics Ordering list'!$A$3:$A$855,MATCH('Calculations - Diagnostics'!$H40,'2 Diagnostics Ordering list'!$A$3:$A$855,0)),4)="7.1 "),HYPERLINK("#"&amp;CELL("address",INDEX('2 Diagnostics Ordering list'!$A$3:$A$855,MATCH('Calculations - Diagnostics'!$H40,'2 Diagnostics Ordering list'!$A$3:$A$855,0))),INDEX('2 Diagnostics Ordering list'!$A$3:$A$855,MATCH('Calculations - Diagnostics'!$H40,'2 Diagnostics Ordering list'!$A$3:$A$855,0))),"")</f>
        <v/>
      </c>
      <c r="C5" s="710" t="str">
        <f t="array" aca="1" ref="C5" ca="1">IF(AND(A5="",B5=""),HYPERLINK("#"&amp;CELL("address",INDEX('2 Diagnostics Ordering list'!$A$3:$A$855,MATCH('Calculations - Diagnostics'!$H40,'2 Diagnostics Ordering list'!$A$3:$A$855,0))),INDEX('2 Diagnostics Ordering list'!$A$3:$A$855,MATCH('Calculations - Diagnostics'!$H40,'2 Diagnostics Ordering list'!$A$3:$A$855,0))),"")</f>
        <v>1.1.1 Truenat MTB equipment</v>
      </c>
    </row>
    <row r="6" spans="1:5" ht="17.100000000000001" customHeight="1" x14ac:dyDescent="0.2">
      <c r="A6" s="707" t="str">
        <f t="array" aca="1" ref="A6" ca="1">IF(OR(LEFT(INDEX('2 Diagnostics Ordering list'!$A$3:$A$855,MATCH('Calculations - Diagnostics'!$H41,'2 Diagnostics Ordering list'!$A$3:$A$855,0)),3)="1. ",LEFT(INDEX('2 Diagnostics Ordering list'!$A$3:$A$855,MATCH('Calculations - Diagnostics'!$H41,'2 Diagnostics Ordering list'!$A$3:$A$855,0)),3)="2. ",LEFT(INDEX('2 Diagnostics Ordering list'!$A$3:$A$855,MATCH('Calculations - Diagnostics'!$H41,'2 Diagnostics Ordering list'!$A$3:$A$855,0)),3)="3. ",LEFT(INDEX('2 Diagnostics Ordering list'!$A$3:$A$855,MATCH('Calculations - Diagnostics'!$H41,'2 Diagnostics Ordering list'!$A$3:$A$855,0)),3)="4. ",LEFT(INDEX('2 Diagnostics Ordering list'!$A$3:$A$855,MATCH('Calculations - Diagnostics'!$H41,'2 Diagnostics Ordering list'!$A$3:$A$855,0)),3)="5. ",LEFT(INDEX('2 Diagnostics Ordering list'!$A$3:$A$855,MATCH('Calculations - Diagnostics'!$H41,'2 Diagnostics Ordering list'!$A$3:$A$855,0)),3)="6. ",LEFT(INDEX('2 Diagnostics Ordering list'!$A$3:$A$855,MATCH('Calculations - Diagnostics'!$H41,'2 Diagnostics Ordering list'!$A$3:$A$855,0)),3)="7. ",LEFT(INDEX('2 Diagnostics Ordering list'!$A$3:$A$855,MATCH('Calculations - Diagnostics'!$H41,'2 Diagnostics Ordering list'!$A$3:$A$855,0)),3)="8. ",LEFT(INDEX('2 Diagnostics Ordering list'!$A$3:$A$855,MATCH('Calculations - Diagnostics'!$H41,'2 Diagnostics Ordering list'!$A$3:$A$855,0)),3)="9. "),HYPERLINK("#"&amp;CELL("address",INDEX('2 Diagnostics Ordering list'!$A$3:$A$855,MATCH('Calculations - Diagnostics'!$H41,'2 Diagnostics Ordering list'!$A$3:$A$855,0))),INDEX('2 Diagnostics Ordering list'!$A$3:$A$855,MATCH('Calculations - Diagnostics'!$H41,'2 Diagnostics Ordering list'!$A$3:$A$855,0))),"")</f>
        <v/>
      </c>
      <c r="B6" s="708" t="str">
        <f t="array" aca="1" ref="B6" ca="1">IF(OR(LEFT(INDEX('2 Diagnostics Ordering list'!$A$3:$A$855,MATCH('Calculations - Diagnostics'!$H41,'2 Diagnostics Ordering list'!$A$3:$A$855,0)),4)="1.1 ",LEFT(INDEX('2 Diagnostics Ordering list'!$A$3:$A$855,MATCH('Calculations - Diagnostics'!$H41,'2 Diagnostics Ordering list'!$A$3:$A$855,0)),4)="1.2 ",LEFT(INDEX('2 Diagnostics Ordering list'!$A$3:$A$855,MATCH('Calculations - Diagnostics'!$H41,'2 Diagnostics Ordering list'!$A$3:$A$855,0)),4)="1.3 ",LEFT(INDEX('2 Diagnostics Ordering list'!$A$3:$A$855,MATCH('Calculations - Diagnostics'!$H41,'2 Diagnostics Ordering list'!$A$3:$A$855,0)),4)="1.4 ",LEFT(INDEX('2 Diagnostics Ordering list'!$A$3:$A$855,MATCH('Calculations - Diagnostics'!$H41,'2 Diagnostics Ordering list'!$A$3:$A$855,0)),4)="1.5 ",LEFT(INDEX('2 Diagnostics Ordering list'!$A$3:$A$855,MATCH('Calculations - Diagnostics'!$H41,'2 Diagnostics Ordering list'!$A$3:$A$855,0)),4)="1.6 ",LEFT(INDEX('2 Diagnostics Ordering list'!$A$3:$A$855,MATCH('Calculations - Diagnostics'!$H41,'2 Diagnostics Ordering list'!$A$3:$A$855,0)),4)="2.1 ",LEFT(INDEX('2 Diagnostics Ordering list'!$A$3:$A$855,MATCH('Calculations - Diagnostics'!$H41,'2 Diagnostics Ordering list'!$A$3:$A$855,0)),4)="3.1 ",LEFT(INDEX('2 Diagnostics Ordering list'!$A$3:$A$855,MATCH('Calculations - Diagnostics'!$H41,'2 Diagnostics Ordering list'!$A$3:$A$855,0)),4)="4.1 ",LEFT(INDEX('2 Diagnostics Ordering list'!$A$3:$A$855,MATCH('Calculations - Diagnostics'!$H41,'2 Diagnostics Ordering list'!$A$3:$A$855,0)),4)="4.2 ",LEFT(INDEX('2 Diagnostics Ordering list'!$A$3:$A$855,MATCH('Calculations - Diagnostics'!$H41,'2 Diagnostics Ordering list'!$A$3:$A$855,0)),4)="5.1 ",LEFT(INDEX('2 Diagnostics Ordering list'!$A$3:$A$855,MATCH('Calculations - Diagnostics'!$H41,'2 Diagnostics Ordering list'!$A$3:$A$855,0)),4)="5.2 ",LEFT(INDEX('2 Diagnostics Ordering list'!$A$3:$A$855,MATCH('Calculations - Diagnostics'!$H41,'2 Diagnostics Ordering list'!$A$3:$A$855,0)),4)="5.3 ",LEFT(INDEX('2 Diagnostics Ordering list'!$A$3:$A$855,MATCH('Calculations - Diagnostics'!$H41,'2 Diagnostics Ordering list'!$A$3:$A$855,0)),4)="6.1 ",LEFT(INDEX('2 Diagnostics Ordering list'!$A$3:$A$855,MATCH('Calculations - Diagnostics'!$H41,'2 Diagnostics Ordering list'!$A$3:$A$855,0)),4)="6.2 ",LEFT(INDEX('2 Diagnostics Ordering list'!$A$3:$A$855,MATCH('Calculations - Diagnostics'!$H41,'2 Diagnostics Ordering list'!$A$3:$A$855,0)),4)="6.3 ",LEFT(INDEX('2 Diagnostics Ordering list'!$A$3:$A$855,MATCH('Calculations - Diagnostics'!$H41,'2 Diagnostics Ordering list'!$A$3:$A$855,0)),4)="6.4 ",LEFT(INDEX('2 Diagnostics Ordering list'!$A$3:$A$855,MATCH('Calculations - Diagnostics'!$H41,'2 Diagnostics Ordering list'!$A$3:$A$855,0)),4)="7.1 "),HYPERLINK("#"&amp;CELL("address",INDEX('2 Diagnostics Ordering list'!$A$3:$A$855,MATCH('Calculations - Diagnostics'!$H41,'2 Diagnostics Ordering list'!$A$3:$A$855,0))),INDEX('2 Diagnostics Ordering list'!$A$3:$A$855,MATCH('Calculations - Diagnostics'!$H41,'2 Diagnostics Ordering list'!$A$3:$A$855,0))),"")</f>
        <v/>
      </c>
      <c r="C6" s="711" t="str">
        <f t="array" aca="1" ref="C6" ca="1">IF(AND(A6="",B6=""),HYPERLINK("#"&amp;CELL("address",INDEX('2 Diagnostics Ordering list'!$A$3:$A$855,MATCH('Calculations - Diagnostics'!$H41,'2 Diagnostics Ordering list'!$A$3:$A$855,0))),INDEX('2 Diagnostics Ordering list'!$A$3:$A$855,MATCH('Calculations - Diagnostics'!$H41,'2 Diagnostics Ordering list'!$A$3:$A$855,0))),"")</f>
        <v>1.1.2 Truenat MTB reagents</v>
      </c>
    </row>
    <row r="7" spans="1:5" ht="17.100000000000001" customHeight="1" x14ac:dyDescent="0.2">
      <c r="A7" s="707" t="str">
        <f t="array" aca="1" ref="A7" ca="1">IF(OR(LEFT(INDEX('2 Diagnostics Ordering list'!$A$3:$A$855,MATCH('Calculations - Diagnostics'!$H42,'2 Diagnostics Ordering list'!$A$3:$A$855,0)),3)="1. ",LEFT(INDEX('2 Diagnostics Ordering list'!$A$3:$A$855,MATCH('Calculations - Diagnostics'!$H42,'2 Diagnostics Ordering list'!$A$3:$A$855,0)),3)="2. ",LEFT(INDEX('2 Diagnostics Ordering list'!$A$3:$A$855,MATCH('Calculations - Diagnostics'!$H42,'2 Diagnostics Ordering list'!$A$3:$A$855,0)),3)="3. ",LEFT(INDEX('2 Diagnostics Ordering list'!$A$3:$A$855,MATCH('Calculations - Diagnostics'!$H42,'2 Diagnostics Ordering list'!$A$3:$A$855,0)),3)="4. ",LEFT(INDEX('2 Diagnostics Ordering list'!$A$3:$A$855,MATCH('Calculations - Diagnostics'!$H42,'2 Diagnostics Ordering list'!$A$3:$A$855,0)),3)="5. ",LEFT(INDEX('2 Diagnostics Ordering list'!$A$3:$A$855,MATCH('Calculations - Diagnostics'!$H42,'2 Diagnostics Ordering list'!$A$3:$A$855,0)),3)="6. ",LEFT(INDEX('2 Diagnostics Ordering list'!$A$3:$A$855,MATCH('Calculations - Diagnostics'!$H42,'2 Diagnostics Ordering list'!$A$3:$A$855,0)),3)="7. ",LEFT(INDEX('2 Diagnostics Ordering list'!$A$3:$A$855,MATCH('Calculations - Diagnostics'!$H42,'2 Diagnostics Ordering list'!$A$3:$A$855,0)),3)="8. ",LEFT(INDEX('2 Diagnostics Ordering list'!$A$3:$A$855,MATCH('Calculations - Diagnostics'!$H42,'2 Diagnostics Ordering list'!$A$3:$A$855,0)),3)="9. "),HYPERLINK("#"&amp;CELL("address",INDEX('2 Diagnostics Ordering list'!$A$3:$A$855,MATCH('Calculations - Diagnostics'!$H42,'2 Diagnostics Ordering list'!$A$3:$A$855,0))),INDEX('2 Diagnostics Ordering list'!$A$3:$A$855,MATCH('Calculations - Diagnostics'!$H42,'2 Diagnostics Ordering list'!$A$3:$A$855,0))),"")</f>
        <v/>
      </c>
      <c r="B7" s="708" t="str">
        <f t="array" aca="1" ref="B7" ca="1">IF(OR(LEFT(INDEX('2 Diagnostics Ordering list'!$A$3:$A$855,MATCH('Calculations - Diagnostics'!$H42,'2 Diagnostics Ordering list'!$A$3:$A$855,0)),4)="1.1 ",LEFT(INDEX('2 Diagnostics Ordering list'!$A$3:$A$855,MATCH('Calculations - Diagnostics'!$H42,'2 Diagnostics Ordering list'!$A$3:$A$855,0)),4)="1.2 ",LEFT(INDEX('2 Diagnostics Ordering list'!$A$3:$A$855,MATCH('Calculations - Diagnostics'!$H42,'2 Diagnostics Ordering list'!$A$3:$A$855,0)),4)="1.3 ",LEFT(INDEX('2 Diagnostics Ordering list'!$A$3:$A$855,MATCH('Calculations - Diagnostics'!$H42,'2 Diagnostics Ordering list'!$A$3:$A$855,0)),4)="1.4 ",LEFT(INDEX('2 Diagnostics Ordering list'!$A$3:$A$855,MATCH('Calculations - Diagnostics'!$H42,'2 Diagnostics Ordering list'!$A$3:$A$855,0)),4)="1.5 ",LEFT(INDEX('2 Diagnostics Ordering list'!$A$3:$A$855,MATCH('Calculations - Diagnostics'!$H42,'2 Diagnostics Ordering list'!$A$3:$A$855,0)),4)="1.6 ",LEFT(INDEX('2 Diagnostics Ordering list'!$A$3:$A$855,MATCH('Calculations - Diagnostics'!$H42,'2 Diagnostics Ordering list'!$A$3:$A$855,0)),4)="2.1 ",LEFT(INDEX('2 Diagnostics Ordering list'!$A$3:$A$855,MATCH('Calculations - Diagnostics'!$H42,'2 Diagnostics Ordering list'!$A$3:$A$855,0)),4)="3.1 ",LEFT(INDEX('2 Diagnostics Ordering list'!$A$3:$A$855,MATCH('Calculations - Diagnostics'!$H42,'2 Diagnostics Ordering list'!$A$3:$A$855,0)),4)="4.1 ",LEFT(INDEX('2 Diagnostics Ordering list'!$A$3:$A$855,MATCH('Calculations - Diagnostics'!$H42,'2 Diagnostics Ordering list'!$A$3:$A$855,0)),4)="4.2 ",LEFT(INDEX('2 Diagnostics Ordering list'!$A$3:$A$855,MATCH('Calculations - Diagnostics'!$H42,'2 Diagnostics Ordering list'!$A$3:$A$855,0)),4)="5.1 ",LEFT(INDEX('2 Diagnostics Ordering list'!$A$3:$A$855,MATCH('Calculations - Diagnostics'!$H42,'2 Diagnostics Ordering list'!$A$3:$A$855,0)),4)="5.2 ",LEFT(INDEX('2 Diagnostics Ordering list'!$A$3:$A$855,MATCH('Calculations - Diagnostics'!$H42,'2 Diagnostics Ordering list'!$A$3:$A$855,0)),4)="5.3 ",LEFT(INDEX('2 Diagnostics Ordering list'!$A$3:$A$855,MATCH('Calculations - Diagnostics'!$H42,'2 Diagnostics Ordering list'!$A$3:$A$855,0)),4)="6.1 ",LEFT(INDEX('2 Diagnostics Ordering list'!$A$3:$A$855,MATCH('Calculations - Diagnostics'!$H42,'2 Diagnostics Ordering list'!$A$3:$A$855,0)),4)="6.2 ",LEFT(INDEX('2 Diagnostics Ordering list'!$A$3:$A$855,MATCH('Calculations - Diagnostics'!$H42,'2 Diagnostics Ordering list'!$A$3:$A$855,0)),4)="6.3 ",LEFT(INDEX('2 Diagnostics Ordering list'!$A$3:$A$855,MATCH('Calculations - Diagnostics'!$H42,'2 Diagnostics Ordering list'!$A$3:$A$855,0)),4)="6.4 ",LEFT(INDEX('2 Diagnostics Ordering list'!$A$3:$A$855,MATCH('Calculations - Diagnostics'!$H42,'2 Diagnostics Ordering list'!$A$3:$A$855,0)),4)="7.1 "),HYPERLINK("#"&amp;CELL("address",INDEX('2 Diagnostics Ordering list'!$A$3:$A$855,MATCH('Calculations - Diagnostics'!$H42,'2 Diagnostics Ordering list'!$A$3:$A$855,0))),INDEX('2 Diagnostics Ordering list'!$A$3:$A$855,MATCH('Calculations - Diagnostics'!$H42,'2 Diagnostics Ordering list'!$A$3:$A$855,0))),"")</f>
        <v/>
      </c>
      <c r="C7" s="711" t="str">
        <f t="array" aca="1" ref="C7" ca="1">IF(AND(A7="",B7=""),HYPERLINK("#"&amp;CELL("address",INDEX('2 Diagnostics Ordering list'!$A$3:$A$855,MATCH('Calculations - Diagnostics'!$H42,'2 Diagnostics Ordering list'!$A$3:$A$855,0))),INDEX('2 Diagnostics Ordering list'!$A$3:$A$855,MATCH('Calculations - Diagnostics'!$H42,'2 Diagnostics Ordering list'!$A$3:$A$855,0))),"")</f>
        <v>1.1.3 Truenat consumables</v>
      </c>
    </row>
    <row r="8" spans="1:5" ht="17.100000000000001" customHeight="1" x14ac:dyDescent="0.2">
      <c r="A8" s="707" t="str">
        <f t="array" aca="1" ref="A8" ca="1">IF(OR(LEFT(INDEX('2 Diagnostics Ordering list'!$A$3:$A$855,MATCH('Calculations - Diagnostics'!$H43,'2 Diagnostics Ordering list'!$A$3:$A$855,0)),3)="1. ",LEFT(INDEX('2 Diagnostics Ordering list'!$A$3:$A$855,MATCH('Calculations - Diagnostics'!$H43,'2 Diagnostics Ordering list'!$A$3:$A$855,0)),3)="2. ",LEFT(INDEX('2 Diagnostics Ordering list'!$A$3:$A$855,MATCH('Calculations - Diagnostics'!$H43,'2 Diagnostics Ordering list'!$A$3:$A$855,0)),3)="3. ",LEFT(INDEX('2 Diagnostics Ordering list'!$A$3:$A$855,MATCH('Calculations - Diagnostics'!$H43,'2 Diagnostics Ordering list'!$A$3:$A$855,0)),3)="4. ",LEFT(INDEX('2 Diagnostics Ordering list'!$A$3:$A$855,MATCH('Calculations - Diagnostics'!$H43,'2 Diagnostics Ordering list'!$A$3:$A$855,0)),3)="5. ",LEFT(INDEX('2 Diagnostics Ordering list'!$A$3:$A$855,MATCH('Calculations - Diagnostics'!$H43,'2 Diagnostics Ordering list'!$A$3:$A$855,0)),3)="6. ",LEFT(INDEX('2 Diagnostics Ordering list'!$A$3:$A$855,MATCH('Calculations - Diagnostics'!$H43,'2 Diagnostics Ordering list'!$A$3:$A$855,0)),3)="7. ",LEFT(INDEX('2 Diagnostics Ordering list'!$A$3:$A$855,MATCH('Calculations - Diagnostics'!$H43,'2 Diagnostics Ordering list'!$A$3:$A$855,0)),3)="8. ",LEFT(INDEX('2 Diagnostics Ordering list'!$A$3:$A$855,MATCH('Calculations - Diagnostics'!$H43,'2 Diagnostics Ordering list'!$A$3:$A$855,0)),3)="9. "),HYPERLINK("#"&amp;CELL("address",INDEX('2 Diagnostics Ordering list'!$A$3:$A$855,MATCH('Calculations - Diagnostics'!$H43,'2 Diagnostics Ordering list'!$A$3:$A$855,0))),INDEX('2 Diagnostics Ordering list'!$A$3:$A$855,MATCH('Calculations - Diagnostics'!$H43,'2 Diagnostics Ordering list'!$A$3:$A$855,0))),"")</f>
        <v/>
      </c>
      <c r="B8" s="708" t="str">
        <f t="array" aca="1" ref="B8" ca="1">IF(OR(LEFT(INDEX('2 Diagnostics Ordering list'!$A$3:$A$855,MATCH('Calculations - Diagnostics'!$H43,'2 Diagnostics Ordering list'!$A$3:$A$855,0)),4)="1.1 ",LEFT(INDEX('2 Diagnostics Ordering list'!$A$3:$A$855,MATCH('Calculations - Diagnostics'!$H43,'2 Diagnostics Ordering list'!$A$3:$A$855,0)),4)="1.2 ",LEFT(INDEX('2 Diagnostics Ordering list'!$A$3:$A$855,MATCH('Calculations - Diagnostics'!$H43,'2 Diagnostics Ordering list'!$A$3:$A$855,0)),4)="1.3 ",LEFT(INDEX('2 Diagnostics Ordering list'!$A$3:$A$855,MATCH('Calculations - Diagnostics'!$H43,'2 Diagnostics Ordering list'!$A$3:$A$855,0)),4)="1.4 ",LEFT(INDEX('2 Diagnostics Ordering list'!$A$3:$A$855,MATCH('Calculations - Diagnostics'!$H43,'2 Diagnostics Ordering list'!$A$3:$A$855,0)),4)="1.5 ",LEFT(INDEX('2 Diagnostics Ordering list'!$A$3:$A$855,MATCH('Calculations - Diagnostics'!$H43,'2 Diagnostics Ordering list'!$A$3:$A$855,0)),4)="1.6 ",LEFT(INDEX('2 Diagnostics Ordering list'!$A$3:$A$855,MATCH('Calculations - Diagnostics'!$H43,'2 Diagnostics Ordering list'!$A$3:$A$855,0)),4)="2.1 ",LEFT(INDEX('2 Diagnostics Ordering list'!$A$3:$A$855,MATCH('Calculations - Diagnostics'!$H43,'2 Diagnostics Ordering list'!$A$3:$A$855,0)),4)="3.1 ",LEFT(INDEX('2 Diagnostics Ordering list'!$A$3:$A$855,MATCH('Calculations - Diagnostics'!$H43,'2 Diagnostics Ordering list'!$A$3:$A$855,0)),4)="4.1 ",LEFT(INDEX('2 Diagnostics Ordering list'!$A$3:$A$855,MATCH('Calculations - Diagnostics'!$H43,'2 Diagnostics Ordering list'!$A$3:$A$855,0)),4)="4.2 ",LEFT(INDEX('2 Diagnostics Ordering list'!$A$3:$A$855,MATCH('Calculations - Diagnostics'!$H43,'2 Diagnostics Ordering list'!$A$3:$A$855,0)),4)="5.1 ",LEFT(INDEX('2 Diagnostics Ordering list'!$A$3:$A$855,MATCH('Calculations - Diagnostics'!$H43,'2 Diagnostics Ordering list'!$A$3:$A$855,0)),4)="5.2 ",LEFT(INDEX('2 Diagnostics Ordering list'!$A$3:$A$855,MATCH('Calculations - Diagnostics'!$H43,'2 Diagnostics Ordering list'!$A$3:$A$855,0)),4)="5.3 ",LEFT(INDEX('2 Diagnostics Ordering list'!$A$3:$A$855,MATCH('Calculations - Diagnostics'!$H43,'2 Diagnostics Ordering list'!$A$3:$A$855,0)),4)="6.1 ",LEFT(INDEX('2 Diagnostics Ordering list'!$A$3:$A$855,MATCH('Calculations - Diagnostics'!$H43,'2 Diagnostics Ordering list'!$A$3:$A$855,0)),4)="6.2 ",LEFT(INDEX('2 Diagnostics Ordering list'!$A$3:$A$855,MATCH('Calculations - Diagnostics'!$H43,'2 Diagnostics Ordering list'!$A$3:$A$855,0)),4)="6.3 ",LEFT(INDEX('2 Diagnostics Ordering list'!$A$3:$A$855,MATCH('Calculations - Diagnostics'!$H43,'2 Diagnostics Ordering list'!$A$3:$A$855,0)),4)="6.4 ",LEFT(INDEX('2 Diagnostics Ordering list'!$A$3:$A$855,MATCH('Calculations - Diagnostics'!$H43,'2 Diagnostics Ordering list'!$A$3:$A$855,0)),4)="7.1 "),HYPERLINK("#"&amp;CELL("address",INDEX('2 Diagnostics Ordering list'!$A$3:$A$855,MATCH('Calculations - Diagnostics'!$H43,'2 Diagnostics Ordering list'!$A$3:$A$855,0))),INDEX('2 Diagnostics Ordering list'!$A$3:$A$855,MATCH('Calculations - Diagnostics'!$H43,'2 Diagnostics Ordering list'!$A$3:$A$855,0))),"")</f>
        <v/>
      </c>
      <c r="C8" s="711" t="str">
        <f t="array" aca="1" ref="C8" ca="1">IF(AND(A8="",B8=""),HYPERLINK("#"&amp;CELL("address",INDEX('2 Diagnostics Ordering list'!$A$3:$A$855,MATCH('Calculations - Diagnostics'!$H43,'2 Diagnostics Ordering list'!$A$3:$A$855,0))),INDEX('2 Diagnostics Ordering list'!$A$3:$A$855,MATCH('Calculations - Diagnostics'!$H43,'2 Diagnostics Ordering list'!$A$3:$A$855,0))),"")</f>
        <v>1.1.4 Truenat services</v>
      </c>
    </row>
    <row r="9" spans="1:5" ht="17.100000000000001" customHeight="1" x14ac:dyDescent="0.2">
      <c r="A9" s="707" t="str">
        <f t="array" aca="1" ref="A9" ca="1">IF(OR(LEFT(INDEX('2 Diagnostics Ordering list'!$A$3:$A$855,MATCH('Calculations - Diagnostics'!$H44,'2 Diagnostics Ordering list'!$A$3:$A$855,0)),3)="1. ",LEFT(INDEX('2 Diagnostics Ordering list'!$A$3:$A$855,MATCH('Calculations - Diagnostics'!$H44,'2 Diagnostics Ordering list'!$A$3:$A$855,0)),3)="2. ",LEFT(INDEX('2 Diagnostics Ordering list'!$A$3:$A$855,MATCH('Calculations - Diagnostics'!$H44,'2 Diagnostics Ordering list'!$A$3:$A$855,0)),3)="3. ",LEFT(INDEX('2 Diagnostics Ordering list'!$A$3:$A$855,MATCH('Calculations - Diagnostics'!$H44,'2 Diagnostics Ordering list'!$A$3:$A$855,0)),3)="4. ",LEFT(INDEX('2 Diagnostics Ordering list'!$A$3:$A$855,MATCH('Calculations - Diagnostics'!$H44,'2 Diagnostics Ordering list'!$A$3:$A$855,0)),3)="5. ",LEFT(INDEX('2 Diagnostics Ordering list'!$A$3:$A$855,MATCH('Calculations - Diagnostics'!$H44,'2 Diagnostics Ordering list'!$A$3:$A$855,0)),3)="6. ",LEFT(INDEX('2 Diagnostics Ordering list'!$A$3:$A$855,MATCH('Calculations - Diagnostics'!$H44,'2 Diagnostics Ordering list'!$A$3:$A$855,0)),3)="7. ",LEFT(INDEX('2 Diagnostics Ordering list'!$A$3:$A$855,MATCH('Calculations - Diagnostics'!$H44,'2 Diagnostics Ordering list'!$A$3:$A$855,0)),3)="8. ",LEFT(INDEX('2 Diagnostics Ordering list'!$A$3:$A$855,MATCH('Calculations - Diagnostics'!$H44,'2 Diagnostics Ordering list'!$A$3:$A$855,0)),3)="9. "),HYPERLINK("#"&amp;CELL("address",INDEX('2 Diagnostics Ordering list'!$A$3:$A$855,MATCH('Calculations - Diagnostics'!$H44,'2 Diagnostics Ordering list'!$A$3:$A$855,0))),INDEX('2 Diagnostics Ordering list'!$A$3:$A$855,MATCH('Calculations - Diagnostics'!$H44,'2 Diagnostics Ordering list'!$A$3:$A$855,0))),"")</f>
        <v/>
      </c>
      <c r="B9" s="708" t="str">
        <f t="array" aca="1" ref="B9" ca="1">IF(OR(LEFT(INDEX('2 Diagnostics Ordering list'!$A$3:$A$855,MATCH('Calculations - Diagnostics'!$H44,'2 Diagnostics Ordering list'!$A$3:$A$855,0)),4)="1.1 ",LEFT(INDEX('2 Diagnostics Ordering list'!$A$3:$A$855,MATCH('Calculations - Diagnostics'!$H44,'2 Diagnostics Ordering list'!$A$3:$A$855,0)),4)="1.2 ",LEFT(INDEX('2 Diagnostics Ordering list'!$A$3:$A$855,MATCH('Calculations - Diagnostics'!$H44,'2 Diagnostics Ordering list'!$A$3:$A$855,0)),4)="1.3 ",LEFT(INDEX('2 Diagnostics Ordering list'!$A$3:$A$855,MATCH('Calculations - Diagnostics'!$H44,'2 Diagnostics Ordering list'!$A$3:$A$855,0)),4)="1.4 ",LEFT(INDEX('2 Diagnostics Ordering list'!$A$3:$A$855,MATCH('Calculations - Diagnostics'!$H44,'2 Diagnostics Ordering list'!$A$3:$A$855,0)),4)="1.5 ",LEFT(INDEX('2 Diagnostics Ordering list'!$A$3:$A$855,MATCH('Calculations - Diagnostics'!$H44,'2 Diagnostics Ordering list'!$A$3:$A$855,0)),4)="1.6 ",LEFT(INDEX('2 Diagnostics Ordering list'!$A$3:$A$855,MATCH('Calculations - Diagnostics'!$H44,'2 Diagnostics Ordering list'!$A$3:$A$855,0)),4)="2.1 ",LEFT(INDEX('2 Diagnostics Ordering list'!$A$3:$A$855,MATCH('Calculations - Diagnostics'!$H44,'2 Diagnostics Ordering list'!$A$3:$A$855,0)),4)="3.1 ",LEFT(INDEX('2 Diagnostics Ordering list'!$A$3:$A$855,MATCH('Calculations - Diagnostics'!$H44,'2 Diagnostics Ordering list'!$A$3:$A$855,0)),4)="4.1 ",LEFT(INDEX('2 Diagnostics Ordering list'!$A$3:$A$855,MATCH('Calculations - Diagnostics'!$H44,'2 Diagnostics Ordering list'!$A$3:$A$855,0)),4)="4.2 ",LEFT(INDEX('2 Diagnostics Ordering list'!$A$3:$A$855,MATCH('Calculations - Diagnostics'!$H44,'2 Diagnostics Ordering list'!$A$3:$A$855,0)),4)="5.1 ",LEFT(INDEX('2 Diagnostics Ordering list'!$A$3:$A$855,MATCH('Calculations - Diagnostics'!$H44,'2 Diagnostics Ordering list'!$A$3:$A$855,0)),4)="5.2 ",LEFT(INDEX('2 Diagnostics Ordering list'!$A$3:$A$855,MATCH('Calculations - Diagnostics'!$H44,'2 Diagnostics Ordering list'!$A$3:$A$855,0)),4)="5.3 ",LEFT(INDEX('2 Diagnostics Ordering list'!$A$3:$A$855,MATCH('Calculations - Diagnostics'!$H44,'2 Diagnostics Ordering list'!$A$3:$A$855,0)),4)="6.1 ",LEFT(INDEX('2 Diagnostics Ordering list'!$A$3:$A$855,MATCH('Calculations - Diagnostics'!$H44,'2 Diagnostics Ordering list'!$A$3:$A$855,0)),4)="6.2 ",LEFT(INDEX('2 Diagnostics Ordering list'!$A$3:$A$855,MATCH('Calculations - Diagnostics'!$H44,'2 Diagnostics Ordering list'!$A$3:$A$855,0)),4)="6.3 ",LEFT(INDEX('2 Diagnostics Ordering list'!$A$3:$A$855,MATCH('Calculations - Diagnostics'!$H44,'2 Diagnostics Ordering list'!$A$3:$A$855,0)),4)="6.4 ",LEFT(INDEX('2 Diagnostics Ordering list'!$A$3:$A$855,MATCH('Calculations - Diagnostics'!$H44,'2 Diagnostics Ordering list'!$A$3:$A$855,0)),4)="7.1 "),HYPERLINK("#"&amp;CELL("address",INDEX('2 Diagnostics Ordering list'!$A$3:$A$855,MATCH('Calculations - Diagnostics'!$H44,'2 Diagnostics Ordering list'!$A$3:$A$855,0))),INDEX('2 Diagnostics Ordering list'!$A$3:$A$855,MATCH('Calculations - Diagnostics'!$H44,'2 Diagnostics Ordering list'!$A$3:$A$855,0))),"")</f>
        <v/>
      </c>
      <c r="C9" s="711" t="str">
        <f t="array" aca="1" ref="C9" ca="1">IF(AND(A9="",B9=""),HYPERLINK("#"&amp;CELL("address",INDEX('2 Diagnostics Ordering list'!$A$3:$A$855,MATCH('Calculations - Diagnostics'!$H44,'2 Diagnostics Ordering list'!$A$3:$A$855,0))),INDEX('2 Diagnostics Ordering list'!$A$3:$A$855,MATCH('Calculations - Diagnostics'!$H44,'2 Diagnostics Ordering list'!$A$3:$A$855,0))),"")</f>
        <v>1.1.5 TB-LAMP equipment</v>
      </c>
    </row>
    <row r="10" spans="1:5" ht="17.100000000000001" customHeight="1" x14ac:dyDescent="0.2">
      <c r="A10" s="707" t="str">
        <f t="array" aca="1" ref="A10" ca="1">IF(OR(LEFT(INDEX('2 Diagnostics Ordering list'!$A$3:$A$855,MATCH('Calculations - Diagnostics'!$H45,'2 Diagnostics Ordering list'!$A$3:$A$855,0)),3)="1. ",LEFT(INDEX('2 Diagnostics Ordering list'!$A$3:$A$855,MATCH('Calculations - Diagnostics'!$H45,'2 Diagnostics Ordering list'!$A$3:$A$855,0)),3)="2. ",LEFT(INDEX('2 Diagnostics Ordering list'!$A$3:$A$855,MATCH('Calculations - Diagnostics'!$H45,'2 Diagnostics Ordering list'!$A$3:$A$855,0)),3)="3. ",LEFT(INDEX('2 Diagnostics Ordering list'!$A$3:$A$855,MATCH('Calculations - Diagnostics'!$H45,'2 Diagnostics Ordering list'!$A$3:$A$855,0)),3)="4. ",LEFT(INDEX('2 Diagnostics Ordering list'!$A$3:$A$855,MATCH('Calculations - Diagnostics'!$H45,'2 Diagnostics Ordering list'!$A$3:$A$855,0)),3)="5. ",LEFT(INDEX('2 Diagnostics Ordering list'!$A$3:$A$855,MATCH('Calculations - Diagnostics'!$H45,'2 Diagnostics Ordering list'!$A$3:$A$855,0)),3)="6. ",LEFT(INDEX('2 Diagnostics Ordering list'!$A$3:$A$855,MATCH('Calculations - Diagnostics'!$H45,'2 Diagnostics Ordering list'!$A$3:$A$855,0)),3)="7. ",LEFT(INDEX('2 Diagnostics Ordering list'!$A$3:$A$855,MATCH('Calculations - Diagnostics'!$H45,'2 Diagnostics Ordering list'!$A$3:$A$855,0)),3)="8. ",LEFT(INDEX('2 Diagnostics Ordering list'!$A$3:$A$855,MATCH('Calculations - Diagnostics'!$H45,'2 Diagnostics Ordering list'!$A$3:$A$855,0)),3)="9. "),HYPERLINK("#"&amp;CELL("address",INDEX('2 Diagnostics Ordering list'!$A$3:$A$855,MATCH('Calculations - Diagnostics'!$H45,'2 Diagnostics Ordering list'!$A$3:$A$855,0))),INDEX('2 Diagnostics Ordering list'!$A$3:$A$855,MATCH('Calculations - Diagnostics'!$H45,'2 Diagnostics Ordering list'!$A$3:$A$855,0))),"")</f>
        <v/>
      </c>
      <c r="B10" s="708" t="str">
        <f t="array" aca="1" ref="B10" ca="1">IF(OR(LEFT(INDEX('2 Diagnostics Ordering list'!$A$3:$A$855,MATCH('Calculations - Diagnostics'!$H45,'2 Diagnostics Ordering list'!$A$3:$A$855,0)),4)="1.1 ",LEFT(INDEX('2 Diagnostics Ordering list'!$A$3:$A$855,MATCH('Calculations - Diagnostics'!$H45,'2 Diagnostics Ordering list'!$A$3:$A$855,0)),4)="1.2 ",LEFT(INDEX('2 Diagnostics Ordering list'!$A$3:$A$855,MATCH('Calculations - Diagnostics'!$H45,'2 Diagnostics Ordering list'!$A$3:$A$855,0)),4)="1.3 ",LEFT(INDEX('2 Diagnostics Ordering list'!$A$3:$A$855,MATCH('Calculations - Diagnostics'!$H45,'2 Diagnostics Ordering list'!$A$3:$A$855,0)),4)="1.4 ",LEFT(INDEX('2 Diagnostics Ordering list'!$A$3:$A$855,MATCH('Calculations - Diagnostics'!$H45,'2 Diagnostics Ordering list'!$A$3:$A$855,0)),4)="1.5 ",LEFT(INDEX('2 Diagnostics Ordering list'!$A$3:$A$855,MATCH('Calculations - Diagnostics'!$H45,'2 Diagnostics Ordering list'!$A$3:$A$855,0)),4)="1.6 ",LEFT(INDEX('2 Diagnostics Ordering list'!$A$3:$A$855,MATCH('Calculations - Diagnostics'!$H45,'2 Diagnostics Ordering list'!$A$3:$A$855,0)),4)="2.1 ",LEFT(INDEX('2 Diagnostics Ordering list'!$A$3:$A$855,MATCH('Calculations - Diagnostics'!$H45,'2 Diagnostics Ordering list'!$A$3:$A$855,0)),4)="3.1 ",LEFT(INDEX('2 Diagnostics Ordering list'!$A$3:$A$855,MATCH('Calculations - Diagnostics'!$H45,'2 Diagnostics Ordering list'!$A$3:$A$855,0)),4)="4.1 ",LEFT(INDEX('2 Diagnostics Ordering list'!$A$3:$A$855,MATCH('Calculations - Diagnostics'!$H45,'2 Diagnostics Ordering list'!$A$3:$A$855,0)),4)="4.2 ",LEFT(INDEX('2 Diagnostics Ordering list'!$A$3:$A$855,MATCH('Calculations - Diagnostics'!$H45,'2 Diagnostics Ordering list'!$A$3:$A$855,0)),4)="5.1 ",LEFT(INDEX('2 Diagnostics Ordering list'!$A$3:$A$855,MATCH('Calculations - Diagnostics'!$H45,'2 Diagnostics Ordering list'!$A$3:$A$855,0)),4)="5.2 ",LEFT(INDEX('2 Diagnostics Ordering list'!$A$3:$A$855,MATCH('Calculations - Diagnostics'!$H45,'2 Diagnostics Ordering list'!$A$3:$A$855,0)),4)="5.3 ",LEFT(INDEX('2 Diagnostics Ordering list'!$A$3:$A$855,MATCH('Calculations - Diagnostics'!$H45,'2 Diagnostics Ordering list'!$A$3:$A$855,0)),4)="6.1 ",LEFT(INDEX('2 Diagnostics Ordering list'!$A$3:$A$855,MATCH('Calculations - Diagnostics'!$H45,'2 Diagnostics Ordering list'!$A$3:$A$855,0)),4)="6.2 ",LEFT(INDEX('2 Diagnostics Ordering list'!$A$3:$A$855,MATCH('Calculations - Diagnostics'!$H45,'2 Diagnostics Ordering list'!$A$3:$A$855,0)),4)="6.3 ",LEFT(INDEX('2 Diagnostics Ordering list'!$A$3:$A$855,MATCH('Calculations - Diagnostics'!$H45,'2 Diagnostics Ordering list'!$A$3:$A$855,0)),4)="6.4 ",LEFT(INDEX('2 Diagnostics Ordering list'!$A$3:$A$855,MATCH('Calculations - Diagnostics'!$H45,'2 Diagnostics Ordering list'!$A$3:$A$855,0)),4)="7.1 "),HYPERLINK("#"&amp;CELL("address",INDEX('2 Diagnostics Ordering list'!$A$3:$A$855,MATCH('Calculations - Diagnostics'!$H45,'2 Diagnostics Ordering list'!$A$3:$A$855,0))),INDEX('2 Diagnostics Ordering list'!$A$3:$A$855,MATCH('Calculations - Diagnostics'!$H45,'2 Diagnostics Ordering list'!$A$3:$A$855,0))),"")</f>
        <v/>
      </c>
      <c r="C10" s="711" t="str">
        <f t="array" aca="1" ref="C10" ca="1">IF(AND(A10="",B10=""),HYPERLINK("#"&amp;CELL("address",INDEX('2 Diagnostics Ordering list'!$A$3:$A$855,MATCH('Calculations - Diagnostics'!$H45,'2 Diagnostics Ordering list'!$A$3:$A$855,0))),INDEX('2 Diagnostics Ordering list'!$A$3:$A$855,MATCH('Calculations - Diagnostics'!$H45,'2 Diagnostics Ordering list'!$A$3:$A$855,0))),"")</f>
        <v>1.1.6 TB-LAMP reagents</v>
      </c>
    </row>
    <row r="11" spans="1:5" ht="17.100000000000001" customHeight="1" x14ac:dyDescent="0.2">
      <c r="A11" s="707" t="str">
        <f t="array" aca="1" ref="A11" ca="1">IF(OR(LEFT(INDEX('2 Diagnostics Ordering list'!$A$3:$A$855,MATCH('Calculations - Diagnostics'!$H46,'2 Diagnostics Ordering list'!$A$3:$A$855,0)),3)="1. ",LEFT(INDEX('2 Diagnostics Ordering list'!$A$3:$A$855,MATCH('Calculations - Diagnostics'!$H46,'2 Diagnostics Ordering list'!$A$3:$A$855,0)),3)="2. ",LEFT(INDEX('2 Diagnostics Ordering list'!$A$3:$A$855,MATCH('Calculations - Diagnostics'!$H46,'2 Diagnostics Ordering list'!$A$3:$A$855,0)),3)="3. ",LEFT(INDEX('2 Diagnostics Ordering list'!$A$3:$A$855,MATCH('Calculations - Diagnostics'!$H46,'2 Diagnostics Ordering list'!$A$3:$A$855,0)),3)="4. ",LEFT(INDEX('2 Diagnostics Ordering list'!$A$3:$A$855,MATCH('Calculations - Diagnostics'!$H46,'2 Diagnostics Ordering list'!$A$3:$A$855,0)),3)="5. ",LEFT(INDEX('2 Diagnostics Ordering list'!$A$3:$A$855,MATCH('Calculations - Diagnostics'!$H46,'2 Diagnostics Ordering list'!$A$3:$A$855,0)),3)="6. ",LEFT(INDEX('2 Diagnostics Ordering list'!$A$3:$A$855,MATCH('Calculations - Diagnostics'!$H46,'2 Diagnostics Ordering list'!$A$3:$A$855,0)),3)="7. ",LEFT(INDEX('2 Diagnostics Ordering list'!$A$3:$A$855,MATCH('Calculations - Diagnostics'!$H46,'2 Diagnostics Ordering list'!$A$3:$A$855,0)),3)="8. ",LEFT(INDEX('2 Diagnostics Ordering list'!$A$3:$A$855,MATCH('Calculations - Diagnostics'!$H46,'2 Diagnostics Ordering list'!$A$3:$A$855,0)),3)="9. "),HYPERLINK("#"&amp;CELL("address",INDEX('2 Diagnostics Ordering list'!$A$3:$A$855,MATCH('Calculations - Diagnostics'!$H46,'2 Diagnostics Ordering list'!$A$3:$A$855,0))),INDEX('2 Diagnostics Ordering list'!$A$3:$A$855,MATCH('Calculations - Diagnostics'!$H46,'2 Diagnostics Ordering list'!$A$3:$A$855,0))),"")</f>
        <v/>
      </c>
      <c r="B11" s="708" t="str">
        <f t="array" aca="1" ref="B11" ca="1">IF(OR(LEFT(INDEX('2 Diagnostics Ordering list'!$A$3:$A$855,MATCH('Calculations - Diagnostics'!$H46,'2 Diagnostics Ordering list'!$A$3:$A$855,0)),4)="1.1 ",LEFT(INDEX('2 Diagnostics Ordering list'!$A$3:$A$855,MATCH('Calculations - Diagnostics'!$H46,'2 Diagnostics Ordering list'!$A$3:$A$855,0)),4)="1.2 ",LEFT(INDEX('2 Diagnostics Ordering list'!$A$3:$A$855,MATCH('Calculations - Diagnostics'!$H46,'2 Diagnostics Ordering list'!$A$3:$A$855,0)),4)="1.3 ",LEFT(INDEX('2 Diagnostics Ordering list'!$A$3:$A$855,MATCH('Calculations - Diagnostics'!$H46,'2 Diagnostics Ordering list'!$A$3:$A$855,0)),4)="1.4 ",LEFT(INDEX('2 Diagnostics Ordering list'!$A$3:$A$855,MATCH('Calculations - Diagnostics'!$H46,'2 Diagnostics Ordering list'!$A$3:$A$855,0)),4)="1.5 ",LEFT(INDEX('2 Diagnostics Ordering list'!$A$3:$A$855,MATCH('Calculations - Diagnostics'!$H46,'2 Diagnostics Ordering list'!$A$3:$A$855,0)),4)="1.6 ",LEFT(INDEX('2 Diagnostics Ordering list'!$A$3:$A$855,MATCH('Calculations - Diagnostics'!$H46,'2 Diagnostics Ordering list'!$A$3:$A$855,0)),4)="2.1 ",LEFT(INDEX('2 Diagnostics Ordering list'!$A$3:$A$855,MATCH('Calculations - Diagnostics'!$H46,'2 Diagnostics Ordering list'!$A$3:$A$855,0)),4)="3.1 ",LEFT(INDEX('2 Diagnostics Ordering list'!$A$3:$A$855,MATCH('Calculations - Diagnostics'!$H46,'2 Diagnostics Ordering list'!$A$3:$A$855,0)),4)="4.1 ",LEFT(INDEX('2 Diagnostics Ordering list'!$A$3:$A$855,MATCH('Calculations - Diagnostics'!$H46,'2 Diagnostics Ordering list'!$A$3:$A$855,0)),4)="4.2 ",LEFT(INDEX('2 Diagnostics Ordering list'!$A$3:$A$855,MATCH('Calculations - Diagnostics'!$H46,'2 Diagnostics Ordering list'!$A$3:$A$855,0)),4)="5.1 ",LEFT(INDEX('2 Diagnostics Ordering list'!$A$3:$A$855,MATCH('Calculations - Diagnostics'!$H46,'2 Diagnostics Ordering list'!$A$3:$A$855,0)),4)="5.2 ",LEFT(INDEX('2 Diagnostics Ordering list'!$A$3:$A$855,MATCH('Calculations - Diagnostics'!$H46,'2 Diagnostics Ordering list'!$A$3:$A$855,0)),4)="5.3 ",LEFT(INDEX('2 Diagnostics Ordering list'!$A$3:$A$855,MATCH('Calculations - Diagnostics'!$H46,'2 Diagnostics Ordering list'!$A$3:$A$855,0)),4)="6.1 ",LEFT(INDEX('2 Diagnostics Ordering list'!$A$3:$A$855,MATCH('Calculations - Diagnostics'!$H46,'2 Diagnostics Ordering list'!$A$3:$A$855,0)),4)="6.2 ",LEFT(INDEX('2 Diagnostics Ordering list'!$A$3:$A$855,MATCH('Calculations - Diagnostics'!$H46,'2 Diagnostics Ordering list'!$A$3:$A$855,0)),4)="6.3 ",LEFT(INDEX('2 Diagnostics Ordering list'!$A$3:$A$855,MATCH('Calculations - Diagnostics'!$H46,'2 Diagnostics Ordering list'!$A$3:$A$855,0)),4)="6.4 ",LEFT(INDEX('2 Diagnostics Ordering list'!$A$3:$A$855,MATCH('Calculations - Diagnostics'!$H46,'2 Diagnostics Ordering list'!$A$3:$A$855,0)),4)="7.1 "),HYPERLINK("#"&amp;CELL("address",INDEX('2 Diagnostics Ordering list'!$A$3:$A$855,MATCH('Calculations - Diagnostics'!$H46,'2 Diagnostics Ordering list'!$A$3:$A$855,0))),INDEX('2 Diagnostics Ordering list'!$A$3:$A$855,MATCH('Calculations - Diagnostics'!$H46,'2 Diagnostics Ordering list'!$A$3:$A$855,0))),"")</f>
        <v/>
      </c>
      <c r="C11" s="711" t="str">
        <f t="array" aca="1" ref="C11" ca="1">IF(AND(A11="",B11=""),HYPERLINK("#"&amp;CELL("address",INDEX('2 Diagnostics Ordering list'!$A$3:$A$855,MATCH('Calculations - Diagnostics'!$H46,'2 Diagnostics Ordering list'!$A$3:$A$855,0))),INDEX('2 Diagnostics Ordering list'!$A$3:$A$855,MATCH('Calculations - Diagnostics'!$H46,'2 Diagnostics Ordering list'!$A$3:$A$855,0))),"")</f>
        <v>1.1.7 TB-LAMP consumables</v>
      </c>
    </row>
    <row r="12" spans="1:5" ht="17.100000000000001" customHeight="1" x14ac:dyDescent="0.2">
      <c r="A12" s="707" t="str">
        <f t="array" aca="1" ref="A12" ca="1">IF(OR(LEFT(INDEX('2 Diagnostics Ordering list'!$A$3:$A$855,MATCH('Calculations - Diagnostics'!$H47,'2 Diagnostics Ordering list'!$A$3:$A$855,0)),3)="1. ",LEFT(INDEX('2 Diagnostics Ordering list'!$A$3:$A$855,MATCH('Calculations - Diagnostics'!$H47,'2 Diagnostics Ordering list'!$A$3:$A$855,0)),3)="2. ",LEFT(INDEX('2 Diagnostics Ordering list'!$A$3:$A$855,MATCH('Calculations - Diagnostics'!$H47,'2 Diagnostics Ordering list'!$A$3:$A$855,0)),3)="3. ",LEFT(INDEX('2 Diagnostics Ordering list'!$A$3:$A$855,MATCH('Calculations - Diagnostics'!$H47,'2 Diagnostics Ordering list'!$A$3:$A$855,0)),3)="4. ",LEFT(INDEX('2 Diagnostics Ordering list'!$A$3:$A$855,MATCH('Calculations - Diagnostics'!$H47,'2 Diagnostics Ordering list'!$A$3:$A$855,0)),3)="5. ",LEFT(INDEX('2 Diagnostics Ordering list'!$A$3:$A$855,MATCH('Calculations - Diagnostics'!$H47,'2 Diagnostics Ordering list'!$A$3:$A$855,0)),3)="6. ",LEFT(INDEX('2 Diagnostics Ordering list'!$A$3:$A$855,MATCH('Calculations - Diagnostics'!$H47,'2 Diagnostics Ordering list'!$A$3:$A$855,0)),3)="7. ",LEFT(INDEX('2 Diagnostics Ordering list'!$A$3:$A$855,MATCH('Calculations - Diagnostics'!$H47,'2 Diagnostics Ordering list'!$A$3:$A$855,0)),3)="8. ",LEFT(INDEX('2 Diagnostics Ordering list'!$A$3:$A$855,MATCH('Calculations - Diagnostics'!$H47,'2 Diagnostics Ordering list'!$A$3:$A$855,0)),3)="9. "),HYPERLINK("#"&amp;CELL("address",INDEX('2 Diagnostics Ordering list'!$A$3:$A$855,MATCH('Calculations - Diagnostics'!$H47,'2 Diagnostics Ordering list'!$A$3:$A$855,0))),INDEX('2 Diagnostics Ordering list'!$A$3:$A$855,MATCH('Calculations - Diagnostics'!$H47,'2 Diagnostics Ordering list'!$A$3:$A$855,0))),"")</f>
        <v/>
      </c>
      <c r="B12" s="708" t="str">
        <f t="array" aca="1" ref="B12" ca="1">IF(OR(LEFT(INDEX('2 Diagnostics Ordering list'!$A$3:$A$855,MATCH('Calculations - Diagnostics'!$H47,'2 Diagnostics Ordering list'!$A$3:$A$855,0)),4)="1.1 ",LEFT(INDEX('2 Diagnostics Ordering list'!$A$3:$A$855,MATCH('Calculations - Diagnostics'!$H47,'2 Diagnostics Ordering list'!$A$3:$A$855,0)),4)="1.2 ",LEFT(INDEX('2 Diagnostics Ordering list'!$A$3:$A$855,MATCH('Calculations - Diagnostics'!$H47,'2 Diagnostics Ordering list'!$A$3:$A$855,0)),4)="1.3 ",LEFT(INDEX('2 Diagnostics Ordering list'!$A$3:$A$855,MATCH('Calculations - Diagnostics'!$H47,'2 Diagnostics Ordering list'!$A$3:$A$855,0)),4)="1.4 ",LEFT(INDEX('2 Diagnostics Ordering list'!$A$3:$A$855,MATCH('Calculations - Diagnostics'!$H47,'2 Diagnostics Ordering list'!$A$3:$A$855,0)),4)="1.5 ",LEFT(INDEX('2 Diagnostics Ordering list'!$A$3:$A$855,MATCH('Calculations - Diagnostics'!$H47,'2 Diagnostics Ordering list'!$A$3:$A$855,0)),4)="1.6 ",LEFT(INDEX('2 Diagnostics Ordering list'!$A$3:$A$855,MATCH('Calculations - Diagnostics'!$H47,'2 Diagnostics Ordering list'!$A$3:$A$855,0)),4)="2.1 ",LEFT(INDEX('2 Diagnostics Ordering list'!$A$3:$A$855,MATCH('Calculations - Diagnostics'!$H47,'2 Diagnostics Ordering list'!$A$3:$A$855,0)),4)="3.1 ",LEFT(INDEX('2 Diagnostics Ordering list'!$A$3:$A$855,MATCH('Calculations - Diagnostics'!$H47,'2 Diagnostics Ordering list'!$A$3:$A$855,0)),4)="4.1 ",LEFT(INDEX('2 Diagnostics Ordering list'!$A$3:$A$855,MATCH('Calculations - Diagnostics'!$H47,'2 Diagnostics Ordering list'!$A$3:$A$855,0)),4)="4.2 ",LEFT(INDEX('2 Diagnostics Ordering list'!$A$3:$A$855,MATCH('Calculations - Diagnostics'!$H47,'2 Diagnostics Ordering list'!$A$3:$A$855,0)),4)="5.1 ",LEFT(INDEX('2 Diagnostics Ordering list'!$A$3:$A$855,MATCH('Calculations - Diagnostics'!$H47,'2 Diagnostics Ordering list'!$A$3:$A$855,0)),4)="5.2 ",LEFT(INDEX('2 Diagnostics Ordering list'!$A$3:$A$855,MATCH('Calculations - Diagnostics'!$H47,'2 Diagnostics Ordering list'!$A$3:$A$855,0)),4)="5.3 ",LEFT(INDEX('2 Diagnostics Ordering list'!$A$3:$A$855,MATCH('Calculations - Diagnostics'!$H47,'2 Diagnostics Ordering list'!$A$3:$A$855,0)),4)="6.1 ",LEFT(INDEX('2 Diagnostics Ordering list'!$A$3:$A$855,MATCH('Calculations - Diagnostics'!$H47,'2 Diagnostics Ordering list'!$A$3:$A$855,0)),4)="6.2 ",LEFT(INDEX('2 Diagnostics Ordering list'!$A$3:$A$855,MATCH('Calculations - Diagnostics'!$H47,'2 Diagnostics Ordering list'!$A$3:$A$855,0)),4)="6.3 ",LEFT(INDEX('2 Diagnostics Ordering list'!$A$3:$A$855,MATCH('Calculations - Diagnostics'!$H47,'2 Diagnostics Ordering list'!$A$3:$A$855,0)),4)="6.4 ",LEFT(INDEX('2 Diagnostics Ordering list'!$A$3:$A$855,MATCH('Calculations - Diagnostics'!$H47,'2 Diagnostics Ordering list'!$A$3:$A$855,0)),4)="7.1 "),HYPERLINK("#"&amp;CELL("address",INDEX('2 Diagnostics Ordering list'!$A$3:$A$855,MATCH('Calculations - Diagnostics'!$H47,'2 Diagnostics Ordering list'!$A$3:$A$855,0))),INDEX('2 Diagnostics Ordering list'!$A$3:$A$855,MATCH('Calculations - Diagnostics'!$H47,'2 Diagnostics Ordering list'!$A$3:$A$855,0))),"")</f>
        <v/>
      </c>
      <c r="C12" s="711" t="str">
        <f t="array" aca="1" ref="C12" ca="1">IF(AND(A12="",B12=""),HYPERLINK("#"&amp;CELL("address",INDEX('2 Diagnostics Ordering list'!$A$3:$A$855,MATCH('Calculations - Diagnostics'!$H47,'2 Diagnostics Ordering list'!$A$3:$A$855,0))),INDEX('2 Diagnostics Ordering list'!$A$3:$A$855,MATCH('Calculations - Diagnostics'!$H47,'2 Diagnostics Ordering list'!$A$3:$A$855,0))),"")</f>
        <v>1.1.8 TB-LAMP services</v>
      </c>
    </row>
    <row r="13" spans="1:5" ht="17.100000000000001" customHeight="1" x14ac:dyDescent="0.2">
      <c r="A13" s="707" t="str">
        <f t="array" aca="1" ref="A13" ca="1">IF(OR(LEFT(INDEX('2 Diagnostics Ordering list'!$A$3:$A$855,MATCH('Calculations - Diagnostics'!$H48,'2 Diagnostics Ordering list'!$A$3:$A$855,0)),3)="1. ",LEFT(INDEX('2 Diagnostics Ordering list'!$A$3:$A$855,MATCH('Calculations - Diagnostics'!$H48,'2 Diagnostics Ordering list'!$A$3:$A$855,0)),3)="2. ",LEFT(INDEX('2 Diagnostics Ordering list'!$A$3:$A$855,MATCH('Calculations - Diagnostics'!$H48,'2 Diagnostics Ordering list'!$A$3:$A$855,0)),3)="3. ",LEFT(INDEX('2 Diagnostics Ordering list'!$A$3:$A$855,MATCH('Calculations - Diagnostics'!$H48,'2 Diagnostics Ordering list'!$A$3:$A$855,0)),3)="4. ",LEFT(INDEX('2 Diagnostics Ordering list'!$A$3:$A$855,MATCH('Calculations - Diagnostics'!$H48,'2 Diagnostics Ordering list'!$A$3:$A$855,0)),3)="5. ",LEFT(INDEX('2 Diagnostics Ordering list'!$A$3:$A$855,MATCH('Calculations - Diagnostics'!$H48,'2 Diagnostics Ordering list'!$A$3:$A$855,0)),3)="6. ",LEFT(INDEX('2 Diagnostics Ordering list'!$A$3:$A$855,MATCH('Calculations - Diagnostics'!$H48,'2 Diagnostics Ordering list'!$A$3:$A$855,0)),3)="7. ",LEFT(INDEX('2 Diagnostics Ordering list'!$A$3:$A$855,MATCH('Calculations - Diagnostics'!$H48,'2 Diagnostics Ordering list'!$A$3:$A$855,0)),3)="8. ",LEFT(INDEX('2 Diagnostics Ordering list'!$A$3:$A$855,MATCH('Calculations - Diagnostics'!$H48,'2 Diagnostics Ordering list'!$A$3:$A$855,0)),3)="9. "),HYPERLINK("#"&amp;CELL("address",INDEX('2 Diagnostics Ordering list'!$A$3:$A$855,MATCH('Calculations - Diagnostics'!$H48,'2 Diagnostics Ordering list'!$A$3:$A$855,0))),INDEX('2 Diagnostics Ordering list'!$A$3:$A$855,MATCH('Calculations - Diagnostics'!$H48,'2 Diagnostics Ordering list'!$A$3:$A$855,0))),"")</f>
        <v/>
      </c>
      <c r="B13" s="708" t="str">
        <f t="array" aca="1" ref="B13" ca="1">IF(OR(LEFT(INDEX('2 Diagnostics Ordering list'!$A$3:$A$855,MATCH('Calculations - Diagnostics'!$H48,'2 Diagnostics Ordering list'!$A$3:$A$855,0)),4)="1.1 ",LEFT(INDEX('2 Diagnostics Ordering list'!$A$3:$A$855,MATCH('Calculations - Diagnostics'!$H48,'2 Diagnostics Ordering list'!$A$3:$A$855,0)),4)="1.2 ",LEFT(INDEX('2 Diagnostics Ordering list'!$A$3:$A$855,MATCH('Calculations - Diagnostics'!$H48,'2 Diagnostics Ordering list'!$A$3:$A$855,0)),4)="1.3 ",LEFT(INDEX('2 Diagnostics Ordering list'!$A$3:$A$855,MATCH('Calculations - Diagnostics'!$H48,'2 Diagnostics Ordering list'!$A$3:$A$855,0)),4)="1.4 ",LEFT(INDEX('2 Diagnostics Ordering list'!$A$3:$A$855,MATCH('Calculations - Diagnostics'!$H48,'2 Diagnostics Ordering list'!$A$3:$A$855,0)),4)="1.5 ",LEFT(INDEX('2 Diagnostics Ordering list'!$A$3:$A$855,MATCH('Calculations - Diagnostics'!$H48,'2 Diagnostics Ordering list'!$A$3:$A$855,0)),4)="1.6 ",LEFT(INDEX('2 Diagnostics Ordering list'!$A$3:$A$855,MATCH('Calculations - Diagnostics'!$H48,'2 Diagnostics Ordering list'!$A$3:$A$855,0)),4)="2.1 ",LEFT(INDEX('2 Diagnostics Ordering list'!$A$3:$A$855,MATCH('Calculations - Diagnostics'!$H48,'2 Diagnostics Ordering list'!$A$3:$A$855,0)),4)="3.1 ",LEFT(INDEX('2 Diagnostics Ordering list'!$A$3:$A$855,MATCH('Calculations - Diagnostics'!$H48,'2 Diagnostics Ordering list'!$A$3:$A$855,0)),4)="4.1 ",LEFT(INDEX('2 Diagnostics Ordering list'!$A$3:$A$855,MATCH('Calculations - Diagnostics'!$H48,'2 Diagnostics Ordering list'!$A$3:$A$855,0)),4)="4.2 ",LEFT(INDEX('2 Diagnostics Ordering list'!$A$3:$A$855,MATCH('Calculations - Diagnostics'!$H48,'2 Diagnostics Ordering list'!$A$3:$A$855,0)),4)="5.1 ",LEFT(INDEX('2 Diagnostics Ordering list'!$A$3:$A$855,MATCH('Calculations - Diagnostics'!$H48,'2 Diagnostics Ordering list'!$A$3:$A$855,0)),4)="5.2 ",LEFT(INDEX('2 Diagnostics Ordering list'!$A$3:$A$855,MATCH('Calculations - Diagnostics'!$H48,'2 Diagnostics Ordering list'!$A$3:$A$855,0)),4)="5.3 ",LEFT(INDEX('2 Diagnostics Ordering list'!$A$3:$A$855,MATCH('Calculations - Diagnostics'!$H48,'2 Diagnostics Ordering list'!$A$3:$A$855,0)),4)="6.1 ",LEFT(INDEX('2 Diagnostics Ordering list'!$A$3:$A$855,MATCH('Calculations - Diagnostics'!$H48,'2 Diagnostics Ordering list'!$A$3:$A$855,0)),4)="6.2 ",LEFT(INDEX('2 Diagnostics Ordering list'!$A$3:$A$855,MATCH('Calculations - Diagnostics'!$H48,'2 Diagnostics Ordering list'!$A$3:$A$855,0)),4)="6.3 ",LEFT(INDEX('2 Diagnostics Ordering list'!$A$3:$A$855,MATCH('Calculations - Diagnostics'!$H48,'2 Diagnostics Ordering list'!$A$3:$A$855,0)),4)="6.4 ",LEFT(INDEX('2 Diagnostics Ordering list'!$A$3:$A$855,MATCH('Calculations - Diagnostics'!$H48,'2 Diagnostics Ordering list'!$A$3:$A$855,0)),4)="7.1 "),HYPERLINK("#"&amp;CELL("address",INDEX('2 Diagnostics Ordering list'!$A$3:$A$855,MATCH('Calculations - Diagnostics'!$H48,'2 Diagnostics Ordering list'!$A$3:$A$855,0))),INDEX('2 Diagnostics Ordering list'!$A$3:$A$855,MATCH('Calculations - Diagnostics'!$H48,'2 Diagnostics Ordering list'!$A$3:$A$855,0))),"")</f>
        <v/>
      </c>
      <c r="C13" s="711" t="str">
        <f t="array" aca="1" ref="C13" ca="1">IF(AND(A13="",B13=""),HYPERLINK("#"&amp;CELL("address",INDEX('2 Diagnostics Ordering list'!$A$3:$A$855,MATCH('Calculations - Diagnostics'!$H48,'2 Diagnostics Ordering list'!$A$3:$A$855,0))),INDEX('2 Diagnostics Ordering list'!$A$3:$A$855,MATCH('Calculations - Diagnostics'!$H48,'2 Diagnostics Ordering list'!$A$3:$A$855,0))),"")</f>
        <v>1.1.11 GeneXpert Equipment (10 color)</v>
      </c>
    </row>
    <row r="14" spans="1:5" ht="17.100000000000001" customHeight="1" x14ac:dyDescent="0.2">
      <c r="A14" s="707" t="str">
        <f t="array" aca="1" ref="A14" ca="1">IF(OR(LEFT(INDEX('2 Diagnostics Ordering list'!$A$3:$A$855,MATCH('Calculations - Diagnostics'!$H49,'2 Diagnostics Ordering list'!$A$3:$A$855,0)),3)="1. ",LEFT(INDEX('2 Diagnostics Ordering list'!$A$3:$A$855,MATCH('Calculations - Diagnostics'!$H49,'2 Diagnostics Ordering list'!$A$3:$A$855,0)),3)="2. ",LEFT(INDEX('2 Diagnostics Ordering list'!$A$3:$A$855,MATCH('Calculations - Diagnostics'!$H49,'2 Diagnostics Ordering list'!$A$3:$A$855,0)),3)="3. ",LEFT(INDEX('2 Diagnostics Ordering list'!$A$3:$A$855,MATCH('Calculations - Diagnostics'!$H49,'2 Diagnostics Ordering list'!$A$3:$A$855,0)),3)="4. ",LEFT(INDEX('2 Diagnostics Ordering list'!$A$3:$A$855,MATCH('Calculations - Diagnostics'!$H49,'2 Diagnostics Ordering list'!$A$3:$A$855,0)),3)="5. ",LEFT(INDEX('2 Diagnostics Ordering list'!$A$3:$A$855,MATCH('Calculations - Diagnostics'!$H49,'2 Diagnostics Ordering list'!$A$3:$A$855,0)),3)="6. ",LEFT(INDEX('2 Diagnostics Ordering list'!$A$3:$A$855,MATCH('Calculations - Diagnostics'!$H49,'2 Diagnostics Ordering list'!$A$3:$A$855,0)),3)="7. ",LEFT(INDEX('2 Diagnostics Ordering list'!$A$3:$A$855,MATCH('Calculations - Diagnostics'!$H49,'2 Diagnostics Ordering list'!$A$3:$A$855,0)),3)="8. ",LEFT(INDEX('2 Diagnostics Ordering list'!$A$3:$A$855,MATCH('Calculations - Diagnostics'!$H49,'2 Diagnostics Ordering list'!$A$3:$A$855,0)),3)="9. "),HYPERLINK("#"&amp;CELL("address",INDEX('2 Diagnostics Ordering list'!$A$3:$A$855,MATCH('Calculations - Diagnostics'!$H49,'2 Diagnostics Ordering list'!$A$3:$A$855,0))),INDEX('2 Diagnostics Ordering list'!$A$3:$A$855,MATCH('Calculations - Diagnostics'!$H49,'2 Diagnostics Ordering list'!$A$3:$A$855,0))),"")</f>
        <v/>
      </c>
      <c r="B14" s="708" t="str">
        <f t="array" aca="1" ref="B14" ca="1">IF(OR(LEFT(INDEX('2 Diagnostics Ordering list'!$A$3:$A$855,MATCH('Calculations - Diagnostics'!$H49,'2 Diagnostics Ordering list'!$A$3:$A$855,0)),4)="1.1 ",LEFT(INDEX('2 Diagnostics Ordering list'!$A$3:$A$855,MATCH('Calculations - Diagnostics'!$H49,'2 Diagnostics Ordering list'!$A$3:$A$855,0)),4)="1.2 ",LEFT(INDEX('2 Diagnostics Ordering list'!$A$3:$A$855,MATCH('Calculations - Diagnostics'!$H49,'2 Diagnostics Ordering list'!$A$3:$A$855,0)),4)="1.3 ",LEFT(INDEX('2 Diagnostics Ordering list'!$A$3:$A$855,MATCH('Calculations - Diagnostics'!$H49,'2 Diagnostics Ordering list'!$A$3:$A$855,0)),4)="1.4 ",LEFT(INDEX('2 Diagnostics Ordering list'!$A$3:$A$855,MATCH('Calculations - Diagnostics'!$H49,'2 Diagnostics Ordering list'!$A$3:$A$855,0)),4)="1.5 ",LEFT(INDEX('2 Diagnostics Ordering list'!$A$3:$A$855,MATCH('Calculations - Diagnostics'!$H49,'2 Diagnostics Ordering list'!$A$3:$A$855,0)),4)="1.6 ",LEFT(INDEX('2 Diagnostics Ordering list'!$A$3:$A$855,MATCH('Calculations - Diagnostics'!$H49,'2 Diagnostics Ordering list'!$A$3:$A$855,0)),4)="2.1 ",LEFT(INDEX('2 Diagnostics Ordering list'!$A$3:$A$855,MATCH('Calculations - Diagnostics'!$H49,'2 Diagnostics Ordering list'!$A$3:$A$855,0)),4)="3.1 ",LEFT(INDEX('2 Diagnostics Ordering list'!$A$3:$A$855,MATCH('Calculations - Diagnostics'!$H49,'2 Diagnostics Ordering list'!$A$3:$A$855,0)),4)="4.1 ",LEFT(INDEX('2 Diagnostics Ordering list'!$A$3:$A$855,MATCH('Calculations - Diagnostics'!$H49,'2 Diagnostics Ordering list'!$A$3:$A$855,0)),4)="4.2 ",LEFT(INDEX('2 Diagnostics Ordering list'!$A$3:$A$855,MATCH('Calculations - Diagnostics'!$H49,'2 Diagnostics Ordering list'!$A$3:$A$855,0)),4)="5.1 ",LEFT(INDEX('2 Diagnostics Ordering list'!$A$3:$A$855,MATCH('Calculations - Diagnostics'!$H49,'2 Diagnostics Ordering list'!$A$3:$A$855,0)),4)="5.2 ",LEFT(INDEX('2 Diagnostics Ordering list'!$A$3:$A$855,MATCH('Calculations - Diagnostics'!$H49,'2 Diagnostics Ordering list'!$A$3:$A$855,0)),4)="5.3 ",LEFT(INDEX('2 Diagnostics Ordering list'!$A$3:$A$855,MATCH('Calculations - Diagnostics'!$H49,'2 Diagnostics Ordering list'!$A$3:$A$855,0)),4)="6.1 ",LEFT(INDEX('2 Diagnostics Ordering list'!$A$3:$A$855,MATCH('Calculations - Diagnostics'!$H49,'2 Diagnostics Ordering list'!$A$3:$A$855,0)),4)="6.2 ",LEFT(INDEX('2 Diagnostics Ordering list'!$A$3:$A$855,MATCH('Calculations - Diagnostics'!$H49,'2 Diagnostics Ordering list'!$A$3:$A$855,0)),4)="6.3 ",LEFT(INDEX('2 Diagnostics Ordering list'!$A$3:$A$855,MATCH('Calculations - Diagnostics'!$H49,'2 Diagnostics Ordering list'!$A$3:$A$855,0)),4)="6.4 ",LEFT(INDEX('2 Diagnostics Ordering list'!$A$3:$A$855,MATCH('Calculations - Diagnostics'!$H49,'2 Diagnostics Ordering list'!$A$3:$A$855,0)),4)="7.1 "),HYPERLINK("#"&amp;CELL("address",INDEX('2 Diagnostics Ordering list'!$A$3:$A$855,MATCH('Calculations - Diagnostics'!$H49,'2 Diagnostics Ordering list'!$A$3:$A$855,0))),INDEX('2 Diagnostics Ordering list'!$A$3:$A$855,MATCH('Calculations - Diagnostics'!$H49,'2 Diagnostics Ordering list'!$A$3:$A$855,0))),"")</f>
        <v/>
      </c>
      <c r="C14" s="711" t="str">
        <f t="array" aca="1" ref="C14" ca="1">IF(AND(A14="",B14=""),HYPERLINK("#"&amp;CELL("address",INDEX('2 Diagnostics Ordering list'!$A$3:$A$855,MATCH('Calculations - Diagnostics'!$H49,'2 Diagnostics Ordering list'!$A$3:$A$855,0))),INDEX('2 Diagnostics Ordering list'!$A$3:$A$855,MATCH('Calculations - Diagnostics'!$H49,'2 Diagnostics Ordering list'!$A$3:$A$855,0))),"")</f>
        <v>1.1.11 GeneXpert Equipment (10 color) - Trade-In</v>
      </c>
    </row>
    <row r="15" spans="1:5" ht="17.100000000000001" customHeight="1" x14ac:dyDescent="0.2">
      <c r="A15" s="707" t="str">
        <f t="array" aca="1" ref="A15" ca="1">IF(OR(LEFT(INDEX('2 Diagnostics Ordering list'!$A$3:$A$855,MATCH('Calculations - Diagnostics'!$H50,'2 Diagnostics Ordering list'!$A$3:$A$855,0)),3)="1. ",LEFT(INDEX('2 Diagnostics Ordering list'!$A$3:$A$855,MATCH('Calculations - Diagnostics'!$H50,'2 Diagnostics Ordering list'!$A$3:$A$855,0)),3)="2. ",LEFT(INDEX('2 Diagnostics Ordering list'!$A$3:$A$855,MATCH('Calculations - Diagnostics'!$H50,'2 Diagnostics Ordering list'!$A$3:$A$855,0)),3)="3. ",LEFT(INDEX('2 Diagnostics Ordering list'!$A$3:$A$855,MATCH('Calculations - Diagnostics'!$H50,'2 Diagnostics Ordering list'!$A$3:$A$855,0)),3)="4. ",LEFT(INDEX('2 Diagnostics Ordering list'!$A$3:$A$855,MATCH('Calculations - Diagnostics'!$H50,'2 Diagnostics Ordering list'!$A$3:$A$855,0)),3)="5. ",LEFT(INDEX('2 Diagnostics Ordering list'!$A$3:$A$855,MATCH('Calculations - Diagnostics'!$H50,'2 Diagnostics Ordering list'!$A$3:$A$855,0)),3)="6. ",LEFT(INDEX('2 Diagnostics Ordering list'!$A$3:$A$855,MATCH('Calculations - Diagnostics'!$H50,'2 Diagnostics Ordering list'!$A$3:$A$855,0)),3)="7. ",LEFT(INDEX('2 Diagnostics Ordering list'!$A$3:$A$855,MATCH('Calculations - Diagnostics'!$H50,'2 Diagnostics Ordering list'!$A$3:$A$855,0)),3)="8. ",LEFT(INDEX('2 Diagnostics Ordering list'!$A$3:$A$855,MATCH('Calculations - Diagnostics'!$H50,'2 Diagnostics Ordering list'!$A$3:$A$855,0)),3)="9. "),HYPERLINK("#"&amp;CELL("address",INDEX('2 Diagnostics Ordering list'!$A$3:$A$855,MATCH('Calculations - Diagnostics'!$H50,'2 Diagnostics Ordering list'!$A$3:$A$855,0))),INDEX('2 Diagnostics Ordering list'!$A$3:$A$855,MATCH('Calculations - Diagnostics'!$H50,'2 Diagnostics Ordering list'!$A$3:$A$855,0))),"")</f>
        <v/>
      </c>
      <c r="B15" s="708" t="str">
        <f t="array" aca="1" ref="B15" ca="1">IF(OR(LEFT(INDEX('2 Diagnostics Ordering list'!$A$3:$A$855,MATCH('Calculations - Diagnostics'!$H50,'2 Diagnostics Ordering list'!$A$3:$A$855,0)),4)="1.1 ",LEFT(INDEX('2 Diagnostics Ordering list'!$A$3:$A$855,MATCH('Calculations - Diagnostics'!$H50,'2 Diagnostics Ordering list'!$A$3:$A$855,0)),4)="1.2 ",LEFT(INDEX('2 Diagnostics Ordering list'!$A$3:$A$855,MATCH('Calculations - Diagnostics'!$H50,'2 Diagnostics Ordering list'!$A$3:$A$855,0)),4)="1.3 ",LEFT(INDEX('2 Diagnostics Ordering list'!$A$3:$A$855,MATCH('Calculations - Diagnostics'!$H50,'2 Diagnostics Ordering list'!$A$3:$A$855,0)),4)="1.4 ",LEFT(INDEX('2 Diagnostics Ordering list'!$A$3:$A$855,MATCH('Calculations - Diagnostics'!$H50,'2 Diagnostics Ordering list'!$A$3:$A$855,0)),4)="1.5 ",LEFT(INDEX('2 Diagnostics Ordering list'!$A$3:$A$855,MATCH('Calculations - Diagnostics'!$H50,'2 Diagnostics Ordering list'!$A$3:$A$855,0)),4)="1.6 ",LEFT(INDEX('2 Diagnostics Ordering list'!$A$3:$A$855,MATCH('Calculations - Diagnostics'!$H50,'2 Diagnostics Ordering list'!$A$3:$A$855,0)),4)="2.1 ",LEFT(INDEX('2 Diagnostics Ordering list'!$A$3:$A$855,MATCH('Calculations - Diagnostics'!$H50,'2 Diagnostics Ordering list'!$A$3:$A$855,0)),4)="3.1 ",LEFT(INDEX('2 Diagnostics Ordering list'!$A$3:$A$855,MATCH('Calculations - Diagnostics'!$H50,'2 Diagnostics Ordering list'!$A$3:$A$855,0)),4)="4.1 ",LEFT(INDEX('2 Diagnostics Ordering list'!$A$3:$A$855,MATCH('Calculations - Diagnostics'!$H50,'2 Diagnostics Ordering list'!$A$3:$A$855,0)),4)="4.2 ",LEFT(INDEX('2 Diagnostics Ordering list'!$A$3:$A$855,MATCH('Calculations - Diagnostics'!$H50,'2 Diagnostics Ordering list'!$A$3:$A$855,0)),4)="5.1 ",LEFT(INDEX('2 Diagnostics Ordering list'!$A$3:$A$855,MATCH('Calculations - Diagnostics'!$H50,'2 Diagnostics Ordering list'!$A$3:$A$855,0)),4)="5.2 ",LEFT(INDEX('2 Diagnostics Ordering list'!$A$3:$A$855,MATCH('Calculations - Diagnostics'!$H50,'2 Diagnostics Ordering list'!$A$3:$A$855,0)),4)="5.3 ",LEFT(INDEX('2 Diagnostics Ordering list'!$A$3:$A$855,MATCH('Calculations - Diagnostics'!$H50,'2 Diagnostics Ordering list'!$A$3:$A$855,0)),4)="6.1 ",LEFT(INDEX('2 Diagnostics Ordering list'!$A$3:$A$855,MATCH('Calculations - Diagnostics'!$H50,'2 Diagnostics Ordering list'!$A$3:$A$855,0)),4)="6.2 ",LEFT(INDEX('2 Diagnostics Ordering list'!$A$3:$A$855,MATCH('Calculations - Diagnostics'!$H50,'2 Diagnostics Ordering list'!$A$3:$A$855,0)),4)="6.3 ",LEFT(INDEX('2 Diagnostics Ordering list'!$A$3:$A$855,MATCH('Calculations - Diagnostics'!$H50,'2 Diagnostics Ordering list'!$A$3:$A$855,0)),4)="6.4 ",LEFT(INDEX('2 Diagnostics Ordering list'!$A$3:$A$855,MATCH('Calculations - Diagnostics'!$H50,'2 Diagnostics Ordering list'!$A$3:$A$855,0)),4)="7.1 "),HYPERLINK("#"&amp;CELL("address",INDEX('2 Diagnostics Ordering list'!$A$3:$A$855,MATCH('Calculations - Diagnostics'!$H50,'2 Diagnostics Ordering list'!$A$3:$A$855,0))),INDEX('2 Diagnostics Ordering list'!$A$3:$A$855,MATCH('Calculations - Diagnostics'!$H50,'2 Diagnostics Ordering list'!$A$3:$A$855,0))),"")</f>
        <v/>
      </c>
      <c r="C15" s="711" t="str">
        <f t="array" aca="1" ref="C15" ca="1">IF(AND(A15="",B15=""),HYPERLINK("#"&amp;CELL("address",INDEX('2 Diagnostics Ordering list'!$A$3:$A$855,MATCH('Calculations - Diagnostics'!$H50,'2 Diagnostics Ordering list'!$A$3:$A$855,0))),INDEX('2 Diagnostics Ordering list'!$A$3:$A$855,MATCH('Calculations - Diagnostics'!$H50,'2 Diagnostics Ordering list'!$A$3:$A$855,0))),"")</f>
        <v>1.1.12 GeneXpert Satellite (10 color)</v>
      </c>
    </row>
    <row r="16" spans="1:5" ht="17.100000000000001" customHeight="1" x14ac:dyDescent="0.2">
      <c r="A16" s="707" t="str">
        <f t="array" aca="1" ref="A16" ca="1">IF(OR(LEFT(INDEX('2 Diagnostics Ordering list'!$A$3:$A$855,MATCH('Calculations - Diagnostics'!$H51,'2 Diagnostics Ordering list'!$A$3:$A$855,0)),3)="1. ",LEFT(INDEX('2 Diagnostics Ordering list'!$A$3:$A$855,MATCH('Calculations - Diagnostics'!$H51,'2 Diagnostics Ordering list'!$A$3:$A$855,0)),3)="2. ",LEFT(INDEX('2 Diagnostics Ordering list'!$A$3:$A$855,MATCH('Calculations - Diagnostics'!$H51,'2 Diagnostics Ordering list'!$A$3:$A$855,0)),3)="3. ",LEFT(INDEX('2 Diagnostics Ordering list'!$A$3:$A$855,MATCH('Calculations - Diagnostics'!$H51,'2 Diagnostics Ordering list'!$A$3:$A$855,0)),3)="4. ",LEFT(INDEX('2 Diagnostics Ordering list'!$A$3:$A$855,MATCH('Calculations - Diagnostics'!$H51,'2 Diagnostics Ordering list'!$A$3:$A$855,0)),3)="5. ",LEFT(INDEX('2 Diagnostics Ordering list'!$A$3:$A$855,MATCH('Calculations - Diagnostics'!$H51,'2 Diagnostics Ordering list'!$A$3:$A$855,0)),3)="6. ",LEFT(INDEX('2 Diagnostics Ordering list'!$A$3:$A$855,MATCH('Calculations - Diagnostics'!$H51,'2 Diagnostics Ordering list'!$A$3:$A$855,0)),3)="7. ",LEFT(INDEX('2 Diagnostics Ordering list'!$A$3:$A$855,MATCH('Calculations - Diagnostics'!$H51,'2 Diagnostics Ordering list'!$A$3:$A$855,0)),3)="8. ",LEFT(INDEX('2 Diagnostics Ordering list'!$A$3:$A$855,MATCH('Calculations - Diagnostics'!$H51,'2 Diagnostics Ordering list'!$A$3:$A$855,0)),3)="9. "),HYPERLINK("#"&amp;CELL("address",INDEX('2 Diagnostics Ordering list'!$A$3:$A$855,MATCH('Calculations - Diagnostics'!$H51,'2 Diagnostics Ordering list'!$A$3:$A$855,0))),INDEX('2 Diagnostics Ordering list'!$A$3:$A$855,MATCH('Calculations - Diagnostics'!$H51,'2 Diagnostics Ordering list'!$A$3:$A$855,0))),"")</f>
        <v/>
      </c>
      <c r="B16" s="708" t="str">
        <f t="array" aca="1" ref="B16" ca="1">IF(OR(LEFT(INDEX('2 Diagnostics Ordering list'!$A$3:$A$855,MATCH('Calculations - Diagnostics'!$H51,'2 Diagnostics Ordering list'!$A$3:$A$855,0)),4)="1.1 ",LEFT(INDEX('2 Diagnostics Ordering list'!$A$3:$A$855,MATCH('Calculations - Diagnostics'!$H51,'2 Diagnostics Ordering list'!$A$3:$A$855,0)),4)="1.2 ",LEFT(INDEX('2 Diagnostics Ordering list'!$A$3:$A$855,MATCH('Calculations - Diagnostics'!$H51,'2 Diagnostics Ordering list'!$A$3:$A$855,0)),4)="1.3 ",LEFT(INDEX('2 Diagnostics Ordering list'!$A$3:$A$855,MATCH('Calculations - Diagnostics'!$H51,'2 Diagnostics Ordering list'!$A$3:$A$855,0)),4)="1.4 ",LEFT(INDEX('2 Diagnostics Ordering list'!$A$3:$A$855,MATCH('Calculations - Diagnostics'!$H51,'2 Diagnostics Ordering list'!$A$3:$A$855,0)),4)="1.5 ",LEFT(INDEX('2 Diagnostics Ordering list'!$A$3:$A$855,MATCH('Calculations - Diagnostics'!$H51,'2 Diagnostics Ordering list'!$A$3:$A$855,0)),4)="1.6 ",LEFT(INDEX('2 Diagnostics Ordering list'!$A$3:$A$855,MATCH('Calculations - Diagnostics'!$H51,'2 Diagnostics Ordering list'!$A$3:$A$855,0)),4)="2.1 ",LEFT(INDEX('2 Diagnostics Ordering list'!$A$3:$A$855,MATCH('Calculations - Diagnostics'!$H51,'2 Diagnostics Ordering list'!$A$3:$A$855,0)),4)="3.1 ",LEFT(INDEX('2 Diagnostics Ordering list'!$A$3:$A$855,MATCH('Calculations - Diagnostics'!$H51,'2 Diagnostics Ordering list'!$A$3:$A$855,0)),4)="4.1 ",LEFT(INDEX('2 Diagnostics Ordering list'!$A$3:$A$855,MATCH('Calculations - Diagnostics'!$H51,'2 Diagnostics Ordering list'!$A$3:$A$855,0)),4)="4.2 ",LEFT(INDEX('2 Diagnostics Ordering list'!$A$3:$A$855,MATCH('Calculations - Diagnostics'!$H51,'2 Diagnostics Ordering list'!$A$3:$A$855,0)),4)="5.1 ",LEFT(INDEX('2 Diagnostics Ordering list'!$A$3:$A$855,MATCH('Calculations - Diagnostics'!$H51,'2 Diagnostics Ordering list'!$A$3:$A$855,0)),4)="5.2 ",LEFT(INDEX('2 Diagnostics Ordering list'!$A$3:$A$855,MATCH('Calculations - Diagnostics'!$H51,'2 Diagnostics Ordering list'!$A$3:$A$855,0)),4)="5.3 ",LEFT(INDEX('2 Diagnostics Ordering list'!$A$3:$A$855,MATCH('Calculations - Diagnostics'!$H51,'2 Diagnostics Ordering list'!$A$3:$A$855,0)),4)="6.1 ",LEFT(INDEX('2 Diagnostics Ordering list'!$A$3:$A$855,MATCH('Calculations - Diagnostics'!$H51,'2 Diagnostics Ordering list'!$A$3:$A$855,0)),4)="6.2 ",LEFT(INDEX('2 Diagnostics Ordering list'!$A$3:$A$855,MATCH('Calculations - Diagnostics'!$H51,'2 Diagnostics Ordering list'!$A$3:$A$855,0)),4)="6.3 ",LEFT(INDEX('2 Diagnostics Ordering list'!$A$3:$A$855,MATCH('Calculations - Diagnostics'!$H51,'2 Diagnostics Ordering list'!$A$3:$A$855,0)),4)="6.4 ",LEFT(INDEX('2 Diagnostics Ordering list'!$A$3:$A$855,MATCH('Calculations - Diagnostics'!$H51,'2 Diagnostics Ordering list'!$A$3:$A$855,0)),4)="7.1 "),HYPERLINK("#"&amp;CELL("address",INDEX('2 Diagnostics Ordering list'!$A$3:$A$855,MATCH('Calculations - Diagnostics'!$H51,'2 Diagnostics Ordering list'!$A$3:$A$855,0))),INDEX('2 Diagnostics Ordering list'!$A$3:$A$855,MATCH('Calculations - Diagnostics'!$H51,'2 Diagnostics Ordering list'!$A$3:$A$855,0))),"")</f>
        <v/>
      </c>
      <c r="C16" s="711" t="str">
        <f t="array" aca="1" ref="C16" ca="1">IF(AND(A16="",B16=""),HYPERLINK("#"&amp;CELL("address",INDEX('2 Diagnostics Ordering list'!$A$3:$A$855,MATCH('Calculations - Diagnostics'!$H51,'2 Diagnostics Ordering list'!$A$3:$A$855,0))),INDEX('2 Diagnostics Ordering list'!$A$3:$A$855,MATCH('Calculations - Diagnostics'!$H51,'2 Diagnostics Ordering list'!$A$3:$A$855,0))),"")</f>
        <v>1.1.13 GeneXpert reagents (6 and 10 color)</v>
      </c>
    </row>
    <row r="17" spans="1:3" ht="17.100000000000001" customHeight="1" x14ac:dyDescent="0.2">
      <c r="A17" s="1077" t="str">
        <f t="array" aca="1" ref="A17" ca="1">IF(OR(LEFT(INDEX('2 Diagnostics Ordering list'!$A$3:$A$855,MATCH('Calculations - Diagnostics'!$H52,'2 Diagnostics Ordering list'!$A$3:$A$855,0)),3)="1. ",LEFT(INDEX('2 Diagnostics Ordering list'!$A$3:$A$855,MATCH('Calculations - Diagnostics'!$H52,'2 Diagnostics Ordering list'!$A$3:$A$855,0)),3)="2. ",LEFT(INDEX('2 Diagnostics Ordering list'!$A$3:$A$855,MATCH('Calculations - Diagnostics'!$H52,'2 Diagnostics Ordering list'!$A$3:$A$855,0)),3)="3. ",LEFT(INDEX('2 Diagnostics Ordering list'!$A$3:$A$855,MATCH('Calculations - Diagnostics'!$H52,'2 Diagnostics Ordering list'!$A$3:$A$855,0)),3)="4. ",LEFT(INDEX('2 Diagnostics Ordering list'!$A$3:$A$855,MATCH('Calculations - Diagnostics'!$H52,'2 Diagnostics Ordering list'!$A$3:$A$855,0)),3)="5. ",LEFT(INDEX('2 Diagnostics Ordering list'!$A$3:$A$855,MATCH('Calculations - Diagnostics'!$H52,'2 Diagnostics Ordering list'!$A$3:$A$855,0)),3)="6. ",LEFT(INDEX('2 Diagnostics Ordering list'!$A$3:$A$855,MATCH('Calculations - Diagnostics'!$H52,'2 Diagnostics Ordering list'!$A$3:$A$855,0)),3)="7. ",LEFT(INDEX('2 Diagnostics Ordering list'!$A$3:$A$855,MATCH('Calculations - Diagnostics'!$H52,'2 Diagnostics Ordering list'!$A$3:$A$855,0)),3)="8. ",LEFT(INDEX('2 Diagnostics Ordering list'!$A$3:$A$855,MATCH('Calculations - Diagnostics'!$H52,'2 Diagnostics Ordering list'!$A$3:$A$855,0)),3)="9. "),HYPERLINK("#"&amp;CELL("address",INDEX('2 Diagnostics Ordering list'!$A$3:$A$855,MATCH('Calculations - Diagnostics'!$H52,'2 Diagnostics Ordering list'!$A$3:$A$855,0))),INDEX('2 Diagnostics Ordering list'!$A$3:$A$855,MATCH('Calculations - Diagnostics'!$H52,'2 Diagnostics Ordering list'!$A$3:$A$855,0))),"")</f>
        <v/>
      </c>
      <c r="B17" s="1078" t="str">
        <f t="array" aca="1" ref="B17" ca="1">IF(OR(LEFT(INDEX('2 Diagnostics Ordering list'!$A$3:$A$855,MATCH('Calculations - Diagnostics'!$H52,'2 Diagnostics Ordering list'!$A$3:$A$855,0)),4)="1.1 ",LEFT(INDEX('2 Diagnostics Ordering list'!$A$3:$A$855,MATCH('Calculations - Diagnostics'!$H52,'2 Diagnostics Ordering list'!$A$3:$A$855,0)),4)="1.2 ",LEFT(INDEX('2 Diagnostics Ordering list'!$A$3:$A$855,MATCH('Calculations - Diagnostics'!$H52,'2 Diagnostics Ordering list'!$A$3:$A$855,0)),4)="1.3 ",LEFT(INDEX('2 Diagnostics Ordering list'!$A$3:$A$855,MATCH('Calculations - Diagnostics'!$H52,'2 Diagnostics Ordering list'!$A$3:$A$855,0)),4)="1.4 ",LEFT(INDEX('2 Diagnostics Ordering list'!$A$3:$A$855,MATCH('Calculations - Diagnostics'!$H52,'2 Diagnostics Ordering list'!$A$3:$A$855,0)),4)="1.5 ",LEFT(INDEX('2 Diagnostics Ordering list'!$A$3:$A$855,MATCH('Calculations - Diagnostics'!$H52,'2 Diagnostics Ordering list'!$A$3:$A$855,0)),4)="1.6 ",LEFT(INDEX('2 Diagnostics Ordering list'!$A$3:$A$855,MATCH('Calculations - Diagnostics'!$H52,'2 Diagnostics Ordering list'!$A$3:$A$855,0)),4)="2.1 ",LEFT(INDEX('2 Diagnostics Ordering list'!$A$3:$A$855,MATCH('Calculations - Diagnostics'!$H52,'2 Diagnostics Ordering list'!$A$3:$A$855,0)),4)="3.1 ",LEFT(INDEX('2 Diagnostics Ordering list'!$A$3:$A$855,MATCH('Calculations - Diagnostics'!$H52,'2 Diagnostics Ordering list'!$A$3:$A$855,0)),4)="4.1 ",LEFT(INDEX('2 Diagnostics Ordering list'!$A$3:$A$855,MATCH('Calculations - Diagnostics'!$H52,'2 Diagnostics Ordering list'!$A$3:$A$855,0)),4)="4.2 ",LEFT(INDEX('2 Diagnostics Ordering list'!$A$3:$A$855,MATCH('Calculations - Diagnostics'!$H52,'2 Diagnostics Ordering list'!$A$3:$A$855,0)),4)="5.1 ",LEFT(INDEX('2 Diagnostics Ordering list'!$A$3:$A$855,MATCH('Calculations - Diagnostics'!$H52,'2 Diagnostics Ordering list'!$A$3:$A$855,0)),4)="5.2 ",LEFT(INDEX('2 Diagnostics Ordering list'!$A$3:$A$855,MATCH('Calculations - Diagnostics'!$H52,'2 Diagnostics Ordering list'!$A$3:$A$855,0)),4)="5.3 ",LEFT(INDEX('2 Diagnostics Ordering list'!$A$3:$A$855,MATCH('Calculations - Diagnostics'!$H52,'2 Diagnostics Ordering list'!$A$3:$A$855,0)),4)="6.1 ",LEFT(INDEX('2 Diagnostics Ordering list'!$A$3:$A$855,MATCH('Calculations - Diagnostics'!$H52,'2 Diagnostics Ordering list'!$A$3:$A$855,0)),4)="6.2 ",LEFT(INDEX('2 Diagnostics Ordering list'!$A$3:$A$855,MATCH('Calculations - Diagnostics'!$H52,'2 Diagnostics Ordering list'!$A$3:$A$855,0)),4)="6.3 ",LEFT(INDEX('2 Diagnostics Ordering list'!$A$3:$A$855,MATCH('Calculations - Diagnostics'!$H52,'2 Diagnostics Ordering list'!$A$3:$A$855,0)),4)="6.4 ",LEFT(INDEX('2 Diagnostics Ordering list'!$A$3:$A$855,MATCH('Calculations - Diagnostics'!$H52,'2 Diagnostics Ordering list'!$A$3:$A$855,0)),4)="7.1 "),HYPERLINK("#"&amp;CELL("address",INDEX('2 Diagnostics Ordering list'!$A$3:$A$855,MATCH('Calculations - Diagnostics'!$H52,'2 Diagnostics Ordering list'!$A$3:$A$855,0))),INDEX('2 Diagnostics Ordering list'!$A$3:$A$855,MATCH('Calculations - Diagnostics'!$H52,'2 Diagnostics Ordering list'!$A$3:$A$855,0))),"")</f>
        <v/>
      </c>
      <c r="C17" s="710" t="str">
        <f t="array" aca="1" ref="C17" ca="1">IF(AND(A17="",B17=""),HYPERLINK("#"&amp;CELL("address",INDEX('2 Diagnostics Ordering list'!$A$3:$A$855,MATCH('Calculations - Diagnostics'!$H52,'2 Diagnostics Ordering list'!$A$3:$A$855,0))),INDEX('2 Diagnostics Ordering list'!$A$3:$A$855,MATCH('Calculations - Diagnostics'!$H52,'2 Diagnostics Ordering list'!$A$3:$A$855,0))),"")</f>
        <v>1.1.14 GeneXpert consumables (6 and 10 color)</v>
      </c>
    </row>
    <row r="18" spans="1:3" ht="17.100000000000001" customHeight="1" x14ac:dyDescent="0.2">
      <c r="A18" s="707" t="str">
        <f t="array" aca="1" ref="A18" ca="1">IF(OR(LEFT(INDEX('2 Diagnostics Ordering list'!$A$3:$A$855,MATCH('Calculations - Diagnostics'!$H53,'2 Diagnostics Ordering list'!$A$3:$A$855,0)),3)="1. ",LEFT(INDEX('2 Diagnostics Ordering list'!$A$3:$A$855,MATCH('Calculations - Diagnostics'!$H53,'2 Diagnostics Ordering list'!$A$3:$A$855,0)),3)="2. ",LEFT(INDEX('2 Diagnostics Ordering list'!$A$3:$A$855,MATCH('Calculations - Diagnostics'!$H53,'2 Diagnostics Ordering list'!$A$3:$A$855,0)),3)="3. ",LEFT(INDEX('2 Diagnostics Ordering list'!$A$3:$A$855,MATCH('Calculations - Diagnostics'!$H53,'2 Diagnostics Ordering list'!$A$3:$A$855,0)),3)="4. ",LEFT(INDEX('2 Diagnostics Ordering list'!$A$3:$A$855,MATCH('Calculations - Diagnostics'!$H53,'2 Diagnostics Ordering list'!$A$3:$A$855,0)),3)="5. ",LEFT(INDEX('2 Diagnostics Ordering list'!$A$3:$A$855,MATCH('Calculations - Diagnostics'!$H53,'2 Diagnostics Ordering list'!$A$3:$A$855,0)),3)="6. ",LEFT(INDEX('2 Diagnostics Ordering list'!$A$3:$A$855,MATCH('Calculations - Diagnostics'!$H53,'2 Diagnostics Ordering list'!$A$3:$A$855,0)),3)="7. ",LEFT(INDEX('2 Diagnostics Ordering list'!$A$3:$A$855,MATCH('Calculations - Diagnostics'!$H53,'2 Diagnostics Ordering list'!$A$3:$A$855,0)),3)="8. ",LEFT(INDEX('2 Diagnostics Ordering list'!$A$3:$A$855,MATCH('Calculations - Diagnostics'!$H53,'2 Diagnostics Ordering list'!$A$3:$A$855,0)),3)="9. "),HYPERLINK("#"&amp;CELL("address",INDEX('2 Diagnostics Ordering list'!$A$3:$A$855,MATCH('Calculations - Diagnostics'!$H53,'2 Diagnostics Ordering list'!$A$3:$A$855,0))),INDEX('2 Diagnostics Ordering list'!$A$3:$A$855,MATCH('Calculations - Diagnostics'!$H53,'2 Diagnostics Ordering list'!$A$3:$A$855,0))),"")</f>
        <v/>
      </c>
      <c r="B18" s="708" t="str">
        <f t="array" aca="1" ref="B18" ca="1">IF(OR(LEFT(INDEX('2 Diagnostics Ordering list'!$A$3:$A$855,MATCH('Calculations - Diagnostics'!$H53,'2 Diagnostics Ordering list'!$A$3:$A$855,0)),4)="1.1 ",LEFT(INDEX('2 Diagnostics Ordering list'!$A$3:$A$855,MATCH('Calculations - Diagnostics'!$H53,'2 Diagnostics Ordering list'!$A$3:$A$855,0)),4)="1.2 ",LEFT(INDEX('2 Diagnostics Ordering list'!$A$3:$A$855,MATCH('Calculations - Diagnostics'!$H53,'2 Diagnostics Ordering list'!$A$3:$A$855,0)),4)="1.3 ",LEFT(INDEX('2 Diagnostics Ordering list'!$A$3:$A$855,MATCH('Calculations - Diagnostics'!$H53,'2 Diagnostics Ordering list'!$A$3:$A$855,0)),4)="1.4 ",LEFT(INDEX('2 Diagnostics Ordering list'!$A$3:$A$855,MATCH('Calculations - Diagnostics'!$H53,'2 Diagnostics Ordering list'!$A$3:$A$855,0)),4)="1.5 ",LEFT(INDEX('2 Diagnostics Ordering list'!$A$3:$A$855,MATCH('Calculations - Diagnostics'!$H53,'2 Diagnostics Ordering list'!$A$3:$A$855,0)),4)="1.6 ",LEFT(INDEX('2 Diagnostics Ordering list'!$A$3:$A$855,MATCH('Calculations - Diagnostics'!$H53,'2 Diagnostics Ordering list'!$A$3:$A$855,0)),4)="2.1 ",LEFT(INDEX('2 Diagnostics Ordering list'!$A$3:$A$855,MATCH('Calculations - Diagnostics'!$H53,'2 Diagnostics Ordering list'!$A$3:$A$855,0)),4)="3.1 ",LEFT(INDEX('2 Diagnostics Ordering list'!$A$3:$A$855,MATCH('Calculations - Diagnostics'!$H53,'2 Diagnostics Ordering list'!$A$3:$A$855,0)),4)="4.1 ",LEFT(INDEX('2 Diagnostics Ordering list'!$A$3:$A$855,MATCH('Calculations - Diagnostics'!$H53,'2 Diagnostics Ordering list'!$A$3:$A$855,0)),4)="4.2 ",LEFT(INDEX('2 Diagnostics Ordering list'!$A$3:$A$855,MATCH('Calculations - Diagnostics'!$H53,'2 Diagnostics Ordering list'!$A$3:$A$855,0)),4)="5.1 ",LEFT(INDEX('2 Diagnostics Ordering list'!$A$3:$A$855,MATCH('Calculations - Diagnostics'!$H53,'2 Diagnostics Ordering list'!$A$3:$A$855,0)),4)="5.2 ",LEFT(INDEX('2 Diagnostics Ordering list'!$A$3:$A$855,MATCH('Calculations - Diagnostics'!$H53,'2 Diagnostics Ordering list'!$A$3:$A$855,0)),4)="5.3 ",LEFT(INDEX('2 Diagnostics Ordering list'!$A$3:$A$855,MATCH('Calculations - Diagnostics'!$H53,'2 Diagnostics Ordering list'!$A$3:$A$855,0)),4)="6.1 ",LEFT(INDEX('2 Diagnostics Ordering list'!$A$3:$A$855,MATCH('Calculations - Diagnostics'!$H53,'2 Diagnostics Ordering list'!$A$3:$A$855,0)),4)="6.2 ",LEFT(INDEX('2 Diagnostics Ordering list'!$A$3:$A$855,MATCH('Calculations - Diagnostics'!$H53,'2 Diagnostics Ordering list'!$A$3:$A$855,0)),4)="6.3 ",LEFT(INDEX('2 Diagnostics Ordering list'!$A$3:$A$855,MATCH('Calculations - Diagnostics'!$H53,'2 Diagnostics Ordering list'!$A$3:$A$855,0)),4)="6.4 ",LEFT(INDEX('2 Diagnostics Ordering list'!$A$3:$A$855,MATCH('Calculations - Diagnostics'!$H53,'2 Diagnostics Ordering list'!$A$3:$A$855,0)),4)="7.1 "),HYPERLINK("#"&amp;CELL("address",INDEX('2 Diagnostics Ordering list'!$A$3:$A$855,MATCH('Calculations - Diagnostics'!$H53,'2 Diagnostics Ordering list'!$A$3:$A$855,0))),INDEX('2 Diagnostics Ordering list'!$A$3:$A$855,MATCH('Calculations - Diagnostics'!$H53,'2 Diagnostics Ordering list'!$A$3:$A$855,0))),"")</f>
        <v/>
      </c>
      <c r="C18" s="714" t="str">
        <f t="array" aca="1" ref="C18" ca="1">IF(AND(A18="",B18=""),HYPERLINK("#"&amp;CELL("address",INDEX('2 Diagnostics Ordering list'!$A$3:$A$855,MATCH('Calculations - Diagnostics'!$H53,'2 Diagnostics Ordering list'!$A$3:$A$855,0))),INDEX('2 Diagnostics Ordering list'!$A$3:$A$855,MATCH('Calculations - Diagnostics'!$H53,'2 Diagnostics Ordering list'!$A$3:$A$855,0))),"")</f>
        <v>1.1.15 GeneXpert services (same for 6 and 10 color)</v>
      </c>
    </row>
    <row r="19" spans="1:3" ht="17.100000000000001" customHeight="1" x14ac:dyDescent="0.2">
      <c r="A19" s="707" t="str">
        <f t="array" aca="1" ref="A19" ca="1">IF(OR(LEFT(INDEX('2 Diagnostics Ordering list'!$A$3:$A$855,MATCH('Calculations - Diagnostics'!$H54,'2 Diagnostics Ordering list'!$A$3:$A$855,0)),3)="1. ",LEFT(INDEX('2 Diagnostics Ordering list'!$A$3:$A$855,MATCH('Calculations - Diagnostics'!$H54,'2 Diagnostics Ordering list'!$A$3:$A$855,0)),3)="2. ",LEFT(INDEX('2 Diagnostics Ordering list'!$A$3:$A$855,MATCH('Calculations - Diagnostics'!$H54,'2 Diagnostics Ordering list'!$A$3:$A$855,0)),3)="3. ",LEFT(INDEX('2 Diagnostics Ordering list'!$A$3:$A$855,MATCH('Calculations - Diagnostics'!$H54,'2 Diagnostics Ordering list'!$A$3:$A$855,0)),3)="4. ",LEFT(INDEX('2 Diagnostics Ordering list'!$A$3:$A$855,MATCH('Calculations - Diagnostics'!$H54,'2 Diagnostics Ordering list'!$A$3:$A$855,0)),3)="5. ",LEFT(INDEX('2 Diagnostics Ordering list'!$A$3:$A$855,MATCH('Calculations - Diagnostics'!$H54,'2 Diagnostics Ordering list'!$A$3:$A$855,0)),3)="6. ",LEFT(INDEX('2 Diagnostics Ordering list'!$A$3:$A$855,MATCH('Calculations - Diagnostics'!$H54,'2 Diagnostics Ordering list'!$A$3:$A$855,0)),3)="7. ",LEFT(INDEX('2 Diagnostics Ordering list'!$A$3:$A$855,MATCH('Calculations - Diagnostics'!$H54,'2 Diagnostics Ordering list'!$A$3:$A$855,0)),3)="8. ",LEFT(INDEX('2 Diagnostics Ordering list'!$A$3:$A$855,MATCH('Calculations - Diagnostics'!$H54,'2 Diagnostics Ordering list'!$A$3:$A$855,0)),3)="9. "),HYPERLINK("#"&amp;CELL("address",INDEX('2 Diagnostics Ordering list'!$A$3:$A$855,MATCH('Calculations - Diagnostics'!$H54,'2 Diagnostics Ordering list'!$A$3:$A$855,0))),INDEX('2 Diagnostics Ordering list'!$A$3:$A$855,MATCH('Calculations - Diagnostics'!$H54,'2 Diagnostics Ordering list'!$A$3:$A$855,0))),"")</f>
        <v/>
      </c>
      <c r="B19" s="712" t="str">
        <f t="array" aca="1" ref="B19" ca="1">IF(OR(LEFT(INDEX('2 Diagnostics Ordering list'!$A$3:$A$855,MATCH('Calculations - Diagnostics'!$H54,'2 Diagnostics Ordering list'!$A$3:$A$855,0)),4)="1.1 ",LEFT(INDEX('2 Diagnostics Ordering list'!$A$3:$A$855,MATCH('Calculations - Diagnostics'!$H54,'2 Diagnostics Ordering list'!$A$3:$A$855,0)),4)="1.2 ",LEFT(INDEX('2 Diagnostics Ordering list'!$A$3:$A$855,MATCH('Calculations - Diagnostics'!$H54,'2 Diagnostics Ordering list'!$A$3:$A$855,0)),4)="1.3 ",LEFT(INDEX('2 Diagnostics Ordering list'!$A$3:$A$855,MATCH('Calculations - Diagnostics'!$H54,'2 Diagnostics Ordering list'!$A$3:$A$855,0)),4)="1.4 ",LEFT(INDEX('2 Diagnostics Ordering list'!$A$3:$A$855,MATCH('Calculations - Diagnostics'!$H54,'2 Diagnostics Ordering list'!$A$3:$A$855,0)),4)="1.5 ",LEFT(INDEX('2 Diagnostics Ordering list'!$A$3:$A$855,MATCH('Calculations - Diagnostics'!$H54,'2 Diagnostics Ordering list'!$A$3:$A$855,0)),4)="1.6 ",LEFT(INDEX('2 Diagnostics Ordering list'!$A$3:$A$855,MATCH('Calculations - Diagnostics'!$H54,'2 Diagnostics Ordering list'!$A$3:$A$855,0)),4)="2.1 ",LEFT(INDEX('2 Diagnostics Ordering list'!$A$3:$A$855,MATCH('Calculations - Diagnostics'!$H54,'2 Diagnostics Ordering list'!$A$3:$A$855,0)),4)="3.1 ",LEFT(INDEX('2 Diagnostics Ordering list'!$A$3:$A$855,MATCH('Calculations - Diagnostics'!$H54,'2 Diagnostics Ordering list'!$A$3:$A$855,0)),4)="4.1 ",LEFT(INDEX('2 Diagnostics Ordering list'!$A$3:$A$855,MATCH('Calculations - Diagnostics'!$H54,'2 Diagnostics Ordering list'!$A$3:$A$855,0)),4)="4.2 ",LEFT(INDEX('2 Diagnostics Ordering list'!$A$3:$A$855,MATCH('Calculations - Diagnostics'!$H54,'2 Diagnostics Ordering list'!$A$3:$A$855,0)),4)="5.1 ",LEFT(INDEX('2 Diagnostics Ordering list'!$A$3:$A$855,MATCH('Calculations - Diagnostics'!$H54,'2 Diagnostics Ordering list'!$A$3:$A$855,0)),4)="5.2 ",LEFT(INDEX('2 Diagnostics Ordering list'!$A$3:$A$855,MATCH('Calculations - Diagnostics'!$H54,'2 Diagnostics Ordering list'!$A$3:$A$855,0)),4)="5.3 ",LEFT(INDEX('2 Diagnostics Ordering list'!$A$3:$A$855,MATCH('Calculations - Diagnostics'!$H54,'2 Diagnostics Ordering list'!$A$3:$A$855,0)),4)="6.1 ",LEFT(INDEX('2 Diagnostics Ordering list'!$A$3:$A$855,MATCH('Calculations - Diagnostics'!$H54,'2 Diagnostics Ordering list'!$A$3:$A$855,0)),4)="6.2 ",LEFT(INDEX('2 Diagnostics Ordering list'!$A$3:$A$855,MATCH('Calculations - Diagnostics'!$H54,'2 Diagnostics Ordering list'!$A$3:$A$855,0)),4)="6.3 ",LEFT(INDEX('2 Diagnostics Ordering list'!$A$3:$A$855,MATCH('Calculations - Diagnostics'!$H54,'2 Diagnostics Ordering list'!$A$3:$A$855,0)),4)="6.4 ",LEFT(INDEX('2 Diagnostics Ordering list'!$A$3:$A$855,MATCH('Calculations - Diagnostics'!$H54,'2 Diagnostics Ordering list'!$A$3:$A$855,0)),4)="7.1 "),HYPERLINK("#"&amp;CELL("address",INDEX('2 Diagnostics Ordering list'!$A$3:$A$855,MATCH('Calculations - Diagnostics'!$H54,'2 Diagnostics Ordering list'!$A$3:$A$855,0))),INDEX('2 Diagnostics Ordering list'!$A$3:$A$855,MATCH('Calculations - Diagnostics'!$H54,'2 Diagnostics Ordering list'!$A$3:$A$855,0))),"")</f>
        <v>1.2 RAPID ANTIGEN DETECTION</v>
      </c>
      <c r="C19" s="715" t="str">
        <f t="array" aca="1" ref="C19" ca="1">IF(AND(A19="",B19=""),HYPERLINK("#"&amp;CELL("address",INDEX('2 Diagnostics Ordering list'!$A$3:$A$855,MATCH('Calculations - Diagnostics'!$H54,'2 Diagnostics Ordering list'!$A$3:$A$855,0))),INDEX('2 Diagnostics Ordering list'!$A$3:$A$855,MATCH('Calculations - Diagnostics'!$H54,'2 Diagnostics Ordering list'!$A$3:$A$855,0))),"")</f>
        <v/>
      </c>
    </row>
    <row r="20" spans="1:3" ht="17.100000000000001" customHeight="1" x14ac:dyDescent="0.2">
      <c r="A20" s="707" t="str">
        <f t="array" aca="1" ref="A20" ca="1">IF(OR(LEFT(INDEX('2 Diagnostics Ordering list'!$A$3:$A$855,MATCH('Calculations - Diagnostics'!$H55,'2 Diagnostics Ordering list'!$A$3:$A$855,0)),3)="1. ",LEFT(INDEX('2 Diagnostics Ordering list'!$A$3:$A$855,MATCH('Calculations - Diagnostics'!$H55,'2 Diagnostics Ordering list'!$A$3:$A$855,0)),3)="2. ",LEFT(INDEX('2 Diagnostics Ordering list'!$A$3:$A$855,MATCH('Calculations - Diagnostics'!$H55,'2 Diagnostics Ordering list'!$A$3:$A$855,0)),3)="3. ",LEFT(INDEX('2 Diagnostics Ordering list'!$A$3:$A$855,MATCH('Calculations - Diagnostics'!$H55,'2 Diagnostics Ordering list'!$A$3:$A$855,0)),3)="4. ",LEFT(INDEX('2 Diagnostics Ordering list'!$A$3:$A$855,MATCH('Calculations - Diagnostics'!$H55,'2 Diagnostics Ordering list'!$A$3:$A$855,0)),3)="5. ",LEFT(INDEX('2 Diagnostics Ordering list'!$A$3:$A$855,MATCH('Calculations - Diagnostics'!$H55,'2 Diagnostics Ordering list'!$A$3:$A$855,0)),3)="6. ",LEFT(INDEX('2 Diagnostics Ordering list'!$A$3:$A$855,MATCH('Calculations - Diagnostics'!$H55,'2 Diagnostics Ordering list'!$A$3:$A$855,0)),3)="7. ",LEFT(INDEX('2 Diagnostics Ordering list'!$A$3:$A$855,MATCH('Calculations - Diagnostics'!$H55,'2 Diagnostics Ordering list'!$A$3:$A$855,0)),3)="8. ",LEFT(INDEX('2 Diagnostics Ordering list'!$A$3:$A$855,MATCH('Calculations - Diagnostics'!$H55,'2 Diagnostics Ordering list'!$A$3:$A$855,0)),3)="9. "),HYPERLINK("#"&amp;CELL("address",INDEX('2 Diagnostics Ordering list'!$A$3:$A$855,MATCH('Calculations - Diagnostics'!$H55,'2 Diagnostics Ordering list'!$A$3:$A$855,0))),INDEX('2 Diagnostics Ordering list'!$A$3:$A$855,MATCH('Calculations - Diagnostics'!$H55,'2 Diagnostics Ordering list'!$A$3:$A$855,0))),"")</f>
        <v/>
      </c>
      <c r="B20" s="713" t="str">
        <f t="array" aca="1" ref="B20" ca="1">IF(OR(LEFT(INDEX('2 Diagnostics Ordering list'!$A$3:$A$855,MATCH('Calculations - Diagnostics'!$H55,'2 Diagnostics Ordering list'!$A$3:$A$855,0)),4)="1.1 ",LEFT(INDEX('2 Diagnostics Ordering list'!$A$3:$A$855,MATCH('Calculations - Diagnostics'!$H55,'2 Diagnostics Ordering list'!$A$3:$A$855,0)),4)="1.2 ",LEFT(INDEX('2 Diagnostics Ordering list'!$A$3:$A$855,MATCH('Calculations - Diagnostics'!$H55,'2 Diagnostics Ordering list'!$A$3:$A$855,0)),4)="1.3 ",LEFT(INDEX('2 Diagnostics Ordering list'!$A$3:$A$855,MATCH('Calculations - Diagnostics'!$H55,'2 Diagnostics Ordering list'!$A$3:$A$855,0)),4)="1.4 ",LEFT(INDEX('2 Diagnostics Ordering list'!$A$3:$A$855,MATCH('Calculations - Diagnostics'!$H55,'2 Diagnostics Ordering list'!$A$3:$A$855,0)),4)="1.5 ",LEFT(INDEX('2 Diagnostics Ordering list'!$A$3:$A$855,MATCH('Calculations - Diagnostics'!$H55,'2 Diagnostics Ordering list'!$A$3:$A$855,0)),4)="1.6 ",LEFT(INDEX('2 Diagnostics Ordering list'!$A$3:$A$855,MATCH('Calculations - Diagnostics'!$H55,'2 Diagnostics Ordering list'!$A$3:$A$855,0)),4)="2.1 ",LEFT(INDEX('2 Diagnostics Ordering list'!$A$3:$A$855,MATCH('Calculations - Diagnostics'!$H55,'2 Diagnostics Ordering list'!$A$3:$A$855,0)),4)="3.1 ",LEFT(INDEX('2 Diagnostics Ordering list'!$A$3:$A$855,MATCH('Calculations - Diagnostics'!$H55,'2 Diagnostics Ordering list'!$A$3:$A$855,0)),4)="4.1 ",LEFT(INDEX('2 Diagnostics Ordering list'!$A$3:$A$855,MATCH('Calculations - Diagnostics'!$H55,'2 Diagnostics Ordering list'!$A$3:$A$855,0)),4)="4.2 ",LEFT(INDEX('2 Diagnostics Ordering list'!$A$3:$A$855,MATCH('Calculations - Diagnostics'!$H55,'2 Diagnostics Ordering list'!$A$3:$A$855,0)),4)="5.1 ",LEFT(INDEX('2 Diagnostics Ordering list'!$A$3:$A$855,MATCH('Calculations - Diagnostics'!$H55,'2 Diagnostics Ordering list'!$A$3:$A$855,0)),4)="5.2 ",LEFT(INDEX('2 Diagnostics Ordering list'!$A$3:$A$855,MATCH('Calculations - Diagnostics'!$H55,'2 Diagnostics Ordering list'!$A$3:$A$855,0)),4)="5.3 ",LEFT(INDEX('2 Diagnostics Ordering list'!$A$3:$A$855,MATCH('Calculations - Diagnostics'!$H55,'2 Diagnostics Ordering list'!$A$3:$A$855,0)),4)="6.1 ",LEFT(INDEX('2 Diagnostics Ordering list'!$A$3:$A$855,MATCH('Calculations - Diagnostics'!$H55,'2 Diagnostics Ordering list'!$A$3:$A$855,0)),4)="6.2 ",LEFT(INDEX('2 Diagnostics Ordering list'!$A$3:$A$855,MATCH('Calculations - Diagnostics'!$H55,'2 Diagnostics Ordering list'!$A$3:$A$855,0)),4)="6.3 ",LEFT(INDEX('2 Diagnostics Ordering list'!$A$3:$A$855,MATCH('Calculations - Diagnostics'!$H55,'2 Diagnostics Ordering list'!$A$3:$A$855,0)),4)="6.4 ",LEFT(INDEX('2 Diagnostics Ordering list'!$A$3:$A$855,MATCH('Calculations - Diagnostics'!$H55,'2 Diagnostics Ordering list'!$A$3:$A$855,0)),4)="7.1 "),HYPERLINK("#"&amp;CELL("address",INDEX('2 Diagnostics Ordering list'!$A$3:$A$855,MATCH('Calculations - Diagnostics'!$H55,'2 Diagnostics Ordering list'!$A$3:$A$855,0))),INDEX('2 Diagnostics Ordering list'!$A$3:$A$855,MATCH('Calculations - Diagnostics'!$H55,'2 Diagnostics Ordering list'!$A$3:$A$855,0))),"")</f>
        <v/>
      </c>
      <c r="C20" s="714" t="str">
        <f t="array" aca="1" ref="C20" ca="1">IF(AND(A20="",B20=""),HYPERLINK("#"&amp;CELL("address",INDEX('2 Diagnostics Ordering list'!$A$3:$A$855,MATCH('Calculations - Diagnostics'!$H55,'2 Diagnostics Ordering list'!$A$3:$A$855,0))),INDEX('2 Diagnostics Ordering list'!$A$3:$A$855,MATCH('Calculations - Diagnostics'!$H55,'2 Diagnostics Ordering list'!$A$3:$A$855,0))),"")</f>
        <v>1.2.1 Rapid antigen detection tests (LAM)</v>
      </c>
    </row>
    <row r="21" spans="1:3" ht="17.100000000000001" customHeight="1" x14ac:dyDescent="0.2">
      <c r="A21" s="707" t="str">
        <f t="array" aca="1" ref="A21" ca="1">IF(OR(LEFT(INDEX('2 Diagnostics Ordering list'!$A$3:$A$855,MATCH('Calculations - Diagnostics'!$H56,'2 Diagnostics Ordering list'!$A$3:$A$855,0)),3)="1. ",LEFT(INDEX('2 Diagnostics Ordering list'!$A$3:$A$855,MATCH('Calculations - Diagnostics'!$H56,'2 Diagnostics Ordering list'!$A$3:$A$855,0)),3)="2. ",LEFT(INDEX('2 Diagnostics Ordering list'!$A$3:$A$855,MATCH('Calculations - Diagnostics'!$H56,'2 Diagnostics Ordering list'!$A$3:$A$855,0)),3)="3. ",LEFT(INDEX('2 Diagnostics Ordering list'!$A$3:$A$855,MATCH('Calculations - Diagnostics'!$H56,'2 Diagnostics Ordering list'!$A$3:$A$855,0)),3)="4. ",LEFT(INDEX('2 Diagnostics Ordering list'!$A$3:$A$855,MATCH('Calculations - Diagnostics'!$H56,'2 Diagnostics Ordering list'!$A$3:$A$855,0)),3)="5. ",LEFT(INDEX('2 Diagnostics Ordering list'!$A$3:$A$855,MATCH('Calculations - Diagnostics'!$H56,'2 Diagnostics Ordering list'!$A$3:$A$855,0)),3)="6. ",LEFT(INDEX('2 Diagnostics Ordering list'!$A$3:$A$855,MATCH('Calculations - Diagnostics'!$H56,'2 Diagnostics Ordering list'!$A$3:$A$855,0)),3)="7. ",LEFT(INDEX('2 Diagnostics Ordering list'!$A$3:$A$855,MATCH('Calculations - Diagnostics'!$H56,'2 Diagnostics Ordering list'!$A$3:$A$855,0)),3)="8. ",LEFT(INDEX('2 Diagnostics Ordering list'!$A$3:$A$855,MATCH('Calculations - Diagnostics'!$H56,'2 Diagnostics Ordering list'!$A$3:$A$855,0)),3)="9. "),HYPERLINK("#"&amp;CELL("address",INDEX('2 Diagnostics Ordering list'!$A$3:$A$855,MATCH('Calculations - Diagnostics'!$H56,'2 Diagnostics Ordering list'!$A$3:$A$855,0))),INDEX('2 Diagnostics Ordering list'!$A$3:$A$855,MATCH('Calculations - Diagnostics'!$H56,'2 Diagnostics Ordering list'!$A$3:$A$855,0))),"")</f>
        <v/>
      </c>
      <c r="B21" s="708" t="str">
        <f t="array" aca="1" ref="B21" ca="1">IF(OR(LEFT(INDEX('2 Diagnostics Ordering list'!$A$3:$A$855,MATCH('Calculations - Diagnostics'!$H56,'2 Diagnostics Ordering list'!$A$3:$A$855,0)),4)="1.1 ",LEFT(INDEX('2 Diagnostics Ordering list'!$A$3:$A$855,MATCH('Calculations - Diagnostics'!$H56,'2 Diagnostics Ordering list'!$A$3:$A$855,0)),4)="1.2 ",LEFT(INDEX('2 Diagnostics Ordering list'!$A$3:$A$855,MATCH('Calculations - Diagnostics'!$H56,'2 Diagnostics Ordering list'!$A$3:$A$855,0)),4)="1.3 ",LEFT(INDEX('2 Diagnostics Ordering list'!$A$3:$A$855,MATCH('Calculations - Diagnostics'!$H56,'2 Diagnostics Ordering list'!$A$3:$A$855,0)),4)="1.4 ",LEFT(INDEX('2 Diagnostics Ordering list'!$A$3:$A$855,MATCH('Calculations - Diagnostics'!$H56,'2 Diagnostics Ordering list'!$A$3:$A$855,0)),4)="1.5 ",LEFT(INDEX('2 Diagnostics Ordering list'!$A$3:$A$855,MATCH('Calculations - Diagnostics'!$H56,'2 Diagnostics Ordering list'!$A$3:$A$855,0)),4)="1.6 ",LEFT(INDEX('2 Diagnostics Ordering list'!$A$3:$A$855,MATCH('Calculations - Diagnostics'!$H56,'2 Diagnostics Ordering list'!$A$3:$A$855,0)),4)="2.1 ",LEFT(INDEX('2 Diagnostics Ordering list'!$A$3:$A$855,MATCH('Calculations - Diagnostics'!$H56,'2 Diagnostics Ordering list'!$A$3:$A$855,0)),4)="3.1 ",LEFT(INDEX('2 Diagnostics Ordering list'!$A$3:$A$855,MATCH('Calculations - Diagnostics'!$H56,'2 Diagnostics Ordering list'!$A$3:$A$855,0)),4)="4.1 ",LEFT(INDEX('2 Diagnostics Ordering list'!$A$3:$A$855,MATCH('Calculations - Diagnostics'!$H56,'2 Diagnostics Ordering list'!$A$3:$A$855,0)),4)="4.2 ",LEFT(INDEX('2 Diagnostics Ordering list'!$A$3:$A$855,MATCH('Calculations - Diagnostics'!$H56,'2 Diagnostics Ordering list'!$A$3:$A$855,0)),4)="5.1 ",LEFT(INDEX('2 Diagnostics Ordering list'!$A$3:$A$855,MATCH('Calculations - Diagnostics'!$H56,'2 Diagnostics Ordering list'!$A$3:$A$855,0)),4)="5.2 ",LEFT(INDEX('2 Diagnostics Ordering list'!$A$3:$A$855,MATCH('Calculations - Diagnostics'!$H56,'2 Diagnostics Ordering list'!$A$3:$A$855,0)),4)="5.3 ",LEFT(INDEX('2 Diagnostics Ordering list'!$A$3:$A$855,MATCH('Calculations - Diagnostics'!$H56,'2 Diagnostics Ordering list'!$A$3:$A$855,0)),4)="6.1 ",LEFT(INDEX('2 Diagnostics Ordering list'!$A$3:$A$855,MATCH('Calculations - Diagnostics'!$H56,'2 Diagnostics Ordering list'!$A$3:$A$855,0)),4)="6.2 ",LEFT(INDEX('2 Diagnostics Ordering list'!$A$3:$A$855,MATCH('Calculations - Diagnostics'!$H56,'2 Diagnostics Ordering list'!$A$3:$A$855,0)),4)="6.3 ",LEFT(INDEX('2 Diagnostics Ordering list'!$A$3:$A$855,MATCH('Calculations - Diagnostics'!$H56,'2 Diagnostics Ordering list'!$A$3:$A$855,0)),4)="6.4 ",LEFT(INDEX('2 Diagnostics Ordering list'!$A$3:$A$855,MATCH('Calculations - Diagnostics'!$H56,'2 Diagnostics Ordering list'!$A$3:$A$855,0)),4)="7.1 "),HYPERLINK("#"&amp;CELL("address",INDEX('2 Diagnostics Ordering list'!$A$3:$A$855,MATCH('Calculations - Diagnostics'!$H56,'2 Diagnostics Ordering list'!$A$3:$A$855,0))),INDEX('2 Diagnostics Ordering list'!$A$3:$A$855,MATCH('Calculations - Diagnostics'!$H56,'2 Diagnostics Ordering list'!$A$3:$A$855,0))),"")</f>
        <v>1.3 SMEAR MICROSCOPY</v>
      </c>
      <c r="C21" s="715" t="str">
        <f t="array" aca="1" ref="C21" ca="1">IF(AND(A21="",B21=""),HYPERLINK("#"&amp;CELL("address",INDEX('2 Diagnostics Ordering list'!$A$3:$A$855,MATCH('Calculations - Diagnostics'!$H56,'2 Diagnostics Ordering list'!$A$3:$A$855,0))),INDEX('2 Diagnostics Ordering list'!$A$3:$A$855,MATCH('Calculations - Diagnostics'!$H56,'2 Diagnostics Ordering list'!$A$3:$A$855,0))),"")</f>
        <v/>
      </c>
    </row>
    <row r="22" spans="1:3" ht="17.100000000000001" customHeight="1" x14ac:dyDescent="0.2">
      <c r="A22" s="707" t="str">
        <f t="array" aca="1" ref="A22" ca="1">IF(OR(LEFT(INDEX('2 Diagnostics Ordering list'!$A$3:$A$855,MATCH('Calculations - Diagnostics'!$H57,'2 Diagnostics Ordering list'!$A$3:$A$855,0)),3)="1. ",LEFT(INDEX('2 Diagnostics Ordering list'!$A$3:$A$855,MATCH('Calculations - Diagnostics'!$H57,'2 Diagnostics Ordering list'!$A$3:$A$855,0)),3)="2. ",LEFT(INDEX('2 Diagnostics Ordering list'!$A$3:$A$855,MATCH('Calculations - Diagnostics'!$H57,'2 Diagnostics Ordering list'!$A$3:$A$855,0)),3)="3. ",LEFT(INDEX('2 Diagnostics Ordering list'!$A$3:$A$855,MATCH('Calculations - Diagnostics'!$H57,'2 Diagnostics Ordering list'!$A$3:$A$855,0)),3)="4. ",LEFT(INDEX('2 Diagnostics Ordering list'!$A$3:$A$855,MATCH('Calculations - Diagnostics'!$H57,'2 Diagnostics Ordering list'!$A$3:$A$855,0)),3)="5. ",LEFT(INDEX('2 Diagnostics Ordering list'!$A$3:$A$855,MATCH('Calculations - Diagnostics'!$H57,'2 Diagnostics Ordering list'!$A$3:$A$855,0)),3)="6. ",LEFT(INDEX('2 Diagnostics Ordering list'!$A$3:$A$855,MATCH('Calculations - Diagnostics'!$H57,'2 Diagnostics Ordering list'!$A$3:$A$855,0)),3)="7. ",LEFT(INDEX('2 Diagnostics Ordering list'!$A$3:$A$855,MATCH('Calculations - Diagnostics'!$H57,'2 Diagnostics Ordering list'!$A$3:$A$855,0)),3)="8. ",LEFT(INDEX('2 Diagnostics Ordering list'!$A$3:$A$855,MATCH('Calculations - Diagnostics'!$H57,'2 Diagnostics Ordering list'!$A$3:$A$855,0)),3)="9. "),HYPERLINK("#"&amp;CELL("address",INDEX('2 Diagnostics Ordering list'!$A$3:$A$855,MATCH('Calculations - Diagnostics'!$H57,'2 Diagnostics Ordering list'!$A$3:$A$855,0))),INDEX('2 Diagnostics Ordering list'!$A$3:$A$855,MATCH('Calculations - Diagnostics'!$H57,'2 Diagnostics Ordering list'!$A$3:$A$855,0))),"")</f>
        <v/>
      </c>
      <c r="B22" s="708" t="str">
        <f t="array" aca="1" ref="B22" ca="1">IF(OR(LEFT(INDEX('2 Diagnostics Ordering list'!$A$3:$A$855,MATCH('Calculations - Diagnostics'!$H57,'2 Diagnostics Ordering list'!$A$3:$A$855,0)),4)="1.1 ",LEFT(INDEX('2 Diagnostics Ordering list'!$A$3:$A$855,MATCH('Calculations - Diagnostics'!$H57,'2 Diagnostics Ordering list'!$A$3:$A$855,0)),4)="1.2 ",LEFT(INDEX('2 Diagnostics Ordering list'!$A$3:$A$855,MATCH('Calculations - Diagnostics'!$H57,'2 Diagnostics Ordering list'!$A$3:$A$855,0)),4)="1.3 ",LEFT(INDEX('2 Diagnostics Ordering list'!$A$3:$A$855,MATCH('Calculations - Diagnostics'!$H57,'2 Diagnostics Ordering list'!$A$3:$A$855,0)),4)="1.4 ",LEFT(INDEX('2 Diagnostics Ordering list'!$A$3:$A$855,MATCH('Calculations - Diagnostics'!$H57,'2 Diagnostics Ordering list'!$A$3:$A$855,0)),4)="1.5 ",LEFT(INDEX('2 Diagnostics Ordering list'!$A$3:$A$855,MATCH('Calculations - Diagnostics'!$H57,'2 Diagnostics Ordering list'!$A$3:$A$855,0)),4)="1.6 ",LEFT(INDEX('2 Diagnostics Ordering list'!$A$3:$A$855,MATCH('Calculations - Diagnostics'!$H57,'2 Diagnostics Ordering list'!$A$3:$A$855,0)),4)="2.1 ",LEFT(INDEX('2 Diagnostics Ordering list'!$A$3:$A$855,MATCH('Calculations - Diagnostics'!$H57,'2 Diagnostics Ordering list'!$A$3:$A$855,0)),4)="3.1 ",LEFT(INDEX('2 Diagnostics Ordering list'!$A$3:$A$855,MATCH('Calculations - Diagnostics'!$H57,'2 Diagnostics Ordering list'!$A$3:$A$855,0)),4)="4.1 ",LEFT(INDEX('2 Diagnostics Ordering list'!$A$3:$A$855,MATCH('Calculations - Diagnostics'!$H57,'2 Diagnostics Ordering list'!$A$3:$A$855,0)),4)="4.2 ",LEFT(INDEX('2 Diagnostics Ordering list'!$A$3:$A$855,MATCH('Calculations - Diagnostics'!$H57,'2 Diagnostics Ordering list'!$A$3:$A$855,0)),4)="5.1 ",LEFT(INDEX('2 Diagnostics Ordering list'!$A$3:$A$855,MATCH('Calculations - Diagnostics'!$H57,'2 Diagnostics Ordering list'!$A$3:$A$855,0)),4)="5.2 ",LEFT(INDEX('2 Diagnostics Ordering list'!$A$3:$A$855,MATCH('Calculations - Diagnostics'!$H57,'2 Diagnostics Ordering list'!$A$3:$A$855,0)),4)="5.3 ",LEFT(INDEX('2 Diagnostics Ordering list'!$A$3:$A$855,MATCH('Calculations - Diagnostics'!$H57,'2 Diagnostics Ordering list'!$A$3:$A$855,0)),4)="6.1 ",LEFT(INDEX('2 Diagnostics Ordering list'!$A$3:$A$855,MATCH('Calculations - Diagnostics'!$H57,'2 Diagnostics Ordering list'!$A$3:$A$855,0)),4)="6.2 ",LEFT(INDEX('2 Diagnostics Ordering list'!$A$3:$A$855,MATCH('Calculations - Diagnostics'!$H57,'2 Diagnostics Ordering list'!$A$3:$A$855,0)),4)="6.3 ",LEFT(INDEX('2 Diagnostics Ordering list'!$A$3:$A$855,MATCH('Calculations - Diagnostics'!$H57,'2 Diagnostics Ordering list'!$A$3:$A$855,0)),4)="6.4 ",LEFT(INDEX('2 Diagnostics Ordering list'!$A$3:$A$855,MATCH('Calculations - Diagnostics'!$H57,'2 Diagnostics Ordering list'!$A$3:$A$855,0)),4)="7.1 "),HYPERLINK("#"&amp;CELL("address",INDEX('2 Diagnostics Ordering list'!$A$3:$A$855,MATCH('Calculations - Diagnostics'!$H57,'2 Diagnostics Ordering list'!$A$3:$A$855,0))),INDEX('2 Diagnostics Ordering list'!$A$3:$A$855,MATCH('Calculations - Diagnostics'!$H57,'2 Diagnostics Ordering list'!$A$3:$A$855,0))),"")</f>
        <v/>
      </c>
      <c r="C22" s="710" t="str">
        <f t="array" aca="1" ref="C22" ca="1">IF(AND(A22="",B22=""),HYPERLINK("#"&amp;CELL("address",INDEX('2 Diagnostics Ordering list'!$A$3:$A$855,MATCH('Calculations - Diagnostics'!$H57,'2 Diagnostics Ordering list'!$A$3:$A$855,0))),INDEX('2 Diagnostics Ordering list'!$A$3:$A$855,MATCH('Calculations - Diagnostics'!$H57,'2 Diagnostics Ordering list'!$A$3:$A$855,0))),"")</f>
        <v>1.3.1 Smear microscopy kits</v>
      </c>
    </row>
    <row r="23" spans="1:3" ht="17.100000000000001" customHeight="1" x14ac:dyDescent="0.2">
      <c r="A23" s="707" t="str">
        <f t="array" aca="1" ref="A23" ca="1">IF(OR(LEFT(INDEX('2 Diagnostics Ordering list'!$A$3:$A$855,MATCH('Calculations - Diagnostics'!$H58,'2 Diagnostics Ordering list'!$A$3:$A$855,0)),3)="1. ",LEFT(INDEX('2 Diagnostics Ordering list'!$A$3:$A$855,MATCH('Calculations - Diagnostics'!$H58,'2 Diagnostics Ordering list'!$A$3:$A$855,0)),3)="2. ",LEFT(INDEX('2 Diagnostics Ordering list'!$A$3:$A$855,MATCH('Calculations - Diagnostics'!$H58,'2 Diagnostics Ordering list'!$A$3:$A$855,0)),3)="3. ",LEFT(INDEX('2 Diagnostics Ordering list'!$A$3:$A$855,MATCH('Calculations - Diagnostics'!$H58,'2 Diagnostics Ordering list'!$A$3:$A$855,0)),3)="4. ",LEFT(INDEX('2 Diagnostics Ordering list'!$A$3:$A$855,MATCH('Calculations - Diagnostics'!$H58,'2 Diagnostics Ordering list'!$A$3:$A$855,0)),3)="5. ",LEFT(INDEX('2 Diagnostics Ordering list'!$A$3:$A$855,MATCH('Calculations - Diagnostics'!$H58,'2 Diagnostics Ordering list'!$A$3:$A$855,0)),3)="6. ",LEFT(INDEX('2 Diagnostics Ordering list'!$A$3:$A$855,MATCH('Calculations - Diagnostics'!$H58,'2 Diagnostics Ordering list'!$A$3:$A$855,0)),3)="7. ",LEFT(INDEX('2 Diagnostics Ordering list'!$A$3:$A$855,MATCH('Calculations - Diagnostics'!$H58,'2 Diagnostics Ordering list'!$A$3:$A$855,0)),3)="8. ",LEFT(INDEX('2 Diagnostics Ordering list'!$A$3:$A$855,MATCH('Calculations - Diagnostics'!$H58,'2 Diagnostics Ordering list'!$A$3:$A$855,0)),3)="9. "),HYPERLINK("#"&amp;CELL("address",INDEX('2 Diagnostics Ordering list'!$A$3:$A$855,MATCH('Calculations - Diagnostics'!$H58,'2 Diagnostics Ordering list'!$A$3:$A$855,0))),INDEX('2 Diagnostics Ordering list'!$A$3:$A$855,MATCH('Calculations - Diagnostics'!$H58,'2 Diagnostics Ordering list'!$A$3:$A$855,0))),"")</f>
        <v/>
      </c>
      <c r="B23" s="708" t="str">
        <f t="array" aca="1" ref="B23" ca="1">IF(OR(LEFT(INDEX('2 Diagnostics Ordering list'!$A$3:$A$855,MATCH('Calculations - Diagnostics'!$H58,'2 Diagnostics Ordering list'!$A$3:$A$855,0)),4)="1.1 ",LEFT(INDEX('2 Diagnostics Ordering list'!$A$3:$A$855,MATCH('Calculations - Diagnostics'!$H58,'2 Diagnostics Ordering list'!$A$3:$A$855,0)),4)="1.2 ",LEFT(INDEX('2 Diagnostics Ordering list'!$A$3:$A$855,MATCH('Calculations - Diagnostics'!$H58,'2 Diagnostics Ordering list'!$A$3:$A$855,0)),4)="1.3 ",LEFT(INDEX('2 Diagnostics Ordering list'!$A$3:$A$855,MATCH('Calculations - Diagnostics'!$H58,'2 Diagnostics Ordering list'!$A$3:$A$855,0)),4)="1.4 ",LEFT(INDEX('2 Diagnostics Ordering list'!$A$3:$A$855,MATCH('Calculations - Diagnostics'!$H58,'2 Diagnostics Ordering list'!$A$3:$A$855,0)),4)="1.5 ",LEFT(INDEX('2 Diagnostics Ordering list'!$A$3:$A$855,MATCH('Calculations - Diagnostics'!$H58,'2 Diagnostics Ordering list'!$A$3:$A$855,0)),4)="1.6 ",LEFT(INDEX('2 Diagnostics Ordering list'!$A$3:$A$855,MATCH('Calculations - Diagnostics'!$H58,'2 Diagnostics Ordering list'!$A$3:$A$855,0)),4)="2.1 ",LEFT(INDEX('2 Diagnostics Ordering list'!$A$3:$A$855,MATCH('Calculations - Diagnostics'!$H58,'2 Diagnostics Ordering list'!$A$3:$A$855,0)),4)="3.1 ",LEFT(INDEX('2 Diagnostics Ordering list'!$A$3:$A$855,MATCH('Calculations - Diagnostics'!$H58,'2 Diagnostics Ordering list'!$A$3:$A$855,0)),4)="4.1 ",LEFT(INDEX('2 Diagnostics Ordering list'!$A$3:$A$855,MATCH('Calculations - Diagnostics'!$H58,'2 Diagnostics Ordering list'!$A$3:$A$855,0)),4)="4.2 ",LEFT(INDEX('2 Diagnostics Ordering list'!$A$3:$A$855,MATCH('Calculations - Diagnostics'!$H58,'2 Diagnostics Ordering list'!$A$3:$A$855,0)),4)="5.1 ",LEFT(INDEX('2 Diagnostics Ordering list'!$A$3:$A$855,MATCH('Calculations - Diagnostics'!$H58,'2 Diagnostics Ordering list'!$A$3:$A$855,0)),4)="5.2 ",LEFT(INDEX('2 Diagnostics Ordering list'!$A$3:$A$855,MATCH('Calculations - Diagnostics'!$H58,'2 Diagnostics Ordering list'!$A$3:$A$855,0)),4)="5.3 ",LEFT(INDEX('2 Diagnostics Ordering list'!$A$3:$A$855,MATCH('Calculations - Diagnostics'!$H58,'2 Diagnostics Ordering list'!$A$3:$A$855,0)),4)="6.1 ",LEFT(INDEX('2 Diagnostics Ordering list'!$A$3:$A$855,MATCH('Calculations - Diagnostics'!$H58,'2 Diagnostics Ordering list'!$A$3:$A$855,0)),4)="6.2 ",LEFT(INDEX('2 Diagnostics Ordering list'!$A$3:$A$855,MATCH('Calculations - Diagnostics'!$H58,'2 Diagnostics Ordering list'!$A$3:$A$855,0)),4)="6.3 ",LEFT(INDEX('2 Diagnostics Ordering list'!$A$3:$A$855,MATCH('Calculations - Diagnostics'!$H58,'2 Diagnostics Ordering list'!$A$3:$A$855,0)),4)="6.4 ",LEFT(INDEX('2 Diagnostics Ordering list'!$A$3:$A$855,MATCH('Calculations - Diagnostics'!$H58,'2 Diagnostics Ordering list'!$A$3:$A$855,0)),4)="7.1 "),HYPERLINK("#"&amp;CELL("address",INDEX('2 Diagnostics Ordering list'!$A$3:$A$855,MATCH('Calculations - Diagnostics'!$H58,'2 Diagnostics Ordering list'!$A$3:$A$855,0))),INDEX('2 Diagnostics Ordering list'!$A$3:$A$855,MATCH('Calculations - Diagnostics'!$H58,'2 Diagnostics Ordering list'!$A$3:$A$855,0))),"")</f>
        <v/>
      </c>
      <c r="C23" s="711" t="str">
        <f t="array" aca="1" ref="C23" ca="1">IF(AND(A23="",B23=""),HYPERLINK("#"&amp;CELL("address",INDEX('2 Diagnostics Ordering list'!$A$3:$A$855,MATCH('Calculations - Diagnostics'!$H58,'2 Diagnostics Ordering list'!$A$3:$A$855,0))),INDEX('2 Diagnostics Ordering list'!$A$3:$A$855,MATCH('Calculations - Diagnostics'!$H58,'2 Diagnostics Ordering list'!$A$3:$A$855,0))),"")</f>
        <v>1.3.2 Smear microscopy equipment</v>
      </c>
    </row>
    <row r="24" spans="1:3" ht="17.100000000000001" customHeight="1" x14ac:dyDescent="0.2">
      <c r="A24" s="707" t="str">
        <f t="array" aca="1" ref="A24" ca="1">IF(OR(LEFT(INDEX('2 Diagnostics Ordering list'!$A$3:$A$855,MATCH('Calculations - Diagnostics'!$H59,'2 Diagnostics Ordering list'!$A$3:$A$855,0)),3)="1. ",LEFT(INDEX('2 Diagnostics Ordering list'!$A$3:$A$855,MATCH('Calculations - Diagnostics'!$H59,'2 Diagnostics Ordering list'!$A$3:$A$855,0)),3)="2. ",LEFT(INDEX('2 Diagnostics Ordering list'!$A$3:$A$855,MATCH('Calculations - Diagnostics'!$H59,'2 Diagnostics Ordering list'!$A$3:$A$855,0)),3)="3. ",LEFT(INDEX('2 Diagnostics Ordering list'!$A$3:$A$855,MATCH('Calculations - Diagnostics'!$H59,'2 Diagnostics Ordering list'!$A$3:$A$855,0)),3)="4. ",LEFT(INDEX('2 Diagnostics Ordering list'!$A$3:$A$855,MATCH('Calculations - Diagnostics'!$H59,'2 Diagnostics Ordering list'!$A$3:$A$855,0)),3)="5. ",LEFT(INDEX('2 Diagnostics Ordering list'!$A$3:$A$855,MATCH('Calculations - Diagnostics'!$H59,'2 Diagnostics Ordering list'!$A$3:$A$855,0)),3)="6. ",LEFT(INDEX('2 Diagnostics Ordering list'!$A$3:$A$855,MATCH('Calculations - Diagnostics'!$H59,'2 Diagnostics Ordering list'!$A$3:$A$855,0)),3)="7. ",LEFT(INDEX('2 Diagnostics Ordering list'!$A$3:$A$855,MATCH('Calculations - Diagnostics'!$H59,'2 Diagnostics Ordering list'!$A$3:$A$855,0)),3)="8. ",LEFT(INDEX('2 Diagnostics Ordering list'!$A$3:$A$855,MATCH('Calculations - Diagnostics'!$H59,'2 Diagnostics Ordering list'!$A$3:$A$855,0)),3)="9. "),HYPERLINK("#"&amp;CELL("address",INDEX('2 Diagnostics Ordering list'!$A$3:$A$855,MATCH('Calculations - Diagnostics'!$H59,'2 Diagnostics Ordering list'!$A$3:$A$855,0))),INDEX('2 Diagnostics Ordering list'!$A$3:$A$855,MATCH('Calculations - Diagnostics'!$H59,'2 Diagnostics Ordering list'!$A$3:$A$855,0))),"")</f>
        <v/>
      </c>
      <c r="B24" s="712" t="str">
        <f t="array" aca="1" ref="B24" ca="1">IF(OR(LEFT(INDEX('2 Diagnostics Ordering list'!$A$3:$A$855,MATCH('Calculations - Diagnostics'!$H59,'2 Diagnostics Ordering list'!$A$3:$A$855,0)),4)="1.1 ",LEFT(INDEX('2 Diagnostics Ordering list'!$A$3:$A$855,MATCH('Calculations - Diagnostics'!$H59,'2 Diagnostics Ordering list'!$A$3:$A$855,0)),4)="1.2 ",LEFT(INDEX('2 Diagnostics Ordering list'!$A$3:$A$855,MATCH('Calculations - Diagnostics'!$H59,'2 Diagnostics Ordering list'!$A$3:$A$855,0)),4)="1.3 ",LEFT(INDEX('2 Diagnostics Ordering list'!$A$3:$A$855,MATCH('Calculations - Diagnostics'!$H59,'2 Diagnostics Ordering list'!$A$3:$A$855,0)),4)="1.4 ",LEFT(INDEX('2 Diagnostics Ordering list'!$A$3:$A$855,MATCH('Calculations - Diagnostics'!$H59,'2 Diagnostics Ordering list'!$A$3:$A$855,0)),4)="1.5 ",LEFT(INDEX('2 Diagnostics Ordering list'!$A$3:$A$855,MATCH('Calculations - Diagnostics'!$H59,'2 Diagnostics Ordering list'!$A$3:$A$855,0)),4)="1.6 ",LEFT(INDEX('2 Diagnostics Ordering list'!$A$3:$A$855,MATCH('Calculations - Diagnostics'!$H59,'2 Diagnostics Ordering list'!$A$3:$A$855,0)),4)="2.1 ",LEFT(INDEX('2 Diagnostics Ordering list'!$A$3:$A$855,MATCH('Calculations - Diagnostics'!$H59,'2 Diagnostics Ordering list'!$A$3:$A$855,0)),4)="3.1 ",LEFT(INDEX('2 Diagnostics Ordering list'!$A$3:$A$855,MATCH('Calculations - Diagnostics'!$H59,'2 Diagnostics Ordering list'!$A$3:$A$855,0)),4)="4.1 ",LEFT(INDEX('2 Diagnostics Ordering list'!$A$3:$A$855,MATCH('Calculations - Diagnostics'!$H59,'2 Diagnostics Ordering list'!$A$3:$A$855,0)),4)="4.2 ",LEFT(INDEX('2 Diagnostics Ordering list'!$A$3:$A$855,MATCH('Calculations - Diagnostics'!$H59,'2 Diagnostics Ordering list'!$A$3:$A$855,0)),4)="5.1 ",LEFT(INDEX('2 Diagnostics Ordering list'!$A$3:$A$855,MATCH('Calculations - Diagnostics'!$H59,'2 Diagnostics Ordering list'!$A$3:$A$855,0)),4)="5.2 ",LEFT(INDEX('2 Diagnostics Ordering list'!$A$3:$A$855,MATCH('Calculations - Diagnostics'!$H59,'2 Diagnostics Ordering list'!$A$3:$A$855,0)),4)="5.3 ",LEFT(INDEX('2 Diagnostics Ordering list'!$A$3:$A$855,MATCH('Calculations - Diagnostics'!$H59,'2 Diagnostics Ordering list'!$A$3:$A$855,0)),4)="6.1 ",LEFT(INDEX('2 Diagnostics Ordering list'!$A$3:$A$855,MATCH('Calculations - Diagnostics'!$H59,'2 Diagnostics Ordering list'!$A$3:$A$855,0)),4)="6.2 ",LEFT(INDEX('2 Diagnostics Ordering list'!$A$3:$A$855,MATCH('Calculations - Diagnostics'!$H59,'2 Diagnostics Ordering list'!$A$3:$A$855,0)),4)="6.3 ",LEFT(INDEX('2 Diagnostics Ordering list'!$A$3:$A$855,MATCH('Calculations - Diagnostics'!$H59,'2 Diagnostics Ordering list'!$A$3:$A$855,0)),4)="6.4 ",LEFT(INDEX('2 Diagnostics Ordering list'!$A$3:$A$855,MATCH('Calculations - Diagnostics'!$H59,'2 Diagnostics Ordering list'!$A$3:$A$855,0)),4)="7.1 "),HYPERLINK("#"&amp;CELL("address",INDEX('2 Diagnostics Ordering list'!$A$3:$A$855,MATCH('Calculations - Diagnostics'!$H59,'2 Diagnostics Ordering list'!$A$3:$A$855,0))),INDEX('2 Diagnostics Ordering list'!$A$3:$A$855,MATCH('Calculations - Diagnostics'!$H59,'2 Diagnostics Ordering list'!$A$3:$A$855,0))),"")</f>
        <v/>
      </c>
      <c r="C24" s="711" t="str">
        <f t="array" aca="1" ref="C24" ca="1">IF(AND(A24="",B24=""),HYPERLINK("#"&amp;CELL("address",INDEX('2 Diagnostics Ordering list'!$A$3:$A$855,MATCH('Calculations - Diagnostics'!$H59,'2 Diagnostics Ordering list'!$A$3:$A$855,0))),INDEX('2 Diagnostics Ordering list'!$A$3:$A$855,MATCH('Calculations - Diagnostics'!$H59,'2 Diagnostics Ordering list'!$A$3:$A$855,0))),"")</f>
        <v>1.3.3 Smear microscopy reagents</v>
      </c>
    </row>
    <row r="25" spans="1:3" ht="17.100000000000001" customHeight="1" x14ac:dyDescent="0.2">
      <c r="A25" s="707" t="str">
        <f t="array" aca="1" ref="A25" ca="1">IF(OR(LEFT(INDEX('2 Diagnostics Ordering list'!$A$3:$A$855,MATCH('Calculations - Diagnostics'!$H60,'2 Diagnostics Ordering list'!$A$3:$A$855,0)),3)="1. ",LEFT(INDEX('2 Diagnostics Ordering list'!$A$3:$A$855,MATCH('Calculations - Diagnostics'!$H60,'2 Diagnostics Ordering list'!$A$3:$A$855,0)),3)="2. ",LEFT(INDEX('2 Diagnostics Ordering list'!$A$3:$A$855,MATCH('Calculations - Diagnostics'!$H60,'2 Diagnostics Ordering list'!$A$3:$A$855,0)),3)="3. ",LEFT(INDEX('2 Diagnostics Ordering list'!$A$3:$A$855,MATCH('Calculations - Diagnostics'!$H60,'2 Diagnostics Ordering list'!$A$3:$A$855,0)),3)="4. ",LEFT(INDEX('2 Diagnostics Ordering list'!$A$3:$A$855,MATCH('Calculations - Diagnostics'!$H60,'2 Diagnostics Ordering list'!$A$3:$A$855,0)),3)="5. ",LEFT(INDEX('2 Diagnostics Ordering list'!$A$3:$A$855,MATCH('Calculations - Diagnostics'!$H60,'2 Diagnostics Ordering list'!$A$3:$A$855,0)),3)="6. ",LEFT(INDEX('2 Diagnostics Ordering list'!$A$3:$A$855,MATCH('Calculations - Diagnostics'!$H60,'2 Diagnostics Ordering list'!$A$3:$A$855,0)),3)="7. ",LEFT(INDEX('2 Diagnostics Ordering list'!$A$3:$A$855,MATCH('Calculations - Diagnostics'!$H60,'2 Diagnostics Ordering list'!$A$3:$A$855,0)),3)="8. ",LEFT(INDEX('2 Diagnostics Ordering list'!$A$3:$A$855,MATCH('Calculations - Diagnostics'!$H60,'2 Diagnostics Ordering list'!$A$3:$A$855,0)),3)="9. "),HYPERLINK("#"&amp;CELL("address",INDEX('2 Diagnostics Ordering list'!$A$3:$A$855,MATCH('Calculations - Diagnostics'!$H60,'2 Diagnostics Ordering list'!$A$3:$A$855,0))),INDEX('2 Diagnostics Ordering list'!$A$3:$A$855,MATCH('Calculations - Diagnostics'!$H60,'2 Diagnostics Ordering list'!$A$3:$A$855,0))),"")</f>
        <v/>
      </c>
      <c r="B25" s="713" t="str">
        <f t="array" aca="1" ref="B25" ca="1">IF(OR(LEFT(INDEX('2 Diagnostics Ordering list'!$A$3:$A$855,MATCH('Calculations - Diagnostics'!$H60,'2 Diagnostics Ordering list'!$A$3:$A$855,0)),4)="1.1 ",LEFT(INDEX('2 Diagnostics Ordering list'!$A$3:$A$855,MATCH('Calculations - Diagnostics'!$H60,'2 Diagnostics Ordering list'!$A$3:$A$855,0)),4)="1.2 ",LEFT(INDEX('2 Diagnostics Ordering list'!$A$3:$A$855,MATCH('Calculations - Diagnostics'!$H60,'2 Diagnostics Ordering list'!$A$3:$A$855,0)),4)="1.3 ",LEFT(INDEX('2 Diagnostics Ordering list'!$A$3:$A$855,MATCH('Calculations - Diagnostics'!$H60,'2 Diagnostics Ordering list'!$A$3:$A$855,0)),4)="1.4 ",LEFT(INDEX('2 Diagnostics Ordering list'!$A$3:$A$855,MATCH('Calculations - Diagnostics'!$H60,'2 Diagnostics Ordering list'!$A$3:$A$855,0)),4)="1.5 ",LEFT(INDEX('2 Diagnostics Ordering list'!$A$3:$A$855,MATCH('Calculations - Diagnostics'!$H60,'2 Diagnostics Ordering list'!$A$3:$A$855,0)),4)="1.6 ",LEFT(INDEX('2 Diagnostics Ordering list'!$A$3:$A$855,MATCH('Calculations - Diagnostics'!$H60,'2 Diagnostics Ordering list'!$A$3:$A$855,0)),4)="2.1 ",LEFT(INDEX('2 Diagnostics Ordering list'!$A$3:$A$855,MATCH('Calculations - Diagnostics'!$H60,'2 Diagnostics Ordering list'!$A$3:$A$855,0)),4)="3.1 ",LEFT(INDEX('2 Diagnostics Ordering list'!$A$3:$A$855,MATCH('Calculations - Diagnostics'!$H60,'2 Diagnostics Ordering list'!$A$3:$A$855,0)),4)="4.1 ",LEFT(INDEX('2 Diagnostics Ordering list'!$A$3:$A$855,MATCH('Calculations - Diagnostics'!$H60,'2 Diagnostics Ordering list'!$A$3:$A$855,0)),4)="4.2 ",LEFT(INDEX('2 Diagnostics Ordering list'!$A$3:$A$855,MATCH('Calculations - Diagnostics'!$H60,'2 Diagnostics Ordering list'!$A$3:$A$855,0)),4)="5.1 ",LEFT(INDEX('2 Diagnostics Ordering list'!$A$3:$A$855,MATCH('Calculations - Diagnostics'!$H60,'2 Diagnostics Ordering list'!$A$3:$A$855,0)),4)="5.2 ",LEFT(INDEX('2 Diagnostics Ordering list'!$A$3:$A$855,MATCH('Calculations - Diagnostics'!$H60,'2 Diagnostics Ordering list'!$A$3:$A$855,0)),4)="5.3 ",LEFT(INDEX('2 Diagnostics Ordering list'!$A$3:$A$855,MATCH('Calculations - Diagnostics'!$H60,'2 Diagnostics Ordering list'!$A$3:$A$855,0)),4)="6.1 ",LEFT(INDEX('2 Diagnostics Ordering list'!$A$3:$A$855,MATCH('Calculations - Diagnostics'!$H60,'2 Diagnostics Ordering list'!$A$3:$A$855,0)),4)="6.2 ",LEFT(INDEX('2 Diagnostics Ordering list'!$A$3:$A$855,MATCH('Calculations - Diagnostics'!$H60,'2 Diagnostics Ordering list'!$A$3:$A$855,0)),4)="6.3 ",LEFT(INDEX('2 Diagnostics Ordering list'!$A$3:$A$855,MATCH('Calculations - Diagnostics'!$H60,'2 Diagnostics Ordering list'!$A$3:$A$855,0)),4)="6.4 ",LEFT(INDEX('2 Diagnostics Ordering list'!$A$3:$A$855,MATCH('Calculations - Diagnostics'!$H60,'2 Diagnostics Ordering list'!$A$3:$A$855,0)),4)="7.1 "),HYPERLINK("#"&amp;CELL("address",INDEX('2 Diagnostics Ordering list'!$A$3:$A$855,MATCH('Calculations - Diagnostics'!$H60,'2 Diagnostics Ordering list'!$A$3:$A$855,0))),INDEX('2 Diagnostics Ordering list'!$A$3:$A$855,MATCH('Calculations - Diagnostics'!$H60,'2 Diagnostics Ordering list'!$A$3:$A$855,0))),"")</f>
        <v/>
      </c>
      <c r="C25" s="714" t="str">
        <f t="array" aca="1" ref="C25" ca="1">IF(AND(A25="",B25=""),HYPERLINK("#"&amp;CELL("address",INDEX('2 Diagnostics Ordering list'!$A$3:$A$855,MATCH('Calculations - Diagnostics'!$H60,'2 Diagnostics Ordering list'!$A$3:$A$855,0))),INDEX('2 Diagnostics Ordering list'!$A$3:$A$855,MATCH('Calculations - Diagnostics'!$H60,'2 Diagnostics Ordering list'!$A$3:$A$855,0))),"")</f>
        <v>1.3.4 Smear microscopy consumables</v>
      </c>
    </row>
    <row r="26" spans="1:3" ht="17.100000000000001" customHeight="1" x14ac:dyDescent="0.2">
      <c r="A26" s="707" t="str">
        <f t="array" aca="1" ref="A26" ca="1">IF(OR(LEFT(INDEX('2 Diagnostics Ordering list'!$A$3:$A$855,MATCH('Calculations - Diagnostics'!$H61,'2 Diagnostics Ordering list'!$A$3:$A$855,0)),3)="1. ",LEFT(INDEX('2 Diagnostics Ordering list'!$A$3:$A$855,MATCH('Calculations - Diagnostics'!$H61,'2 Diagnostics Ordering list'!$A$3:$A$855,0)),3)="2. ",LEFT(INDEX('2 Diagnostics Ordering list'!$A$3:$A$855,MATCH('Calculations - Diagnostics'!$H61,'2 Diagnostics Ordering list'!$A$3:$A$855,0)),3)="3. ",LEFT(INDEX('2 Diagnostics Ordering list'!$A$3:$A$855,MATCH('Calculations - Diagnostics'!$H61,'2 Diagnostics Ordering list'!$A$3:$A$855,0)),3)="4. ",LEFT(INDEX('2 Diagnostics Ordering list'!$A$3:$A$855,MATCH('Calculations - Diagnostics'!$H61,'2 Diagnostics Ordering list'!$A$3:$A$855,0)),3)="5. ",LEFT(INDEX('2 Diagnostics Ordering list'!$A$3:$A$855,MATCH('Calculations - Diagnostics'!$H61,'2 Diagnostics Ordering list'!$A$3:$A$855,0)),3)="6. ",LEFT(INDEX('2 Diagnostics Ordering list'!$A$3:$A$855,MATCH('Calculations - Diagnostics'!$H61,'2 Diagnostics Ordering list'!$A$3:$A$855,0)),3)="7. ",LEFT(INDEX('2 Diagnostics Ordering list'!$A$3:$A$855,MATCH('Calculations - Diagnostics'!$H61,'2 Diagnostics Ordering list'!$A$3:$A$855,0)),3)="8. ",LEFT(INDEX('2 Diagnostics Ordering list'!$A$3:$A$855,MATCH('Calculations - Diagnostics'!$H61,'2 Diagnostics Ordering list'!$A$3:$A$855,0)),3)="9. "),HYPERLINK("#"&amp;CELL("address",INDEX('2 Diagnostics Ordering list'!$A$3:$A$855,MATCH('Calculations - Diagnostics'!$H61,'2 Diagnostics Ordering list'!$A$3:$A$855,0))),INDEX('2 Diagnostics Ordering list'!$A$3:$A$855,MATCH('Calculations - Diagnostics'!$H61,'2 Diagnostics Ordering list'!$A$3:$A$855,0))),"")</f>
        <v/>
      </c>
      <c r="B26" s="708" t="str">
        <f t="array" aca="1" ref="B26" ca="1">IF(OR(LEFT(INDEX('2 Diagnostics Ordering list'!$A$3:$A$855,MATCH('Calculations - Diagnostics'!$H61,'2 Diagnostics Ordering list'!$A$3:$A$855,0)),4)="1.1 ",LEFT(INDEX('2 Diagnostics Ordering list'!$A$3:$A$855,MATCH('Calculations - Diagnostics'!$H61,'2 Diagnostics Ordering list'!$A$3:$A$855,0)),4)="1.2 ",LEFT(INDEX('2 Diagnostics Ordering list'!$A$3:$A$855,MATCH('Calculations - Diagnostics'!$H61,'2 Diagnostics Ordering list'!$A$3:$A$855,0)),4)="1.3 ",LEFT(INDEX('2 Diagnostics Ordering list'!$A$3:$A$855,MATCH('Calculations - Diagnostics'!$H61,'2 Diagnostics Ordering list'!$A$3:$A$855,0)),4)="1.4 ",LEFT(INDEX('2 Diagnostics Ordering list'!$A$3:$A$855,MATCH('Calculations - Diagnostics'!$H61,'2 Diagnostics Ordering list'!$A$3:$A$855,0)),4)="1.5 ",LEFT(INDEX('2 Diagnostics Ordering list'!$A$3:$A$855,MATCH('Calculations - Diagnostics'!$H61,'2 Diagnostics Ordering list'!$A$3:$A$855,0)),4)="1.6 ",LEFT(INDEX('2 Diagnostics Ordering list'!$A$3:$A$855,MATCH('Calculations - Diagnostics'!$H61,'2 Diagnostics Ordering list'!$A$3:$A$855,0)),4)="2.1 ",LEFT(INDEX('2 Diagnostics Ordering list'!$A$3:$A$855,MATCH('Calculations - Diagnostics'!$H61,'2 Diagnostics Ordering list'!$A$3:$A$855,0)),4)="3.1 ",LEFT(INDEX('2 Diagnostics Ordering list'!$A$3:$A$855,MATCH('Calculations - Diagnostics'!$H61,'2 Diagnostics Ordering list'!$A$3:$A$855,0)),4)="4.1 ",LEFT(INDEX('2 Diagnostics Ordering list'!$A$3:$A$855,MATCH('Calculations - Diagnostics'!$H61,'2 Diagnostics Ordering list'!$A$3:$A$855,0)),4)="4.2 ",LEFT(INDEX('2 Diagnostics Ordering list'!$A$3:$A$855,MATCH('Calculations - Diagnostics'!$H61,'2 Diagnostics Ordering list'!$A$3:$A$855,0)),4)="5.1 ",LEFT(INDEX('2 Diagnostics Ordering list'!$A$3:$A$855,MATCH('Calculations - Diagnostics'!$H61,'2 Diagnostics Ordering list'!$A$3:$A$855,0)),4)="5.2 ",LEFT(INDEX('2 Diagnostics Ordering list'!$A$3:$A$855,MATCH('Calculations - Diagnostics'!$H61,'2 Diagnostics Ordering list'!$A$3:$A$855,0)),4)="5.3 ",LEFT(INDEX('2 Diagnostics Ordering list'!$A$3:$A$855,MATCH('Calculations - Diagnostics'!$H61,'2 Diagnostics Ordering list'!$A$3:$A$855,0)),4)="6.1 ",LEFT(INDEX('2 Diagnostics Ordering list'!$A$3:$A$855,MATCH('Calculations - Diagnostics'!$H61,'2 Diagnostics Ordering list'!$A$3:$A$855,0)),4)="6.2 ",LEFT(INDEX('2 Diagnostics Ordering list'!$A$3:$A$855,MATCH('Calculations - Diagnostics'!$H61,'2 Diagnostics Ordering list'!$A$3:$A$855,0)),4)="6.3 ",LEFT(INDEX('2 Diagnostics Ordering list'!$A$3:$A$855,MATCH('Calculations - Diagnostics'!$H61,'2 Diagnostics Ordering list'!$A$3:$A$855,0)),4)="6.4 ",LEFT(INDEX('2 Diagnostics Ordering list'!$A$3:$A$855,MATCH('Calculations - Diagnostics'!$H61,'2 Diagnostics Ordering list'!$A$3:$A$855,0)),4)="7.1 "),HYPERLINK("#"&amp;CELL("address",INDEX('2 Diagnostics Ordering list'!$A$3:$A$855,MATCH('Calculations - Diagnostics'!$H61,'2 Diagnostics Ordering list'!$A$3:$A$855,0))),INDEX('2 Diagnostics Ordering list'!$A$3:$A$855,MATCH('Calculations - Diagnostics'!$H61,'2 Diagnostics Ordering list'!$A$3:$A$855,0))),"")</f>
        <v>1.4 MOLECULR TESTING: CENTRALIZED</v>
      </c>
      <c r="C26" s="715" t="str">
        <f t="array" aca="1" ref="C26" ca="1">IF(AND(A26="",B26=""),HYPERLINK("#"&amp;CELL("address",INDEX('2 Diagnostics Ordering list'!$A$3:$A$855,MATCH('Calculations - Diagnostics'!$H61,'2 Diagnostics Ordering list'!$A$3:$A$855,0))),INDEX('2 Diagnostics Ordering list'!$A$3:$A$855,MATCH('Calculations - Diagnostics'!$H61,'2 Diagnostics Ordering list'!$A$3:$A$855,0))),"")</f>
        <v/>
      </c>
    </row>
    <row r="27" spans="1:3" ht="17.100000000000001" customHeight="1" x14ac:dyDescent="0.2">
      <c r="A27" s="707" t="str">
        <f t="array" aca="1" ref="A27" ca="1">IF(OR(LEFT(INDEX('2 Diagnostics Ordering list'!$A$3:$A$855,MATCH('Calculations - Diagnostics'!$H62,'2 Diagnostics Ordering list'!$A$3:$A$855,0)),3)="1. ",LEFT(INDEX('2 Diagnostics Ordering list'!$A$3:$A$855,MATCH('Calculations - Diagnostics'!$H62,'2 Diagnostics Ordering list'!$A$3:$A$855,0)),3)="2. ",LEFT(INDEX('2 Diagnostics Ordering list'!$A$3:$A$855,MATCH('Calculations - Diagnostics'!$H62,'2 Diagnostics Ordering list'!$A$3:$A$855,0)),3)="3. ",LEFT(INDEX('2 Diagnostics Ordering list'!$A$3:$A$855,MATCH('Calculations - Diagnostics'!$H62,'2 Diagnostics Ordering list'!$A$3:$A$855,0)),3)="4. ",LEFT(INDEX('2 Diagnostics Ordering list'!$A$3:$A$855,MATCH('Calculations - Diagnostics'!$H62,'2 Diagnostics Ordering list'!$A$3:$A$855,0)),3)="5. ",LEFT(INDEX('2 Diagnostics Ordering list'!$A$3:$A$855,MATCH('Calculations - Diagnostics'!$H62,'2 Diagnostics Ordering list'!$A$3:$A$855,0)),3)="6. ",LEFT(INDEX('2 Diagnostics Ordering list'!$A$3:$A$855,MATCH('Calculations - Diagnostics'!$H62,'2 Diagnostics Ordering list'!$A$3:$A$855,0)),3)="7. ",LEFT(INDEX('2 Diagnostics Ordering list'!$A$3:$A$855,MATCH('Calculations - Diagnostics'!$H62,'2 Diagnostics Ordering list'!$A$3:$A$855,0)),3)="8. ",LEFT(INDEX('2 Diagnostics Ordering list'!$A$3:$A$855,MATCH('Calculations - Diagnostics'!$H62,'2 Diagnostics Ordering list'!$A$3:$A$855,0)),3)="9. "),HYPERLINK("#"&amp;CELL("address",INDEX('2 Diagnostics Ordering list'!$A$3:$A$855,MATCH('Calculations - Diagnostics'!$H62,'2 Diagnostics Ordering list'!$A$3:$A$855,0))),INDEX('2 Diagnostics Ordering list'!$A$3:$A$855,MATCH('Calculations - Diagnostics'!$H62,'2 Diagnostics Ordering list'!$A$3:$A$855,0))),"")</f>
        <v/>
      </c>
      <c r="B27" s="708" t="str">
        <f t="array" aca="1" ref="B27" ca="1">IF(OR(LEFT(INDEX('2 Diagnostics Ordering list'!$A$3:$A$855,MATCH('Calculations - Diagnostics'!$H62,'2 Diagnostics Ordering list'!$A$3:$A$855,0)),4)="1.1 ",LEFT(INDEX('2 Diagnostics Ordering list'!$A$3:$A$855,MATCH('Calculations - Diagnostics'!$H62,'2 Diagnostics Ordering list'!$A$3:$A$855,0)),4)="1.2 ",LEFT(INDEX('2 Diagnostics Ordering list'!$A$3:$A$855,MATCH('Calculations - Diagnostics'!$H62,'2 Diagnostics Ordering list'!$A$3:$A$855,0)),4)="1.3 ",LEFT(INDEX('2 Diagnostics Ordering list'!$A$3:$A$855,MATCH('Calculations - Diagnostics'!$H62,'2 Diagnostics Ordering list'!$A$3:$A$855,0)),4)="1.4 ",LEFT(INDEX('2 Diagnostics Ordering list'!$A$3:$A$855,MATCH('Calculations - Diagnostics'!$H62,'2 Diagnostics Ordering list'!$A$3:$A$855,0)),4)="1.5 ",LEFT(INDEX('2 Diagnostics Ordering list'!$A$3:$A$855,MATCH('Calculations - Diagnostics'!$H62,'2 Diagnostics Ordering list'!$A$3:$A$855,0)),4)="1.6 ",LEFT(INDEX('2 Diagnostics Ordering list'!$A$3:$A$855,MATCH('Calculations - Diagnostics'!$H62,'2 Diagnostics Ordering list'!$A$3:$A$855,0)),4)="2.1 ",LEFT(INDEX('2 Diagnostics Ordering list'!$A$3:$A$855,MATCH('Calculations - Diagnostics'!$H62,'2 Diagnostics Ordering list'!$A$3:$A$855,0)),4)="3.1 ",LEFT(INDEX('2 Diagnostics Ordering list'!$A$3:$A$855,MATCH('Calculations - Diagnostics'!$H62,'2 Diagnostics Ordering list'!$A$3:$A$855,0)),4)="4.1 ",LEFT(INDEX('2 Diagnostics Ordering list'!$A$3:$A$855,MATCH('Calculations - Diagnostics'!$H62,'2 Diagnostics Ordering list'!$A$3:$A$855,0)),4)="4.2 ",LEFT(INDEX('2 Diagnostics Ordering list'!$A$3:$A$855,MATCH('Calculations - Diagnostics'!$H62,'2 Diagnostics Ordering list'!$A$3:$A$855,0)),4)="5.1 ",LEFT(INDEX('2 Diagnostics Ordering list'!$A$3:$A$855,MATCH('Calculations - Diagnostics'!$H62,'2 Diagnostics Ordering list'!$A$3:$A$855,0)),4)="5.2 ",LEFT(INDEX('2 Diagnostics Ordering list'!$A$3:$A$855,MATCH('Calculations - Diagnostics'!$H62,'2 Diagnostics Ordering list'!$A$3:$A$855,0)),4)="5.3 ",LEFT(INDEX('2 Diagnostics Ordering list'!$A$3:$A$855,MATCH('Calculations - Diagnostics'!$H62,'2 Diagnostics Ordering list'!$A$3:$A$855,0)),4)="6.1 ",LEFT(INDEX('2 Diagnostics Ordering list'!$A$3:$A$855,MATCH('Calculations - Diagnostics'!$H62,'2 Diagnostics Ordering list'!$A$3:$A$855,0)),4)="6.2 ",LEFT(INDEX('2 Diagnostics Ordering list'!$A$3:$A$855,MATCH('Calculations - Diagnostics'!$H62,'2 Diagnostics Ordering list'!$A$3:$A$855,0)),4)="6.3 ",LEFT(INDEX('2 Diagnostics Ordering list'!$A$3:$A$855,MATCH('Calculations - Diagnostics'!$H62,'2 Diagnostics Ordering list'!$A$3:$A$855,0)),4)="6.4 ",LEFT(INDEX('2 Diagnostics Ordering list'!$A$3:$A$855,MATCH('Calculations - Diagnostics'!$H62,'2 Diagnostics Ordering list'!$A$3:$A$855,0)),4)="7.1 "),HYPERLINK("#"&amp;CELL("address",INDEX('2 Diagnostics Ordering list'!$A$3:$A$855,MATCH('Calculations - Diagnostics'!$H62,'2 Diagnostics Ordering list'!$A$3:$A$855,0))),INDEX('2 Diagnostics Ordering list'!$A$3:$A$855,MATCH('Calculations - Diagnostics'!$H62,'2 Diagnostics Ordering list'!$A$3:$A$855,0))),"")</f>
        <v/>
      </c>
      <c r="C27" s="710" t="str">
        <f t="array" aca="1" ref="C27" ca="1">IF(AND(A27="",B27=""),HYPERLINK("#"&amp;CELL("address",INDEX('2 Diagnostics Ordering list'!$A$3:$A$855,MATCH('Calculations - Diagnostics'!$H62,'2 Diagnostics Ordering list'!$A$3:$A$855,0))),INDEX('2 Diagnostics Ordering list'!$A$3:$A$855,MATCH('Calculations - Diagnostics'!$H62,'2 Diagnostics Ordering list'!$A$3:$A$855,0))),"")</f>
        <v>1.4.1 LPA equipment</v>
      </c>
    </row>
    <row r="28" spans="1:3" ht="17.100000000000001" customHeight="1" x14ac:dyDescent="0.2">
      <c r="A28" s="707" t="str">
        <f t="array" aca="1" ref="A28" ca="1">IF(OR(LEFT(INDEX('2 Diagnostics Ordering list'!$A$3:$A$855,MATCH('Calculations - Diagnostics'!$H63,'2 Diagnostics Ordering list'!$A$3:$A$855,0)),3)="1. ",LEFT(INDEX('2 Diagnostics Ordering list'!$A$3:$A$855,MATCH('Calculations - Diagnostics'!$H63,'2 Diagnostics Ordering list'!$A$3:$A$855,0)),3)="2. ",LEFT(INDEX('2 Diagnostics Ordering list'!$A$3:$A$855,MATCH('Calculations - Diagnostics'!$H63,'2 Diagnostics Ordering list'!$A$3:$A$855,0)),3)="3. ",LEFT(INDEX('2 Diagnostics Ordering list'!$A$3:$A$855,MATCH('Calculations - Diagnostics'!$H63,'2 Diagnostics Ordering list'!$A$3:$A$855,0)),3)="4. ",LEFT(INDEX('2 Diagnostics Ordering list'!$A$3:$A$855,MATCH('Calculations - Diagnostics'!$H63,'2 Diagnostics Ordering list'!$A$3:$A$855,0)),3)="5. ",LEFT(INDEX('2 Diagnostics Ordering list'!$A$3:$A$855,MATCH('Calculations - Diagnostics'!$H63,'2 Diagnostics Ordering list'!$A$3:$A$855,0)),3)="6. ",LEFT(INDEX('2 Diagnostics Ordering list'!$A$3:$A$855,MATCH('Calculations - Diagnostics'!$H63,'2 Diagnostics Ordering list'!$A$3:$A$855,0)),3)="7. ",LEFT(INDEX('2 Diagnostics Ordering list'!$A$3:$A$855,MATCH('Calculations - Diagnostics'!$H63,'2 Diagnostics Ordering list'!$A$3:$A$855,0)),3)="8. ",LEFT(INDEX('2 Diagnostics Ordering list'!$A$3:$A$855,MATCH('Calculations - Diagnostics'!$H63,'2 Diagnostics Ordering list'!$A$3:$A$855,0)),3)="9. "),HYPERLINK("#"&amp;CELL("address",INDEX('2 Diagnostics Ordering list'!$A$3:$A$855,MATCH('Calculations - Diagnostics'!$H63,'2 Diagnostics Ordering list'!$A$3:$A$855,0))),INDEX('2 Diagnostics Ordering list'!$A$3:$A$855,MATCH('Calculations - Diagnostics'!$H63,'2 Diagnostics Ordering list'!$A$3:$A$855,0))),"")</f>
        <v/>
      </c>
      <c r="B28" s="708" t="str">
        <f t="array" aca="1" ref="B28" ca="1">IF(OR(LEFT(INDEX('2 Diagnostics Ordering list'!$A$3:$A$855,MATCH('Calculations - Diagnostics'!$H63,'2 Diagnostics Ordering list'!$A$3:$A$855,0)),4)="1.1 ",LEFT(INDEX('2 Diagnostics Ordering list'!$A$3:$A$855,MATCH('Calculations - Diagnostics'!$H63,'2 Diagnostics Ordering list'!$A$3:$A$855,0)),4)="1.2 ",LEFT(INDEX('2 Diagnostics Ordering list'!$A$3:$A$855,MATCH('Calculations - Diagnostics'!$H63,'2 Diagnostics Ordering list'!$A$3:$A$855,0)),4)="1.3 ",LEFT(INDEX('2 Diagnostics Ordering list'!$A$3:$A$855,MATCH('Calculations - Diagnostics'!$H63,'2 Diagnostics Ordering list'!$A$3:$A$855,0)),4)="1.4 ",LEFT(INDEX('2 Diagnostics Ordering list'!$A$3:$A$855,MATCH('Calculations - Diagnostics'!$H63,'2 Diagnostics Ordering list'!$A$3:$A$855,0)),4)="1.5 ",LEFT(INDEX('2 Diagnostics Ordering list'!$A$3:$A$855,MATCH('Calculations - Diagnostics'!$H63,'2 Diagnostics Ordering list'!$A$3:$A$855,0)),4)="1.6 ",LEFT(INDEX('2 Diagnostics Ordering list'!$A$3:$A$855,MATCH('Calculations - Diagnostics'!$H63,'2 Diagnostics Ordering list'!$A$3:$A$855,0)),4)="2.1 ",LEFT(INDEX('2 Diagnostics Ordering list'!$A$3:$A$855,MATCH('Calculations - Diagnostics'!$H63,'2 Diagnostics Ordering list'!$A$3:$A$855,0)),4)="3.1 ",LEFT(INDEX('2 Diagnostics Ordering list'!$A$3:$A$855,MATCH('Calculations - Diagnostics'!$H63,'2 Diagnostics Ordering list'!$A$3:$A$855,0)),4)="4.1 ",LEFT(INDEX('2 Diagnostics Ordering list'!$A$3:$A$855,MATCH('Calculations - Diagnostics'!$H63,'2 Diagnostics Ordering list'!$A$3:$A$855,0)),4)="4.2 ",LEFT(INDEX('2 Diagnostics Ordering list'!$A$3:$A$855,MATCH('Calculations - Diagnostics'!$H63,'2 Diagnostics Ordering list'!$A$3:$A$855,0)),4)="5.1 ",LEFT(INDEX('2 Diagnostics Ordering list'!$A$3:$A$855,MATCH('Calculations - Diagnostics'!$H63,'2 Diagnostics Ordering list'!$A$3:$A$855,0)),4)="5.2 ",LEFT(INDEX('2 Diagnostics Ordering list'!$A$3:$A$855,MATCH('Calculations - Diagnostics'!$H63,'2 Diagnostics Ordering list'!$A$3:$A$855,0)),4)="5.3 ",LEFT(INDEX('2 Diagnostics Ordering list'!$A$3:$A$855,MATCH('Calculations - Diagnostics'!$H63,'2 Diagnostics Ordering list'!$A$3:$A$855,0)),4)="6.1 ",LEFT(INDEX('2 Diagnostics Ordering list'!$A$3:$A$855,MATCH('Calculations - Diagnostics'!$H63,'2 Diagnostics Ordering list'!$A$3:$A$855,0)),4)="6.2 ",LEFT(INDEX('2 Diagnostics Ordering list'!$A$3:$A$855,MATCH('Calculations - Diagnostics'!$H63,'2 Diagnostics Ordering list'!$A$3:$A$855,0)),4)="6.3 ",LEFT(INDEX('2 Diagnostics Ordering list'!$A$3:$A$855,MATCH('Calculations - Diagnostics'!$H63,'2 Diagnostics Ordering list'!$A$3:$A$855,0)),4)="6.4 ",LEFT(INDEX('2 Diagnostics Ordering list'!$A$3:$A$855,MATCH('Calculations - Diagnostics'!$H63,'2 Diagnostics Ordering list'!$A$3:$A$855,0)),4)="7.1 "),HYPERLINK("#"&amp;CELL("address",INDEX('2 Diagnostics Ordering list'!$A$3:$A$855,MATCH('Calculations - Diagnostics'!$H63,'2 Diagnostics Ordering list'!$A$3:$A$855,0))),INDEX('2 Diagnostics Ordering list'!$A$3:$A$855,MATCH('Calculations - Diagnostics'!$H63,'2 Diagnostics Ordering list'!$A$3:$A$855,0))),"")</f>
        <v/>
      </c>
      <c r="C28" s="711" t="str">
        <f t="array" aca="1" ref="C28" ca="1">IF(AND(A28="",B28=""),HYPERLINK("#"&amp;CELL("address",INDEX('2 Diagnostics Ordering list'!$A$3:$A$855,MATCH('Calculations - Diagnostics'!$H63,'2 Diagnostics Ordering list'!$A$3:$A$855,0))),INDEX('2 Diagnostics Ordering list'!$A$3:$A$855,MATCH('Calculations - Diagnostics'!$H63,'2 Diagnostics Ordering list'!$A$3:$A$855,0))),"")</f>
        <v>1.4.2 LPA reagents</v>
      </c>
    </row>
    <row r="29" spans="1:3" ht="17.100000000000001" customHeight="1" x14ac:dyDescent="0.2">
      <c r="A29" s="707" t="str">
        <f t="array" aca="1" ref="A29" ca="1">IF(OR(LEFT(INDEX('2 Diagnostics Ordering list'!$A$3:$A$855,MATCH('Calculations - Diagnostics'!$H64,'2 Diagnostics Ordering list'!$A$3:$A$855,0)),3)="1. ",LEFT(INDEX('2 Diagnostics Ordering list'!$A$3:$A$855,MATCH('Calculations - Diagnostics'!$H64,'2 Diagnostics Ordering list'!$A$3:$A$855,0)),3)="2. ",LEFT(INDEX('2 Diagnostics Ordering list'!$A$3:$A$855,MATCH('Calculations - Diagnostics'!$H64,'2 Diagnostics Ordering list'!$A$3:$A$855,0)),3)="3. ",LEFT(INDEX('2 Diagnostics Ordering list'!$A$3:$A$855,MATCH('Calculations - Diagnostics'!$H64,'2 Diagnostics Ordering list'!$A$3:$A$855,0)),3)="4. ",LEFT(INDEX('2 Diagnostics Ordering list'!$A$3:$A$855,MATCH('Calculations - Diagnostics'!$H64,'2 Diagnostics Ordering list'!$A$3:$A$855,0)),3)="5. ",LEFT(INDEX('2 Diagnostics Ordering list'!$A$3:$A$855,MATCH('Calculations - Diagnostics'!$H64,'2 Diagnostics Ordering list'!$A$3:$A$855,0)),3)="6. ",LEFT(INDEX('2 Diagnostics Ordering list'!$A$3:$A$855,MATCH('Calculations - Diagnostics'!$H64,'2 Diagnostics Ordering list'!$A$3:$A$855,0)),3)="7. ",LEFT(INDEX('2 Diagnostics Ordering list'!$A$3:$A$855,MATCH('Calculations - Diagnostics'!$H64,'2 Diagnostics Ordering list'!$A$3:$A$855,0)),3)="8. ",LEFT(INDEX('2 Diagnostics Ordering list'!$A$3:$A$855,MATCH('Calculations - Diagnostics'!$H64,'2 Diagnostics Ordering list'!$A$3:$A$855,0)),3)="9. "),HYPERLINK("#"&amp;CELL("address",INDEX('2 Diagnostics Ordering list'!$A$3:$A$855,MATCH('Calculations - Diagnostics'!$H64,'2 Diagnostics Ordering list'!$A$3:$A$855,0))),INDEX('2 Diagnostics Ordering list'!$A$3:$A$855,MATCH('Calculations - Diagnostics'!$H64,'2 Diagnostics Ordering list'!$A$3:$A$855,0))),"")</f>
        <v/>
      </c>
      <c r="B29" s="708" t="str">
        <f t="array" aca="1" ref="B29" ca="1">IF(OR(LEFT(INDEX('2 Diagnostics Ordering list'!$A$3:$A$855,MATCH('Calculations - Diagnostics'!$H64,'2 Diagnostics Ordering list'!$A$3:$A$855,0)),4)="1.1 ",LEFT(INDEX('2 Diagnostics Ordering list'!$A$3:$A$855,MATCH('Calculations - Diagnostics'!$H64,'2 Diagnostics Ordering list'!$A$3:$A$855,0)),4)="1.2 ",LEFT(INDEX('2 Diagnostics Ordering list'!$A$3:$A$855,MATCH('Calculations - Diagnostics'!$H64,'2 Diagnostics Ordering list'!$A$3:$A$855,0)),4)="1.3 ",LEFT(INDEX('2 Diagnostics Ordering list'!$A$3:$A$855,MATCH('Calculations - Diagnostics'!$H64,'2 Diagnostics Ordering list'!$A$3:$A$855,0)),4)="1.4 ",LEFT(INDEX('2 Diagnostics Ordering list'!$A$3:$A$855,MATCH('Calculations - Diagnostics'!$H64,'2 Diagnostics Ordering list'!$A$3:$A$855,0)),4)="1.5 ",LEFT(INDEX('2 Diagnostics Ordering list'!$A$3:$A$855,MATCH('Calculations - Diagnostics'!$H64,'2 Diagnostics Ordering list'!$A$3:$A$855,0)),4)="1.6 ",LEFT(INDEX('2 Diagnostics Ordering list'!$A$3:$A$855,MATCH('Calculations - Diagnostics'!$H64,'2 Diagnostics Ordering list'!$A$3:$A$855,0)),4)="2.1 ",LEFT(INDEX('2 Diagnostics Ordering list'!$A$3:$A$855,MATCH('Calculations - Diagnostics'!$H64,'2 Diagnostics Ordering list'!$A$3:$A$855,0)),4)="3.1 ",LEFT(INDEX('2 Diagnostics Ordering list'!$A$3:$A$855,MATCH('Calculations - Diagnostics'!$H64,'2 Diagnostics Ordering list'!$A$3:$A$855,0)),4)="4.1 ",LEFT(INDEX('2 Diagnostics Ordering list'!$A$3:$A$855,MATCH('Calculations - Diagnostics'!$H64,'2 Diagnostics Ordering list'!$A$3:$A$855,0)),4)="4.2 ",LEFT(INDEX('2 Diagnostics Ordering list'!$A$3:$A$855,MATCH('Calculations - Diagnostics'!$H64,'2 Diagnostics Ordering list'!$A$3:$A$855,0)),4)="5.1 ",LEFT(INDEX('2 Diagnostics Ordering list'!$A$3:$A$855,MATCH('Calculations - Diagnostics'!$H64,'2 Diagnostics Ordering list'!$A$3:$A$855,0)),4)="5.2 ",LEFT(INDEX('2 Diagnostics Ordering list'!$A$3:$A$855,MATCH('Calculations - Diagnostics'!$H64,'2 Diagnostics Ordering list'!$A$3:$A$855,0)),4)="5.3 ",LEFT(INDEX('2 Diagnostics Ordering list'!$A$3:$A$855,MATCH('Calculations - Diagnostics'!$H64,'2 Diagnostics Ordering list'!$A$3:$A$855,0)),4)="6.1 ",LEFT(INDEX('2 Diagnostics Ordering list'!$A$3:$A$855,MATCH('Calculations - Diagnostics'!$H64,'2 Diagnostics Ordering list'!$A$3:$A$855,0)),4)="6.2 ",LEFT(INDEX('2 Diagnostics Ordering list'!$A$3:$A$855,MATCH('Calculations - Diagnostics'!$H64,'2 Diagnostics Ordering list'!$A$3:$A$855,0)),4)="6.3 ",LEFT(INDEX('2 Diagnostics Ordering list'!$A$3:$A$855,MATCH('Calculations - Diagnostics'!$H64,'2 Diagnostics Ordering list'!$A$3:$A$855,0)),4)="6.4 ",LEFT(INDEX('2 Diagnostics Ordering list'!$A$3:$A$855,MATCH('Calculations - Diagnostics'!$H64,'2 Diagnostics Ordering list'!$A$3:$A$855,0)),4)="7.1 "),HYPERLINK("#"&amp;CELL("address",INDEX('2 Diagnostics Ordering list'!$A$3:$A$855,MATCH('Calculations - Diagnostics'!$H64,'2 Diagnostics Ordering list'!$A$3:$A$855,0))),INDEX('2 Diagnostics Ordering list'!$A$3:$A$855,MATCH('Calculations - Diagnostics'!$H64,'2 Diagnostics Ordering list'!$A$3:$A$855,0))),"")</f>
        <v/>
      </c>
      <c r="C29" s="711" t="str">
        <f t="array" aca="1" ref="C29" ca="1">IF(AND(A29="",B29=""),HYPERLINK("#"&amp;CELL("address",INDEX('2 Diagnostics Ordering list'!$A$3:$A$855,MATCH('Calculations - Diagnostics'!$H64,'2 Diagnostics Ordering list'!$A$3:$A$855,0))),INDEX('2 Diagnostics Ordering list'!$A$3:$A$855,MATCH('Calculations - Diagnostics'!$H64,'2 Diagnostics Ordering list'!$A$3:$A$855,0))),"")</f>
        <v>1.4.3 LPA consumables</v>
      </c>
    </row>
    <row r="30" spans="1:3" ht="17.100000000000001" customHeight="1" x14ac:dyDescent="0.2">
      <c r="A30" s="707" t="str">
        <f t="array" aca="1" ref="A30" ca="1">IF(OR(LEFT(INDEX('2 Diagnostics Ordering list'!$A$3:$A$855,MATCH('Calculations - Diagnostics'!$H65,'2 Diagnostics Ordering list'!$A$3:$A$855,0)),3)="1. ",LEFT(INDEX('2 Diagnostics Ordering list'!$A$3:$A$855,MATCH('Calculations - Diagnostics'!$H65,'2 Diagnostics Ordering list'!$A$3:$A$855,0)),3)="2. ",LEFT(INDEX('2 Diagnostics Ordering list'!$A$3:$A$855,MATCH('Calculations - Diagnostics'!$H65,'2 Diagnostics Ordering list'!$A$3:$A$855,0)),3)="3. ",LEFT(INDEX('2 Diagnostics Ordering list'!$A$3:$A$855,MATCH('Calculations - Diagnostics'!$H65,'2 Diagnostics Ordering list'!$A$3:$A$855,0)),3)="4. ",LEFT(INDEX('2 Diagnostics Ordering list'!$A$3:$A$855,MATCH('Calculations - Diagnostics'!$H65,'2 Diagnostics Ordering list'!$A$3:$A$855,0)),3)="5. ",LEFT(INDEX('2 Diagnostics Ordering list'!$A$3:$A$855,MATCH('Calculations - Diagnostics'!$H65,'2 Diagnostics Ordering list'!$A$3:$A$855,0)),3)="6. ",LEFT(INDEX('2 Diagnostics Ordering list'!$A$3:$A$855,MATCH('Calculations - Diagnostics'!$H65,'2 Diagnostics Ordering list'!$A$3:$A$855,0)),3)="7. ",LEFT(INDEX('2 Diagnostics Ordering list'!$A$3:$A$855,MATCH('Calculations - Diagnostics'!$H65,'2 Diagnostics Ordering list'!$A$3:$A$855,0)),3)="8. ",LEFT(INDEX('2 Diagnostics Ordering list'!$A$3:$A$855,MATCH('Calculations - Diagnostics'!$H65,'2 Diagnostics Ordering list'!$A$3:$A$855,0)),3)="9. "),HYPERLINK("#"&amp;CELL("address",INDEX('2 Diagnostics Ordering list'!$A$3:$A$855,MATCH('Calculations - Diagnostics'!$H65,'2 Diagnostics Ordering list'!$A$3:$A$855,0))),INDEX('2 Diagnostics Ordering list'!$A$3:$A$855,MATCH('Calculations - Diagnostics'!$H65,'2 Diagnostics Ordering list'!$A$3:$A$855,0))),"")</f>
        <v/>
      </c>
      <c r="B30" s="708" t="str">
        <f t="array" aca="1" ref="B30" ca="1">IF(OR(LEFT(INDEX('2 Diagnostics Ordering list'!$A$3:$A$855,MATCH('Calculations - Diagnostics'!$H65,'2 Diagnostics Ordering list'!$A$3:$A$855,0)),4)="1.1 ",LEFT(INDEX('2 Diagnostics Ordering list'!$A$3:$A$855,MATCH('Calculations - Diagnostics'!$H65,'2 Diagnostics Ordering list'!$A$3:$A$855,0)),4)="1.2 ",LEFT(INDEX('2 Diagnostics Ordering list'!$A$3:$A$855,MATCH('Calculations - Diagnostics'!$H65,'2 Diagnostics Ordering list'!$A$3:$A$855,0)),4)="1.3 ",LEFT(INDEX('2 Diagnostics Ordering list'!$A$3:$A$855,MATCH('Calculations - Diagnostics'!$H65,'2 Diagnostics Ordering list'!$A$3:$A$855,0)),4)="1.4 ",LEFT(INDEX('2 Diagnostics Ordering list'!$A$3:$A$855,MATCH('Calculations - Diagnostics'!$H65,'2 Diagnostics Ordering list'!$A$3:$A$855,0)),4)="1.5 ",LEFT(INDEX('2 Diagnostics Ordering list'!$A$3:$A$855,MATCH('Calculations - Diagnostics'!$H65,'2 Diagnostics Ordering list'!$A$3:$A$855,0)),4)="1.6 ",LEFT(INDEX('2 Diagnostics Ordering list'!$A$3:$A$855,MATCH('Calculations - Diagnostics'!$H65,'2 Diagnostics Ordering list'!$A$3:$A$855,0)),4)="2.1 ",LEFT(INDEX('2 Diagnostics Ordering list'!$A$3:$A$855,MATCH('Calculations - Diagnostics'!$H65,'2 Diagnostics Ordering list'!$A$3:$A$855,0)),4)="3.1 ",LEFT(INDEX('2 Diagnostics Ordering list'!$A$3:$A$855,MATCH('Calculations - Diagnostics'!$H65,'2 Diagnostics Ordering list'!$A$3:$A$855,0)),4)="4.1 ",LEFT(INDEX('2 Diagnostics Ordering list'!$A$3:$A$855,MATCH('Calculations - Diagnostics'!$H65,'2 Diagnostics Ordering list'!$A$3:$A$855,0)),4)="4.2 ",LEFT(INDEX('2 Diagnostics Ordering list'!$A$3:$A$855,MATCH('Calculations - Diagnostics'!$H65,'2 Diagnostics Ordering list'!$A$3:$A$855,0)),4)="5.1 ",LEFT(INDEX('2 Diagnostics Ordering list'!$A$3:$A$855,MATCH('Calculations - Diagnostics'!$H65,'2 Diagnostics Ordering list'!$A$3:$A$855,0)),4)="5.2 ",LEFT(INDEX('2 Diagnostics Ordering list'!$A$3:$A$855,MATCH('Calculations - Diagnostics'!$H65,'2 Diagnostics Ordering list'!$A$3:$A$855,0)),4)="5.3 ",LEFT(INDEX('2 Diagnostics Ordering list'!$A$3:$A$855,MATCH('Calculations - Diagnostics'!$H65,'2 Diagnostics Ordering list'!$A$3:$A$855,0)),4)="6.1 ",LEFT(INDEX('2 Diagnostics Ordering list'!$A$3:$A$855,MATCH('Calculations - Diagnostics'!$H65,'2 Diagnostics Ordering list'!$A$3:$A$855,0)),4)="6.2 ",LEFT(INDEX('2 Diagnostics Ordering list'!$A$3:$A$855,MATCH('Calculations - Diagnostics'!$H65,'2 Diagnostics Ordering list'!$A$3:$A$855,0)),4)="6.3 ",LEFT(INDEX('2 Diagnostics Ordering list'!$A$3:$A$855,MATCH('Calculations - Diagnostics'!$H65,'2 Diagnostics Ordering list'!$A$3:$A$855,0)),4)="6.4 ",LEFT(INDEX('2 Diagnostics Ordering list'!$A$3:$A$855,MATCH('Calculations - Diagnostics'!$H65,'2 Diagnostics Ordering list'!$A$3:$A$855,0)),4)="7.1 "),HYPERLINK("#"&amp;CELL("address",INDEX('2 Diagnostics Ordering list'!$A$3:$A$855,MATCH('Calculations - Diagnostics'!$H65,'2 Diagnostics Ordering list'!$A$3:$A$855,0))),INDEX('2 Diagnostics Ordering list'!$A$3:$A$855,MATCH('Calculations - Diagnostics'!$H65,'2 Diagnostics Ordering list'!$A$3:$A$855,0))),"")</f>
        <v/>
      </c>
      <c r="C30" s="710" t="str">
        <f t="array" aca="1" ref="C30" ca="1">IF(AND(A30="",B30=""),HYPERLINK("#"&amp;CELL("address",INDEX('2 Diagnostics Ordering list'!$A$3:$A$855,MATCH('Calculations - Diagnostics'!$H65,'2 Diagnostics Ordering list'!$A$3:$A$855,0))),INDEX('2 Diagnostics Ordering list'!$A$3:$A$855,MATCH('Calculations - Diagnostics'!$H65,'2 Diagnostics Ordering list'!$A$3:$A$855,0))),"")</f>
        <v>1.4.6 BD MAX equipment</v>
      </c>
    </row>
    <row r="31" spans="1:3" ht="17.100000000000001" customHeight="1" x14ac:dyDescent="0.2">
      <c r="A31" s="707" t="str">
        <f t="array" aca="1" ref="A31" ca="1">IF(OR(LEFT(INDEX('2 Diagnostics Ordering list'!$A$3:$A$855,MATCH('Calculations - Diagnostics'!$H66,'2 Diagnostics Ordering list'!$A$3:$A$855,0)),3)="1. ",LEFT(INDEX('2 Diagnostics Ordering list'!$A$3:$A$855,MATCH('Calculations - Diagnostics'!$H66,'2 Diagnostics Ordering list'!$A$3:$A$855,0)),3)="2. ",LEFT(INDEX('2 Diagnostics Ordering list'!$A$3:$A$855,MATCH('Calculations - Diagnostics'!$H66,'2 Diagnostics Ordering list'!$A$3:$A$855,0)),3)="3. ",LEFT(INDEX('2 Diagnostics Ordering list'!$A$3:$A$855,MATCH('Calculations - Diagnostics'!$H66,'2 Diagnostics Ordering list'!$A$3:$A$855,0)),3)="4. ",LEFT(INDEX('2 Diagnostics Ordering list'!$A$3:$A$855,MATCH('Calculations - Diagnostics'!$H66,'2 Diagnostics Ordering list'!$A$3:$A$855,0)),3)="5. ",LEFT(INDEX('2 Diagnostics Ordering list'!$A$3:$A$855,MATCH('Calculations - Diagnostics'!$H66,'2 Diagnostics Ordering list'!$A$3:$A$855,0)),3)="6. ",LEFT(INDEX('2 Diagnostics Ordering list'!$A$3:$A$855,MATCH('Calculations - Diagnostics'!$H66,'2 Diagnostics Ordering list'!$A$3:$A$855,0)),3)="7. ",LEFT(INDEX('2 Diagnostics Ordering list'!$A$3:$A$855,MATCH('Calculations - Diagnostics'!$H66,'2 Diagnostics Ordering list'!$A$3:$A$855,0)),3)="8. ",LEFT(INDEX('2 Diagnostics Ordering list'!$A$3:$A$855,MATCH('Calculations - Diagnostics'!$H66,'2 Diagnostics Ordering list'!$A$3:$A$855,0)),3)="9. "),HYPERLINK("#"&amp;CELL("address",INDEX('2 Diagnostics Ordering list'!$A$3:$A$855,MATCH('Calculations - Diagnostics'!$H66,'2 Diagnostics Ordering list'!$A$3:$A$855,0))),INDEX('2 Diagnostics Ordering list'!$A$3:$A$855,MATCH('Calculations - Diagnostics'!$H66,'2 Diagnostics Ordering list'!$A$3:$A$855,0))),"")</f>
        <v/>
      </c>
      <c r="B31" s="708" t="str">
        <f t="array" aca="1" ref="B31" ca="1">IF(OR(LEFT(INDEX('2 Diagnostics Ordering list'!$A$3:$A$855,MATCH('Calculations - Diagnostics'!$H66,'2 Diagnostics Ordering list'!$A$3:$A$855,0)),4)="1.1 ",LEFT(INDEX('2 Diagnostics Ordering list'!$A$3:$A$855,MATCH('Calculations - Diagnostics'!$H66,'2 Diagnostics Ordering list'!$A$3:$A$855,0)),4)="1.2 ",LEFT(INDEX('2 Diagnostics Ordering list'!$A$3:$A$855,MATCH('Calculations - Diagnostics'!$H66,'2 Diagnostics Ordering list'!$A$3:$A$855,0)),4)="1.3 ",LEFT(INDEX('2 Diagnostics Ordering list'!$A$3:$A$855,MATCH('Calculations - Diagnostics'!$H66,'2 Diagnostics Ordering list'!$A$3:$A$855,0)),4)="1.4 ",LEFT(INDEX('2 Diagnostics Ordering list'!$A$3:$A$855,MATCH('Calculations - Diagnostics'!$H66,'2 Diagnostics Ordering list'!$A$3:$A$855,0)),4)="1.5 ",LEFT(INDEX('2 Diagnostics Ordering list'!$A$3:$A$855,MATCH('Calculations - Diagnostics'!$H66,'2 Diagnostics Ordering list'!$A$3:$A$855,0)),4)="1.6 ",LEFT(INDEX('2 Diagnostics Ordering list'!$A$3:$A$855,MATCH('Calculations - Diagnostics'!$H66,'2 Diagnostics Ordering list'!$A$3:$A$855,0)),4)="2.1 ",LEFT(INDEX('2 Diagnostics Ordering list'!$A$3:$A$855,MATCH('Calculations - Diagnostics'!$H66,'2 Diagnostics Ordering list'!$A$3:$A$855,0)),4)="3.1 ",LEFT(INDEX('2 Diagnostics Ordering list'!$A$3:$A$855,MATCH('Calculations - Diagnostics'!$H66,'2 Diagnostics Ordering list'!$A$3:$A$855,0)),4)="4.1 ",LEFT(INDEX('2 Diagnostics Ordering list'!$A$3:$A$855,MATCH('Calculations - Diagnostics'!$H66,'2 Diagnostics Ordering list'!$A$3:$A$855,0)),4)="4.2 ",LEFT(INDEX('2 Diagnostics Ordering list'!$A$3:$A$855,MATCH('Calculations - Diagnostics'!$H66,'2 Diagnostics Ordering list'!$A$3:$A$855,0)),4)="5.1 ",LEFT(INDEX('2 Diagnostics Ordering list'!$A$3:$A$855,MATCH('Calculations - Diagnostics'!$H66,'2 Diagnostics Ordering list'!$A$3:$A$855,0)),4)="5.2 ",LEFT(INDEX('2 Diagnostics Ordering list'!$A$3:$A$855,MATCH('Calculations - Diagnostics'!$H66,'2 Diagnostics Ordering list'!$A$3:$A$855,0)),4)="5.3 ",LEFT(INDEX('2 Diagnostics Ordering list'!$A$3:$A$855,MATCH('Calculations - Diagnostics'!$H66,'2 Diagnostics Ordering list'!$A$3:$A$855,0)),4)="6.1 ",LEFT(INDEX('2 Diagnostics Ordering list'!$A$3:$A$855,MATCH('Calculations - Diagnostics'!$H66,'2 Diagnostics Ordering list'!$A$3:$A$855,0)),4)="6.2 ",LEFT(INDEX('2 Diagnostics Ordering list'!$A$3:$A$855,MATCH('Calculations - Diagnostics'!$H66,'2 Diagnostics Ordering list'!$A$3:$A$855,0)),4)="6.3 ",LEFT(INDEX('2 Diagnostics Ordering list'!$A$3:$A$855,MATCH('Calculations - Diagnostics'!$H66,'2 Diagnostics Ordering list'!$A$3:$A$855,0)),4)="6.4 ",LEFT(INDEX('2 Diagnostics Ordering list'!$A$3:$A$855,MATCH('Calculations - Diagnostics'!$H66,'2 Diagnostics Ordering list'!$A$3:$A$855,0)),4)="7.1 "),HYPERLINK("#"&amp;CELL("address",INDEX('2 Diagnostics Ordering list'!$A$3:$A$855,MATCH('Calculations - Diagnostics'!$H66,'2 Diagnostics Ordering list'!$A$3:$A$855,0))),INDEX('2 Diagnostics Ordering list'!$A$3:$A$855,MATCH('Calculations - Diagnostics'!$H66,'2 Diagnostics Ordering list'!$A$3:$A$855,0))),"")</f>
        <v/>
      </c>
      <c r="C31" s="710" t="str">
        <f t="array" aca="1" ref="C31" ca="1">IF(AND(A31="",B31=""),HYPERLINK("#"&amp;CELL("address",INDEX('2 Diagnostics Ordering list'!$A$3:$A$855,MATCH('Calculations - Diagnostics'!$H66,'2 Diagnostics Ordering list'!$A$3:$A$855,0))),INDEX('2 Diagnostics Ordering list'!$A$3:$A$855,MATCH('Calculations - Diagnostics'!$H66,'2 Diagnostics Ordering list'!$A$3:$A$855,0))),"")</f>
        <v>1.4.7 BD MAX reagents</v>
      </c>
    </row>
    <row r="32" spans="1:3" ht="17.100000000000001" customHeight="1" x14ac:dyDescent="0.2">
      <c r="A32" s="707" t="str">
        <f t="array" aca="1" ref="A32" ca="1">IF(OR(LEFT(INDEX('2 Diagnostics Ordering list'!$A$3:$A$855,MATCH('Calculations - Diagnostics'!$H67,'2 Diagnostics Ordering list'!$A$3:$A$855,0)),3)="1. ",LEFT(INDEX('2 Diagnostics Ordering list'!$A$3:$A$855,MATCH('Calculations - Diagnostics'!$H67,'2 Diagnostics Ordering list'!$A$3:$A$855,0)),3)="2. ",LEFT(INDEX('2 Diagnostics Ordering list'!$A$3:$A$855,MATCH('Calculations - Diagnostics'!$H67,'2 Diagnostics Ordering list'!$A$3:$A$855,0)),3)="3. ",LEFT(INDEX('2 Diagnostics Ordering list'!$A$3:$A$855,MATCH('Calculations - Diagnostics'!$H67,'2 Diagnostics Ordering list'!$A$3:$A$855,0)),3)="4. ",LEFT(INDEX('2 Diagnostics Ordering list'!$A$3:$A$855,MATCH('Calculations - Diagnostics'!$H67,'2 Diagnostics Ordering list'!$A$3:$A$855,0)),3)="5. ",LEFT(INDEX('2 Diagnostics Ordering list'!$A$3:$A$855,MATCH('Calculations - Diagnostics'!$H67,'2 Diagnostics Ordering list'!$A$3:$A$855,0)),3)="6. ",LEFT(INDEX('2 Diagnostics Ordering list'!$A$3:$A$855,MATCH('Calculations - Diagnostics'!$H67,'2 Diagnostics Ordering list'!$A$3:$A$855,0)),3)="7. ",LEFT(INDEX('2 Diagnostics Ordering list'!$A$3:$A$855,MATCH('Calculations - Diagnostics'!$H67,'2 Diagnostics Ordering list'!$A$3:$A$855,0)),3)="8. ",LEFT(INDEX('2 Diagnostics Ordering list'!$A$3:$A$855,MATCH('Calculations - Diagnostics'!$H67,'2 Diagnostics Ordering list'!$A$3:$A$855,0)),3)="9. "),HYPERLINK("#"&amp;CELL("address",INDEX('2 Diagnostics Ordering list'!$A$3:$A$855,MATCH('Calculations - Diagnostics'!$H67,'2 Diagnostics Ordering list'!$A$3:$A$855,0))),INDEX('2 Diagnostics Ordering list'!$A$3:$A$855,MATCH('Calculations - Diagnostics'!$H67,'2 Diagnostics Ordering list'!$A$3:$A$855,0))),"")</f>
        <v/>
      </c>
      <c r="B32" s="708" t="str">
        <f t="array" aca="1" ref="B32" ca="1">IF(OR(LEFT(INDEX('2 Diagnostics Ordering list'!$A$3:$A$855,MATCH('Calculations - Diagnostics'!$H67,'2 Diagnostics Ordering list'!$A$3:$A$855,0)),4)="1.1 ",LEFT(INDEX('2 Diagnostics Ordering list'!$A$3:$A$855,MATCH('Calculations - Diagnostics'!$H67,'2 Diagnostics Ordering list'!$A$3:$A$855,0)),4)="1.2 ",LEFT(INDEX('2 Diagnostics Ordering list'!$A$3:$A$855,MATCH('Calculations - Diagnostics'!$H67,'2 Diagnostics Ordering list'!$A$3:$A$855,0)),4)="1.3 ",LEFT(INDEX('2 Diagnostics Ordering list'!$A$3:$A$855,MATCH('Calculations - Diagnostics'!$H67,'2 Diagnostics Ordering list'!$A$3:$A$855,0)),4)="1.4 ",LEFT(INDEX('2 Diagnostics Ordering list'!$A$3:$A$855,MATCH('Calculations - Diagnostics'!$H67,'2 Diagnostics Ordering list'!$A$3:$A$855,0)),4)="1.5 ",LEFT(INDEX('2 Diagnostics Ordering list'!$A$3:$A$855,MATCH('Calculations - Diagnostics'!$H67,'2 Diagnostics Ordering list'!$A$3:$A$855,0)),4)="1.6 ",LEFT(INDEX('2 Diagnostics Ordering list'!$A$3:$A$855,MATCH('Calculations - Diagnostics'!$H67,'2 Diagnostics Ordering list'!$A$3:$A$855,0)),4)="2.1 ",LEFT(INDEX('2 Diagnostics Ordering list'!$A$3:$A$855,MATCH('Calculations - Diagnostics'!$H67,'2 Diagnostics Ordering list'!$A$3:$A$855,0)),4)="3.1 ",LEFT(INDEX('2 Diagnostics Ordering list'!$A$3:$A$855,MATCH('Calculations - Diagnostics'!$H67,'2 Diagnostics Ordering list'!$A$3:$A$855,0)),4)="4.1 ",LEFT(INDEX('2 Diagnostics Ordering list'!$A$3:$A$855,MATCH('Calculations - Diagnostics'!$H67,'2 Diagnostics Ordering list'!$A$3:$A$855,0)),4)="4.2 ",LEFT(INDEX('2 Diagnostics Ordering list'!$A$3:$A$855,MATCH('Calculations - Diagnostics'!$H67,'2 Diagnostics Ordering list'!$A$3:$A$855,0)),4)="5.1 ",LEFT(INDEX('2 Diagnostics Ordering list'!$A$3:$A$855,MATCH('Calculations - Diagnostics'!$H67,'2 Diagnostics Ordering list'!$A$3:$A$855,0)),4)="5.2 ",LEFT(INDEX('2 Diagnostics Ordering list'!$A$3:$A$855,MATCH('Calculations - Diagnostics'!$H67,'2 Diagnostics Ordering list'!$A$3:$A$855,0)),4)="5.3 ",LEFT(INDEX('2 Diagnostics Ordering list'!$A$3:$A$855,MATCH('Calculations - Diagnostics'!$H67,'2 Diagnostics Ordering list'!$A$3:$A$855,0)),4)="6.1 ",LEFT(INDEX('2 Diagnostics Ordering list'!$A$3:$A$855,MATCH('Calculations - Diagnostics'!$H67,'2 Diagnostics Ordering list'!$A$3:$A$855,0)),4)="6.2 ",LEFT(INDEX('2 Diagnostics Ordering list'!$A$3:$A$855,MATCH('Calculations - Diagnostics'!$H67,'2 Diagnostics Ordering list'!$A$3:$A$855,0)),4)="6.3 ",LEFT(INDEX('2 Diagnostics Ordering list'!$A$3:$A$855,MATCH('Calculations - Diagnostics'!$H67,'2 Diagnostics Ordering list'!$A$3:$A$855,0)),4)="6.4 ",LEFT(INDEX('2 Diagnostics Ordering list'!$A$3:$A$855,MATCH('Calculations - Diagnostics'!$H67,'2 Diagnostics Ordering list'!$A$3:$A$855,0)),4)="7.1 "),HYPERLINK("#"&amp;CELL("address",INDEX('2 Diagnostics Ordering list'!$A$3:$A$855,MATCH('Calculations - Diagnostics'!$H67,'2 Diagnostics Ordering list'!$A$3:$A$855,0))),INDEX('2 Diagnostics Ordering list'!$A$3:$A$855,MATCH('Calculations - Diagnostics'!$H67,'2 Diagnostics Ordering list'!$A$3:$A$855,0))),"")</f>
        <v/>
      </c>
      <c r="C32" s="716" t="str">
        <f t="array" aca="1" ref="C32" ca="1">IF(AND(A32="",B32=""),HYPERLINK("#"&amp;CELL("address",INDEX('2 Diagnostics Ordering list'!$A$3:$A$855,MATCH('Calculations - Diagnostics'!$H67,'2 Diagnostics Ordering list'!$A$3:$A$855,0))),INDEX('2 Diagnostics Ordering list'!$A$3:$A$855,MATCH('Calculations - Diagnostics'!$H67,'2 Diagnostics Ordering list'!$A$3:$A$855,0))),"")</f>
        <v>1.4.8 BD MAX Consumables</v>
      </c>
    </row>
    <row r="33" spans="1:3" ht="17.100000000000001" customHeight="1" x14ac:dyDescent="0.2">
      <c r="A33" s="707" t="str">
        <f t="array" aca="1" ref="A33" ca="1">IF(OR(LEFT(INDEX('2 Diagnostics Ordering list'!$A$3:$A$855,MATCH('Calculations - Diagnostics'!$H68,'2 Diagnostics Ordering list'!$A$3:$A$855,0)),3)="1. ",LEFT(INDEX('2 Diagnostics Ordering list'!$A$3:$A$855,MATCH('Calculations - Diagnostics'!$H68,'2 Diagnostics Ordering list'!$A$3:$A$855,0)),3)="2. ",LEFT(INDEX('2 Diagnostics Ordering list'!$A$3:$A$855,MATCH('Calculations - Diagnostics'!$H68,'2 Diagnostics Ordering list'!$A$3:$A$855,0)),3)="3. ",LEFT(INDEX('2 Diagnostics Ordering list'!$A$3:$A$855,MATCH('Calculations - Diagnostics'!$H68,'2 Diagnostics Ordering list'!$A$3:$A$855,0)),3)="4. ",LEFT(INDEX('2 Diagnostics Ordering list'!$A$3:$A$855,MATCH('Calculations - Diagnostics'!$H68,'2 Diagnostics Ordering list'!$A$3:$A$855,0)),3)="5. ",LEFT(INDEX('2 Diagnostics Ordering list'!$A$3:$A$855,MATCH('Calculations - Diagnostics'!$H68,'2 Diagnostics Ordering list'!$A$3:$A$855,0)),3)="6. ",LEFT(INDEX('2 Diagnostics Ordering list'!$A$3:$A$855,MATCH('Calculations - Diagnostics'!$H68,'2 Diagnostics Ordering list'!$A$3:$A$855,0)),3)="7. ",LEFT(INDEX('2 Diagnostics Ordering list'!$A$3:$A$855,MATCH('Calculations - Diagnostics'!$H68,'2 Diagnostics Ordering list'!$A$3:$A$855,0)),3)="8. ",LEFT(INDEX('2 Diagnostics Ordering list'!$A$3:$A$855,MATCH('Calculations - Diagnostics'!$H68,'2 Diagnostics Ordering list'!$A$3:$A$855,0)),3)="9. "),HYPERLINK("#"&amp;CELL("address",INDEX('2 Diagnostics Ordering list'!$A$3:$A$855,MATCH('Calculations - Diagnostics'!$H68,'2 Diagnostics Ordering list'!$A$3:$A$855,0))),INDEX('2 Diagnostics Ordering list'!$A$3:$A$855,MATCH('Calculations - Diagnostics'!$H68,'2 Diagnostics Ordering list'!$A$3:$A$855,0))),"")</f>
        <v/>
      </c>
      <c r="B33" s="708" t="str">
        <f t="array" aca="1" ref="B33" ca="1">IF(OR(LEFT(INDEX('2 Diagnostics Ordering list'!$A$3:$A$855,MATCH('Calculations - Diagnostics'!$H68,'2 Diagnostics Ordering list'!$A$3:$A$855,0)),4)="1.1 ",LEFT(INDEX('2 Diagnostics Ordering list'!$A$3:$A$855,MATCH('Calculations - Diagnostics'!$H68,'2 Diagnostics Ordering list'!$A$3:$A$855,0)),4)="1.2 ",LEFT(INDEX('2 Diagnostics Ordering list'!$A$3:$A$855,MATCH('Calculations - Diagnostics'!$H68,'2 Diagnostics Ordering list'!$A$3:$A$855,0)),4)="1.3 ",LEFT(INDEX('2 Diagnostics Ordering list'!$A$3:$A$855,MATCH('Calculations - Diagnostics'!$H68,'2 Diagnostics Ordering list'!$A$3:$A$855,0)),4)="1.4 ",LEFT(INDEX('2 Diagnostics Ordering list'!$A$3:$A$855,MATCH('Calculations - Diagnostics'!$H68,'2 Diagnostics Ordering list'!$A$3:$A$855,0)),4)="1.5 ",LEFT(INDEX('2 Diagnostics Ordering list'!$A$3:$A$855,MATCH('Calculations - Diagnostics'!$H68,'2 Diagnostics Ordering list'!$A$3:$A$855,0)),4)="1.6 ",LEFT(INDEX('2 Diagnostics Ordering list'!$A$3:$A$855,MATCH('Calculations - Diagnostics'!$H68,'2 Diagnostics Ordering list'!$A$3:$A$855,0)),4)="2.1 ",LEFT(INDEX('2 Diagnostics Ordering list'!$A$3:$A$855,MATCH('Calculations - Diagnostics'!$H68,'2 Diagnostics Ordering list'!$A$3:$A$855,0)),4)="3.1 ",LEFT(INDEX('2 Diagnostics Ordering list'!$A$3:$A$855,MATCH('Calculations - Diagnostics'!$H68,'2 Diagnostics Ordering list'!$A$3:$A$855,0)),4)="4.1 ",LEFT(INDEX('2 Diagnostics Ordering list'!$A$3:$A$855,MATCH('Calculations - Diagnostics'!$H68,'2 Diagnostics Ordering list'!$A$3:$A$855,0)),4)="4.2 ",LEFT(INDEX('2 Diagnostics Ordering list'!$A$3:$A$855,MATCH('Calculations - Diagnostics'!$H68,'2 Diagnostics Ordering list'!$A$3:$A$855,0)),4)="5.1 ",LEFT(INDEX('2 Diagnostics Ordering list'!$A$3:$A$855,MATCH('Calculations - Diagnostics'!$H68,'2 Diagnostics Ordering list'!$A$3:$A$855,0)),4)="5.2 ",LEFT(INDEX('2 Diagnostics Ordering list'!$A$3:$A$855,MATCH('Calculations - Diagnostics'!$H68,'2 Diagnostics Ordering list'!$A$3:$A$855,0)),4)="5.3 ",LEFT(INDEX('2 Diagnostics Ordering list'!$A$3:$A$855,MATCH('Calculations - Diagnostics'!$H68,'2 Diagnostics Ordering list'!$A$3:$A$855,0)),4)="6.1 ",LEFT(INDEX('2 Diagnostics Ordering list'!$A$3:$A$855,MATCH('Calculations - Diagnostics'!$H68,'2 Diagnostics Ordering list'!$A$3:$A$855,0)),4)="6.2 ",LEFT(INDEX('2 Diagnostics Ordering list'!$A$3:$A$855,MATCH('Calculations - Diagnostics'!$H68,'2 Diagnostics Ordering list'!$A$3:$A$855,0)),4)="6.3 ",LEFT(INDEX('2 Diagnostics Ordering list'!$A$3:$A$855,MATCH('Calculations - Diagnostics'!$H68,'2 Diagnostics Ordering list'!$A$3:$A$855,0)),4)="6.4 ",LEFT(INDEX('2 Diagnostics Ordering list'!$A$3:$A$855,MATCH('Calculations - Diagnostics'!$H68,'2 Diagnostics Ordering list'!$A$3:$A$855,0)),4)="7.1 "),HYPERLINK("#"&amp;CELL("address",INDEX('2 Diagnostics Ordering list'!$A$3:$A$855,MATCH('Calculations - Diagnostics'!$H68,'2 Diagnostics Ordering list'!$A$3:$A$855,0))),INDEX('2 Diagnostics Ordering list'!$A$3:$A$855,MATCH('Calculations - Diagnostics'!$H68,'2 Diagnostics Ordering list'!$A$3:$A$855,0))),"")</f>
        <v/>
      </c>
      <c r="C33" s="710" t="str">
        <f t="array" aca="1" ref="C33" ca="1">IF(AND(A33="",B33=""),HYPERLINK("#"&amp;CELL("address",INDEX('2 Diagnostics Ordering list'!$A$3:$A$855,MATCH('Calculations - Diagnostics'!$H68,'2 Diagnostics Ordering list'!$A$3:$A$855,0))),INDEX('2 Diagnostics Ordering list'!$A$3:$A$855,MATCH('Calculations - Diagnostics'!$H68,'2 Diagnostics Ordering list'!$A$3:$A$855,0))),"")</f>
        <v>1.4.9 Fluorotype equipment</v>
      </c>
    </row>
    <row r="34" spans="1:3" ht="17.100000000000001" customHeight="1" x14ac:dyDescent="0.2">
      <c r="A34" s="707" t="str">
        <f t="array" aca="1" ref="A34" ca="1">IF(OR(LEFT(INDEX('2 Diagnostics Ordering list'!$A$3:$A$855,MATCH('Calculations - Diagnostics'!$H69,'2 Diagnostics Ordering list'!$A$3:$A$855,0)),3)="1. ",LEFT(INDEX('2 Diagnostics Ordering list'!$A$3:$A$855,MATCH('Calculations - Diagnostics'!$H69,'2 Diagnostics Ordering list'!$A$3:$A$855,0)),3)="2. ",LEFT(INDEX('2 Diagnostics Ordering list'!$A$3:$A$855,MATCH('Calculations - Diagnostics'!$H69,'2 Diagnostics Ordering list'!$A$3:$A$855,0)),3)="3. ",LEFT(INDEX('2 Diagnostics Ordering list'!$A$3:$A$855,MATCH('Calculations - Diagnostics'!$H69,'2 Diagnostics Ordering list'!$A$3:$A$855,0)),3)="4. ",LEFT(INDEX('2 Diagnostics Ordering list'!$A$3:$A$855,MATCH('Calculations - Diagnostics'!$H69,'2 Diagnostics Ordering list'!$A$3:$A$855,0)),3)="5. ",LEFT(INDEX('2 Diagnostics Ordering list'!$A$3:$A$855,MATCH('Calculations - Diagnostics'!$H69,'2 Diagnostics Ordering list'!$A$3:$A$855,0)),3)="6. ",LEFT(INDEX('2 Diagnostics Ordering list'!$A$3:$A$855,MATCH('Calculations - Diagnostics'!$H69,'2 Diagnostics Ordering list'!$A$3:$A$855,0)),3)="7. ",LEFT(INDEX('2 Diagnostics Ordering list'!$A$3:$A$855,MATCH('Calculations - Diagnostics'!$H69,'2 Diagnostics Ordering list'!$A$3:$A$855,0)),3)="8. ",LEFT(INDEX('2 Diagnostics Ordering list'!$A$3:$A$855,MATCH('Calculations - Diagnostics'!$H69,'2 Diagnostics Ordering list'!$A$3:$A$855,0)),3)="9. "),HYPERLINK("#"&amp;CELL("address",INDEX('2 Diagnostics Ordering list'!$A$3:$A$855,MATCH('Calculations - Diagnostics'!$H69,'2 Diagnostics Ordering list'!$A$3:$A$855,0))),INDEX('2 Diagnostics Ordering list'!$A$3:$A$855,MATCH('Calculations - Diagnostics'!$H69,'2 Diagnostics Ordering list'!$A$3:$A$855,0))),"")</f>
        <v/>
      </c>
      <c r="B34" s="708" t="str">
        <f t="array" aca="1" ref="B34" ca="1">IF(OR(LEFT(INDEX('2 Diagnostics Ordering list'!$A$3:$A$855,MATCH('Calculations - Diagnostics'!$H69,'2 Diagnostics Ordering list'!$A$3:$A$855,0)),4)="1.1 ",LEFT(INDEX('2 Diagnostics Ordering list'!$A$3:$A$855,MATCH('Calculations - Diagnostics'!$H69,'2 Diagnostics Ordering list'!$A$3:$A$855,0)),4)="1.2 ",LEFT(INDEX('2 Diagnostics Ordering list'!$A$3:$A$855,MATCH('Calculations - Diagnostics'!$H69,'2 Diagnostics Ordering list'!$A$3:$A$855,0)),4)="1.3 ",LEFT(INDEX('2 Diagnostics Ordering list'!$A$3:$A$855,MATCH('Calculations - Diagnostics'!$H69,'2 Diagnostics Ordering list'!$A$3:$A$855,0)),4)="1.4 ",LEFT(INDEX('2 Diagnostics Ordering list'!$A$3:$A$855,MATCH('Calculations - Diagnostics'!$H69,'2 Diagnostics Ordering list'!$A$3:$A$855,0)),4)="1.5 ",LEFT(INDEX('2 Diagnostics Ordering list'!$A$3:$A$855,MATCH('Calculations - Diagnostics'!$H69,'2 Diagnostics Ordering list'!$A$3:$A$855,0)),4)="1.6 ",LEFT(INDEX('2 Diagnostics Ordering list'!$A$3:$A$855,MATCH('Calculations - Diagnostics'!$H69,'2 Diagnostics Ordering list'!$A$3:$A$855,0)),4)="2.1 ",LEFT(INDEX('2 Diagnostics Ordering list'!$A$3:$A$855,MATCH('Calculations - Diagnostics'!$H69,'2 Diagnostics Ordering list'!$A$3:$A$855,0)),4)="3.1 ",LEFT(INDEX('2 Diagnostics Ordering list'!$A$3:$A$855,MATCH('Calculations - Diagnostics'!$H69,'2 Diagnostics Ordering list'!$A$3:$A$855,0)),4)="4.1 ",LEFT(INDEX('2 Diagnostics Ordering list'!$A$3:$A$855,MATCH('Calculations - Diagnostics'!$H69,'2 Diagnostics Ordering list'!$A$3:$A$855,0)),4)="4.2 ",LEFT(INDEX('2 Diagnostics Ordering list'!$A$3:$A$855,MATCH('Calculations - Diagnostics'!$H69,'2 Diagnostics Ordering list'!$A$3:$A$855,0)),4)="5.1 ",LEFT(INDEX('2 Diagnostics Ordering list'!$A$3:$A$855,MATCH('Calculations - Diagnostics'!$H69,'2 Diagnostics Ordering list'!$A$3:$A$855,0)),4)="5.2 ",LEFT(INDEX('2 Diagnostics Ordering list'!$A$3:$A$855,MATCH('Calculations - Diagnostics'!$H69,'2 Diagnostics Ordering list'!$A$3:$A$855,0)),4)="5.3 ",LEFT(INDEX('2 Diagnostics Ordering list'!$A$3:$A$855,MATCH('Calculations - Diagnostics'!$H69,'2 Diagnostics Ordering list'!$A$3:$A$855,0)),4)="6.1 ",LEFT(INDEX('2 Diagnostics Ordering list'!$A$3:$A$855,MATCH('Calculations - Diagnostics'!$H69,'2 Diagnostics Ordering list'!$A$3:$A$855,0)),4)="6.2 ",LEFT(INDEX('2 Diagnostics Ordering list'!$A$3:$A$855,MATCH('Calculations - Diagnostics'!$H69,'2 Diagnostics Ordering list'!$A$3:$A$855,0)),4)="6.3 ",LEFT(INDEX('2 Diagnostics Ordering list'!$A$3:$A$855,MATCH('Calculations - Diagnostics'!$H69,'2 Diagnostics Ordering list'!$A$3:$A$855,0)),4)="6.4 ",LEFT(INDEX('2 Diagnostics Ordering list'!$A$3:$A$855,MATCH('Calculations - Diagnostics'!$H69,'2 Diagnostics Ordering list'!$A$3:$A$855,0)),4)="7.1 "),HYPERLINK("#"&amp;CELL("address",INDEX('2 Diagnostics Ordering list'!$A$3:$A$855,MATCH('Calculations - Diagnostics'!$H69,'2 Diagnostics Ordering list'!$A$3:$A$855,0))),INDEX('2 Diagnostics Ordering list'!$A$3:$A$855,MATCH('Calculations - Diagnostics'!$H69,'2 Diagnostics Ordering list'!$A$3:$A$855,0))),"")</f>
        <v/>
      </c>
      <c r="C34" s="716" t="str">
        <f t="array" aca="1" ref="C34" ca="1">IF(AND(A34="",B34=""),HYPERLINK("#"&amp;CELL("address",INDEX('2 Diagnostics Ordering list'!$A$3:$A$855,MATCH('Calculations - Diagnostics'!$H69,'2 Diagnostics Ordering list'!$A$3:$A$855,0))),INDEX('2 Diagnostics Ordering list'!$A$3:$A$855,MATCH('Calculations - Diagnostics'!$H69,'2 Diagnostics Ordering list'!$A$3:$A$855,0))),"")</f>
        <v>1.4.10 Fluorotype reagents</v>
      </c>
    </row>
    <row r="35" spans="1:3" ht="17.100000000000001" customHeight="1" x14ac:dyDescent="0.2">
      <c r="A35" s="707" t="str">
        <f t="array" aca="1" ref="A35" ca="1">IF(OR(LEFT(INDEX('2 Diagnostics Ordering list'!$A$3:$A$855,MATCH('Calculations - Diagnostics'!$H70,'2 Diagnostics Ordering list'!$A$3:$A$855,0)),3)="1. ",LEFT(INDEX('2 Diagnostics Ordering list'!$A$3:$A$855,MATCH('Calculations - Diagnostics'!$H70,'2 Diagnostics Ordering list'!$A$3:$A$855,0)),3)="2. ",LEFT(INDEX('2 Diagnostics Ordering list'!$A$3:$A$855,MATCH('Calculations - Diagnostics'!$H70,'2 Diagnostics Ordering list'!$A$3:$A$855,0)),3)="3. ",LEFT(INDEX('2 Diagnostics Ordering list'!$A$3:$A$855,MATCH('Calculations - Diagnostics'!$H70,'2 Diagnostics Ordering list'!$A$3:$A$855,0)),3)="4. ",LEFT(INDEX('2 Diagnostics Ordering list'!$A$3:$A$855,MATCH('Calculations - Diagnostics'!$H70,'2 Diagnostics Ordering list'!$A$3:$A$855,0)),3)="5. ",LEFT(INDEX('2 Diagnostics Ordering list'!$A$3:$A$855,MATCH('Calculations - Diagnostics'!$H70,'2 Diagnostics Ordering list'!$A$3:$A$855,0)),3)="6. ",LEFT(INDEX('2 Diagnostics Ordering list'!$A$3:$A$855,MATCH('Calculations - Diagnostics'!$H70,'2 Diagnostics Ordering list'!$A$3:$A$855,0)),3)="7. ",LEFT(INDEX('2 Diagnostics Ordering list'!$A$3:$A$855,MATCH('Calculations - Diagnostics'!$H70,'2 Diagnostics Ordering list'!$A$3:$A$855,0)),3)="8. ",LEFT(INDEX('2 Diagnostics Ordering list'!$A$3:$A$855,MATCH('Calculations - Diagnostics'!$H70,'2 Diagnostics Ordering list'!$A$3:$A$855,0)),3)="9. "),HYPERLINK("#"&amp;CELL("address",INDEX('2 Diagnostics Ordering list'!$A$3:$A$855,MATCH('Calculations - Diagnostics'!$H70,'2 Diagnostics Ordering list'!$A$3:$A$855,0))),INDEX('2 Diagnostics Ordering list'!$A$3:$A$855,MATCH('Calculations - Diagnostics'!$H70,'2 Diagnostics Ordering list'!$A$3:$A$855,0))),"")</f>
        <v/>
      </c>
      <c r="B35" s="712" t="str">
        <f t="array" aca="1" ref="B35" ca="1">IF(OR(LEFT(INDEX('2 Diagnostics Ordering list'!$A$3:$A$855,MATCH('Calculations - Diagnostics'!$H70,'2 Diagnostics Ordering list'!$A$3:$A$855,0)),4)="1.1 ",LEFT(INDEX('2 Diagnostics Ordering list'!$A$3:$A$855,MATCH('Calculations - Diagnostics'!$H70,'2 Diagnostics Ordering list'!$A$3:$A$855,0)),4)="1.2 ",LEFT(INDEX('2 Diagnostics Ordering list'!$A$3:$A$855,MATCH('Calculations - Diagnostics'!$H70,'2 Diagnostics Ordering list'!$A$3:$A$855,0)),4)="1.3 ",LEFT(INDEX('2 Diagnostics Ordering list'!$A$3:$A$855,MATCH('Calculations - Diagnostics'!$H70,'2 Diagnostics Ordering list'!$A$3:$A$855,0)),4)="1.4 ",LEFT(INDEX('2 Diagnostics Ordering list'!$A$3:$A$855,MATCH('Calculations - Diagnostics'!$H70,'2 Diagnostics Ordering list'!$A$3:$A$855,0)),4)="1.5 ",LEFT(INDEX('2 Diagnostics Ordering list'!$A$3:$A$855,MATCH('Calculations - Diagnostics'!$H70,'2 Diagnostics Ordering list'!$A$3:$A$855,0)),4)="1.6 ",LEFT(INDEX('2 Diagnostics Ordering list'!$A$3:$A$855,MATCH('Calculations - Diagnostics'!$H70,'2 Diagnostics Ordering list'!$A$3:$A$855,0)),4)="2.1 ",LEFT(INDEX('2 Diagnostics Ordering list'!$A$3:$A$855,MATCH('Calculations - Diagnostics'!$H70,'2 Diagnostics Ordering list'!$A$3:$A$855,0)),4)="3.1 ",LEFT(INDEX('2 Diagnostics Ordering list'!$A$3:$A$855,MATCH('Calculations - Diagnostics'!$H70,'2 Diagnostics Ordering list'!$A$3:$A$855,0)),4)="4.1 ",LEFT(INDEX('2 Diagnostics Ordering list'!$A$3:$A$855,MATCH('Calculations - Diagnostics'!$H70,'2 Diagnostics Ordering list'!$A$3:$A$855,0)),4)="4.2 ",LEFT(INDEX('2 Diagnostics Ordering list'!$A$3:$A$855,MATCH('Calculations - Diagnostics'!$H70,'2 Diagnostics Ordering list'!$A$3:$A$855,0)),4)="5.1 ",LEFT(INDEX('2 Diagnostics Ordering list'!$A$3:$A$855,MATCH('Calculations - Diagnostics'!$H70,'2 Diagnostics Ordering list'!$A$3:$A$855,0)),4)="5.2 ",LEFT(INDEX('2 Diagnostics Ordering list'!$A$3:$A$855,MATCH('Calculations - Diagnostics'!$H70,'2 Diagnostics Ordering list'!$A$3:$A$855,0)),4)="5.3 ",LEFT(INDEX('2 Diagnostics Ordering list'!$A$3:$A$855,MATCH('Calculations - Diagnostics'!$H70,'2 Diagnostics Ordering list'!$A$3:$A$855,0)),4)="6.1 ",LEFT(INDEX('2 Diagnostics Ordering list'!$A$3:$A$855,MATCH('Calculations - Diagnostics'!$H70,'2 Diagnostics Ordering list'!$A$3:$A$855,0)),4)="6.2 ",LEFT(INDEX('2 Diagnostics Ordering list'!$A$3:$A$855,MATCH('Calculations - Diagnostics'!$H70,'2 Diagnostics Ordering list'!$A$3:$A$855,0)),4)="6.3 ",LEFT(INDEX('2 Diagnostics Ordering list'!$A$3:$A$855,MATCH('Calculations - Diagnostics'!$H70,'2 Diagnostics Ordering list'!$A$3:$A$855,0)),4)="6.4 ",LEFT(INDEX('2 Diagnostics Ordering list'!$A$3:$A$855,MATCH('Calculations - Diagnostics'!$H70,'2 Diagnostics Ordering list'!$A$3:$A$855,0)),4)="7.1 "),HYPERLINK("#"&amp;CELL("address",INDEX('2 Diagnostics Ordering list'!$A$3:$A$855,MATCH('Calculations - Diagnostics'!$H70,'2 Diagnostics Ordering list'!$A$3:$A$855,0))),INDEX('2 Diagnostics Ordering list'!$A$3:$A$855,MATCH('Calculations - Diagnostics'!$H70,'2 Diagnostics Ordering list'!$A$3:$A$855,0))),"")</f>
        <v/>
      </c>
      <c r="C35" s="715" t="str">
        <f t="array" aca="1" ref="C35" ca="1">IF(AND(A35="",B35=""),HYPERLINK("#"&amp;CELL("address",INDEX('2 Diagnostics Ordering list'!$A$3:$A$855,MATCH('Calculations - Diagnostics'!$H70,'2 Diagnostics Ordering list'!$A$3:$A$855,0))),INDEX('2 Diagnostics Ordering list'!$A$3:$A$855,MATCH('Calculations - Diagnostics'!$H70,'2 Diagnostics Ordering list'!$A$3:$A$855,0))),"")</f>
        <v>1.4.11 Fluorotype consumables</v>
      </c>
    </row>
    <row r="36" spans="1:3" ht="17.100000000000001" customHeight="1" x14ac:dyDescent="0.2">
      <c r="A36" s="707" t="str">
        <f t="array" aca="1" ref="A36" ca="1">IF(OR(LEFT(INDEX('2 Diagnostics Ordering list'!$A$3:$A$855,MATCH('Calculations - Diagnostics'!$H71,'2 Diagnostics Ordering list'!$A$3:$A$855,0)),3)="1. ",LEFT(INDEX('2 Diagnostics Ordering list'!$A$3:$A$855,MATCH('Calculations - Diagnostics'!$H71,'2 Diagnostics Ordering list'!$A$3:$A$855,0)),3)="2. ",LEFT(INDEX('2 Diagnostics Ordering list'!$A$3:$A$855,MATCH('Calculations - Diagnostics'!$H71,'2 Diagnostics Ordering list'!$A$3:$A$855,0)),3)="3. ",LEFT(INDEX('2 Diagnostics Ordering list'!$A$3:$A$855,MATCH('Calculations - Diagnostics'!$H71,'2 Diagnostics Ordering list'!$A$3:$A$855,0)),3)="4. ",LEFT(INDEX('2 Diagnostics Ordering list'!$A$3:$A$855,MATCH('Calculations - Diagnostics'!$H71,'2 Diagnostics Ordering list'!$A$3:$A$855,0)),3)="5. ",LEFT(INDEX('2 Diagnostics Ordering list'!$A$3:$A$855,MATCH('Calculations - Diagnostics'!$H71,'2 Diagnostics Ordering list'!$A$3:$A$855,0)),3)="6. ",LEFT(INDEX('2 Diagnostics Ordering list'!$A$3:$A$855,MATCH('Calculations - Diagnostics'!$H71,'2 Diagnostics Ordering list'!$A$3:$A$855,0)),3)="7. ",LEFT(INDEX('2 Diagnostics Ordering list'!$A$3:$A$855,MATCH('Calculations - Diagnostics'!$H71,'2 Diagnostics Ordering list'!$A$3:$A$855,0)),3)="8. ",LEFT(INDEX('2 Diagnostics Ordering list'!$A$3:$A$855,MATCH('Calculations - Diagnostics'!$H71,'2 Diagnostics Ordering list'!$A$3:$A$855,0)),3)="9. "),HYPERLINK("#"&amp;CELL("address",INDEX('2 Diagnostics Ordering list'!$A$3:$A$855,MATCH('Calculations - Diagnostics'!$H71,'2 Diagnostics Ordering list'!$A$3:$A$855,0))),INDEX('2 Diagnostics Ordering list'!$A$3:$A$855,MATCH('Calculations - Diagnostics'!$H71,'2 Diagnostics Ordering list'!$A$3:$A$855,0))),"")</f>
        <v/>
      </c>
      <c r="B36" s="708" t="str">
        <f t="array" aca="1" ref="B36" ca="1">IF(OR(LEFT(INDEX('2 Diagnostics Ordering list'!$A$3:$A$855,MATCH('Calculations - Diagnostics'!$H71,'2 Diagnostics Ordering list'!$A$3:$A$855,0)),4)="1.1 ",LEFT(INDEX('2 Diagnostics Ordering list'!$A$3:$A$855,MATCH('Calculations - Diagnostics'!$H71,'2 Diagnostics Ordering list'!$A$3:$A$855,0)),4)="1.2 ",LEFT(INDEX('2 Diagnostics Ordering list'!$A$3:$A$855,MATCH('Calculations - Diagnostics'!$H71,'2 Diagnostics Ordering list'!$A$3:$A$855,0)),4)="1.3 ",LEFT(INDEX('2 Diagnostics Ordering list'!$A$3:$A$855,MATCH('Calculations - Diagnostics'!$H71,'2 Diagnostics Ordering list'!$A$3:$A$855,0)),4)="1.4 ",LEFT(INDEX('2 Diagnostics Ordering list'!$A$3:$A$855,MATCH('Calculations - Diagnostics'!$H71,'2 Diagnostics Ordering list'!$A$3:$A$855,0)),4)="1.5 ",LEFT(INDEX('2 Diagnostics Ordering list'!$A$3:$A$855,MATCH('Calculations - Diagnostics'!$H71,'2 Diagnostics Ordering list'!$A$3:$A$855,0)),4)="1.6 ",LEFT(INDEX('2 Diagnostics Ordering list'!$A$3:$A$855,MATCH('Calculations - Diagnostics'!$H71,'2 Diagnostics Ordering list'!$A$3:$A$855,0)),4)="2.1 ",LEFT(INDEX('2 Diagnostics Ordering list'!$A$3:$A$855,MATCH('Calculations - Diagnostics'!$H71,'2 Diagnostics Ordering list'!$A$3:$A$855,0)),4)="3.1 ",LEFT(INDEX('2 Diagnostics Ordering list'!$A$3:$A$855,MATCH('Calculations - Diagnostics'!$H71,'2 Diagnostics Ordering list'!$A$3:$A$855,0)),4)="4.1 ",LEFT(INDEX('2 Diagnostics Ordering list'!$A$3:$A$855,MATCH('Calculations - Diagnostics'!$H71,'2 Diagnostics Ordering list'!$A$3:$A$855,0)),4)="4.2 ",LEFT(INDEX('2 Diagnostics Ordering list'!$A$3:$A$855,MATCH('Calculations - Diagnostics'!$H71,'2 Diagnostics Ordering list'!$A$3:$A$855,0)),4)="5.1 ",LEFT(INDEX('2 Diagnostics Ordering list'!$A$3:$A$855,MATCH('Calculations - Diagnostics'!$H71,'2 Diagnostics Ordering list'!$A$3:$A$855,0)),4)="5.2 ",LEFT(INDEX('2 Diagnostics Ordering list'!$A$3:$A$855,MATCH('Calculations - Diagnostics'!$H71,'2 Diagnostics Ordering list'!$A$3:$A$855,0)),4)="5.3 ",LEFT(INDEX('2 Diagnostics Ordering list'!$A$3:$A$855,MATCH('Calculations - Diagnostics'!$H71,'2 Diagnostics Ordering list'!$A$3:$A$855,0)),4)="6.1 ",LEFT(INDEX('2 Diagnostics Ordering list'!$A$3:$A$855,MATCH('Calculations - Diagnostics'!$H71,'2 Diagnostics Ordering list'!$A$3:$A$855,0)),4)="6.2 ",LEFT(INDEX('2 Diagnostics Ordering list'!$A$3:$A$855,MATCH('Calculations - Diagnostics'!$H71,'2 Diagnostics Ordering list'!$A$3:$A$855,0)),4)="6.3 ",LEFT(INDEX('2 Diagnostics Ordering list'!$A$3:$A$855,MATCH('Calculations - Diagnostics'!$H71,'2 Diagnostics Ordering list'!$A$3:$A$855,0)),4)="6.4 ",LEFT(INDEX('2 Diagnostics Ordering list'!$A$3:$A$855,MATCH('Calculations - Diagnostics'!$H71,'2 Diagnostics Ordering list'!$A$3:$A$855,0)),4)="7.1 "),HYPERLINK("#"&amp;CELL("address",INDEX('2 Diagnostics Ordering list'!$A$3:$A$855,MATCH('Calculations - Diagnostics'!$H71,'2 Diagnostics Ordering list'!$A$3:$A$855,0))),INDEX('2 Diagnostics Ordering list'!$A$3:$A$855,MATCH('Calculations - Diagnostics'!$H71,'2 Diagnostics Ordering list'!$A$3:$A$855,0))),"")</f>
        <v/>
      </c>
      <c r="C36" s="714" t="str">
        <f t="array" aca="1" ref="C36" ca="1">IF(AND(A36="",B36=""),HYPERLINK("#"&amp;CELL("address",INDEX('2 Diagnostics Ordering list'!$A$3:$A$855,MATCH('Calculations - Diagnostics'!$H71,'2 Diagnostics Ordering list'!$A$3:$A$855,0))),INDEX('2 Diagnostics Ordering list'!$A$3:$A$855,MATCH('Calculations - Diagnostics'!$H71,'2 Diagnostics Ordering list'!$A$3:$A$855,0))),"")</f>
        <v>1.4.12 Fluorotype services</v>
      </c>
    </row>
    <row r="37" spans="1:3" ht="17.100000000000001" customHeight="1" x14ac:dyDescent="0.2">
      <c r="A37" s="707" t="str">
        <f t="array" aca="1" ref="A37" ca="1">IF(OR(LEFT(INDEX('2 Diagnostics Ordering list'!$A$3:$A$855,MATCH('Calculations - Diagnostics'!$H72,'2 Diagnostics Ordering list'!$A$3:$A$855,0)),3)="1. ",LEFT(INDEX('2 Diagnostics Ordering list'!$A$3:$A$855,MATCH('Calculations - Diagnostics'!$H72,'2 Diagnostics Ordering list'!$A$3:$A$855,0)),3)="2. ",LEFT(INDEX('2 Diagnostics Ordering list'!$A$3:$A$855,MATCH('Calculations - Diagnostics'!$H72,'2 Diagnostics Ordering list'!$A$3:$A$855,0)),3)="3. ",LEFT(INDEX('2 Diagnostics Ordering list'!$A$3:$A$855,MATCH('Calculations - Diagnostics'!$H72,'2 Diagnostics Ordering list'!$A$3:$A$855,0)),3)="4. ",LEFT(INDEX('2 Diagnostics Ordering list'!$A$3:$A$855,MATCH('Calculations - Diagnostics'!$H72,'2 Diagnostics Ordering list'!$A$3:$A$855,0)),3)="5. ",LEFT(INDEX('2 Diagnostics Ordering list'!$A$3:$A$855,MATCH('Calculations - Diagnostics'!$H72,'2 Diagnostics Ordering list'!$A$3:$A$855,0)),3)="6. ",LEFT(INDEX('2 Diagnostics Ordering list'!$A$3:$A$855,MATCH('Calculations - Diagnostics'!$H72,'2 Diagnostics Ordering list'!$A$3:$A$855,0)),3)="7. ",LEFT(INDEX('2 Diagnostics Ordering list'!$A$3:$A$855,MATCH('Calculations - Diagnostics'!$H72,'2 Diagnostics Ordering list'!$A$3:$A$855,0)),3)="8. ",LEFT(INDEX('2 Diagnostics Ordering list'!$A$3:$A$855,MATCH('Calculations - Diagnostics'!$H72,'2 Diagnostics Ordering list'!$A$3:$A$855,0)),3)="9. "),HYPERLINK("#"&amp;CELL("address",INDEX('2 Diagnostics Ordering list'!$A$3:$A$855,MATCH('Calculations - Diagnostics'!$H72,'2 Diagnostics Ordering list'!$A$3:$A$855,0))),INDEX('2 Diagnostics Ordering list'!$A$3:$A$855,MATCH('Calculations - Diagnostics'!$H72,'2 Diagnostics Ordering list'!$A$3:$A$855,0))),"")</f>
        <v/>
      </c>
      <c r="B37" s="708" t="str">
        <f t="array" aca="1" ref="B37" ca="1">IF(OR(LEFT(INDEX('2 Diagnostics Ordering list'!$A$3:$A$855,MATCH('Calculations - Diagnostics'!$H72,'2 Diagnostics Ordering list'!$A$3:$A$855,0)),4)="1.1 ",LEFT(INDEX('2 Diagnostics Ordering list'!$A$3:$A$855,MATCH('Calculations - Diagnostics'!$H72,'2 Diagnostics Ordering list'!$A$3:$A$855,0)),4)="1.2 ",LEFT(INDEX('2 Diagnostics Ordering list'!$A$3:$A$855,MATCH('Calculations - Diagnostics'!$H72,'2 Diagnostics Ordering list'!$A$3:$A$855,0)),4)="1.3 ",LEFT(INDEX('2 Diagnostics Ordering list'!$A$3:$A$855,MATCH('Calculations - Diagnostics'!$H72,'2 Diagnostics Ordering list'!$A$3:$A$855,0)),4)="1.4 ",LEFT(INDEX('2 Diagnostics Ordering list'!$A$3:$A$855,MATCH('Calculations - Diagnostics'!$H72,'2 Diagnostics Ordering list'!$A$3:$A$855,0)),4)="1.5 ",LEFT(INDEX('2 Diagnostics Ordering list'!$A$3:$A$855,MATCH('Calculations - Diagnostics'!$H72,'2 Diagnostics Ordering list'!$A$3:$A$855,0)),4)="1.6 ",LEFT(INDEX('2 Diagnostics Ordering list'!$A$3:$A$855,MATCH('Calculations - Diagnostics'!$H72,'2 Diagnostics Ordering list'!$A$3:$A$855,0)),4)="2.1 ",LEFT(INDEX('2 Diagnostics Ordering list'!$A$3:$A$855,MATCH('Calculations - Diagnostics'!$H72,'2 Diagnostics Ordering list'!$A$3:$A$855,0)),4)="3.1 ",LEFT(INDEX('2 Diagnostics Ordering list'!$A$3:$A$855,MATCH('Calculations - Diagnostics'!$H72,'2 Diagnostics Ordering list'!$A$3:$A$855,0)),4)="4.1 ",LEFT(INDEX('2 Diagnostics Ordering list'!$A$3:$A$855,MATCH('Calculations - Diagnostics'!$H72,'2 Diagnostics Ordering list'!$A$3:$A$855,0)),4)="4.2 ",LEFT(INDEX('2 Diagnostics Ordering list'!$A$3:$A$855,MATCH('Calculations - Diagnostics'!$H72,'2 Diagnostics Ordering list'!$A$3:$A$855,0)),4)="5.1 ",LEFT(INDEX('2 Diagnostics Ordering list'!$A$3:$A$855,MATCH('Calculations - Diagnostics'!$H72,'2 Diagnostics Ordering list'!$A$3:$A$855,0)),4)="5.2 ",LEFT(INDEX('2 Diagnostics Ordering list'!$A$3:$A$855,MATCH('Calculations - Diagnostics'!$H72,'2 Diagnostics Ordering list'!$A$3:$A$855,0)),4)="5.3 ",LEFT(INDEX('2 Diagnostics Ordering list'!$A$3:$A$855,MATCH('Calculations - Diagnostics'!$H72,'2 Diagnostics Ordering list'!$A$3:$A$855,0)),4)="6.1 ",LEFT(INDEX('2 Diagnostics Ordering list'!$A$3:$A$855,MATCH('Calculations - Diagnostics'!$H72,'2 Diagnostics Ordering list'!$A$3:$A$855,0)),4)="6.2 ",LEFT(INDEX('2 Diagnostics Ordering list'!$A$3:$A$855,MATCH('Calculations - Diagnostics'!$H72,'2 Diagnostics Ordering list'!$A$3:$A$855,0)),4)="6.3 ",LEFT(INDEX('2 Diagnostics Ordering list'!$A$3:$A$855,MATCH('Calculations - Diagnostics'!$H72,'2 Diagnostics Ordering list'!$A$3:$A$855,0)),4)="6.4 ",LEFT(INDEX('2 Diagnostics Ordering list'!$A$3:$A$855,MATCH('Calculations - Diagnostics'!$H72,'2 Diagnostics Ordering list'!$A$3:$A$855,0)),4)="7.1 "),HYPERLINK("#"&amp;CELL("address",INDEX('2 Diagnostics Ordering list'!$A$3:$A$855,MATCH('Calculations - Diagnostics'!$H72,'2 Diagnostics Ordering list'!$A$3:$A$855,0))),INDEX('2 Diagnostics Ordering list'!$A$3:$A$855,MATCH('Calculations - Diagnostics'!$H72,'2 Diagnostics Ordering list'!$A$3:$A$855,0))),"")</f>
        <v>1.5 SPECIMEN CULTURE AND DST</v>
      </c>
      <c r="C37" s="715" t="str">
        <f t="array" aca="1" ref="C37" ca="1">IF(AND(A37="",B37=""),HYPERLINK("#"&amp;CELL("address",INDEX('2 Diagnostics Ordering list'!$A$3:$A$855,MATCH('Calculations - Diagnostics'!$H72,'2 Diagnostics Ordering list'!$A$3:$A$855,0))),INDEX('2 Diagnostics Ordering list'!$A$3:$A$855,MATCH('Calculations - Diagnostics'!$H72,'2 Diagnostics Ordering list'!$A$3:$A$855,0))),"")</f>
        <v/>
      </c>
    </row>
    <row r="38" spans="1:3" ht="17.100000000000001" customHeight="1" x14ac:dyDescent="0.2">
      <c r="A38" s="707" t="str">
        <f t="array" aca="1" ref="A38" ca="1">IF(OR(LEFT(INDEX('2 Diagnostics Ordering list'!$A$3:$A$855,MATCH('Calculations - Diagnostics'!$H73,'2 Diagnostics Ordering list'!$A$3:$A$855,0)),3)="1. ",LEFT(INDEX('2 Diagnostics Ordering list'!$A$3:$A$855,MATCH('Calculations - Diagnostics'!$H73,'2 Diagnostics Ordering list'!$A$3:$A$855,0)),3)="2. ",LEFT(INDEX('2 Diagnostics Ordering list'!$A$3:$A$855,MATCH('Calculations - Diagnostics'!$H73,'2 Diagnostics Ordering list'!$A$3:$A$855,0)),3)="3. ",LEFT(INDEX('2 Diagnostics Ordering list'!$A$3:$A$855,MATCH('Calculations - Diagnostics'!$H73,'2 Diagnostics Ordering list'!$A$3:$A$855,0)),3)="4. ",LEFT(INDEX('2 Diagnostics Ordering list'!$A$3:$A$855,MATCH('Calculations - Diagnostics'!$H73,'2 Diagnostics Ordering list'!$A$3:$A$855,0)),3)="5. ",LEFT(INDEX('2 Diagnostics Ordering list'!$A$3:$A$855,MATCH('Calculations - Diagnostics'!$H73,'2 Diagnostics Ordering list'!$A$3:$A$855,0)),3)="6. ",LEFT(INDEX('2 Diagnostics Ordering list'!$A$3:$A$855,MATCH('Calculations - Diagnostics'!$H73,'2 Diagnostics Ordering list'!$A$3:$A$855,0)),3)="7. ",LEFT(INDEX('2 Diagnostics Ordering list'!$A$3:$A$855,MATCH('Calculations - Diagnostics'!$H73,'2 Diagnostics Ordering list'!$A$3:$A$855,0)),3)="8. ",LEFT(INDEX('2 Diagnostics Ordering list'!$A$3:$A$855,MATCH('Calculations - Diagnostics'!$H73,'2 Diagnostics Ordering list'!$A$3:$A$855,0)),3)="9. "),HYPERLINK("#"&amp;CELL("address",INDEX('2 Diagnostics Ordering list'!$A$3:$A$855,MATCH('Calculations - Diagnostics'!$H73,'2 Diagnostics Ordering list'!$A$3:$A$855,0))),INDEX('2 Diagnostics Ordering list'!$A$3:$A$855,MATCH('Calculations - Diagnostics'!$H73,'2 Diagnostics Ordering list'!$A$3:$A$855,0))),"")</f>
        <v/>
      </c>
      <c r="B38" s="708" t="str">
        <f t="array" aca="1" ref="B38" ca="1">IF(OR(LEFT(INDEX('2 Diagnostics Ordering list'!$A$3:$A$855,MATCH('Calculations - Diagnostics'!$H73,'2 Diagnostics Ordering list'!$A$3:$A$855,0)),4)="1.1 ",LEFT(INDEX('2 Diagnostics Ordering list'!$A$3:$A$855,MATCH('Calculations - Diagnostics'!$H73,'2 Diagnostics Ordering list'!$A$3:$A$855,0)),4)="1.2 ",LEFT(INDEX('2 Diagnostics Ordering list'!$A$3:$A$855,MATCH('Calculations - Diagnostics'!$H73,'2 Diagnostics Ordering list'!$A$3:$A$855,0)),4)="1.3 ",LEFT(INDEX('2 Diagnostics Ordering list'!$A$3:$A$855,MATCH('Calculations - Diagnostics'!$H73,'2 Diagnostics Ordering list'!$A$3:$A$855,0)),4)="1.4 ",LEFT(INDEX('2 Diagnostics Ordering list'!$A$3:$A$855,MATCH('Calculations - Diagnostics'!$H73,'2 Diagnostics Ordering list'!$A$3:$A$855,0)),4)="1.5 ",LEFT(INDEX('2 Diagnostics Ordering list'!$A$3:$A$855,MATCH('Calculations - Diagnostics'!$H73,'2 Diagnostics Ordering list'!$A$3:$A$855,0)),4)="1.6 ",LEFT(INDEX('2 Diagnostics Ordering list'!$A$3:$A$855,MATCH('Calculations - Diagnostics'!$H73,'2 Diagnostics Ordering list'!$A$3:$A$855,0)),4)="2.1 ",LEFT(INDEX('2 Diagnostics Ordering list'!$A$3:$A$855,MATCH('Calculations - Diagnostics'!$H73,'2 Diagnostics Ordering list'!$A$3:$A$855,0)),4)="3.1 ",LEFT(INDEX('2 Diagnostics Ordering list'!$A$3:$A$855,MATCH('Calculations - Diagnostics'!$H73,'2 Diagnostics Ordering list'!$A$3:$A$855,0)),4)="4.1 ",LEFT(INDEX('2 Diagnostics Ordering list'!$A$3:$A$855,MATCH('Calculations - Diagnostics'!$H73,'2 Diagnostics Ordering list'!$A$3:$A$855,0)),4)="4.2 ",LEFT(INDEX('2 Diagnostics Ordering list'!$A$3:$A$855,MATCH('Calculations - Diagnostics'!$H73,'2 Diagnostics Ordering list'!$A$3:$A$855,0)),4)="5.1 ",LEFT(INDEX('2 Diagnostics Ordering list'!$A$3:$A$855,MATCH('Calculations - Diagnostics'!$H73,'2 Diagnostics Ordering list'!$A$3:$A$855,0)),4)="5.2 ",LEFT(INDEX('2 Diagnostics Ordering list'!$A$3:$A$855,MATCH('Calculations - Diagnostics'!$H73,'2 Diagnostics Ordering list'!$A$3:$A$855,0)),4)="5.3 ",LEFT(INDEX('2 Diagnostics Ordering list'!$A$3:$A$855,MATCH('Calculations - Diagnostics'!$H73,'2 Diagnostics Ordering list'!$A$3:$A$855,0)),4)="6.1 ",LEFT(INDEX('2 Diagnostics Ordering list'!$A$3:$A$855,MATCH('Calculations - Diagnostics'!$H73,'2 Diagnostics Ordering list'!$A$3:$A$855,0)),4)="6.2 ",LEFT(INDEX('2 Diagnostics Ordering list'!$A$3:$A$855,MATCH('Calculations - Diagnostics'!$H73,'2 Diagnostics Ordering list'!$A$3:$A$855,0)),4)="6.3 ",LEFT(INDEX('2 Diagnostics Ordering list'!$A$3:$A$855,MATCH('Calculations - Diagnostics'!$H73,'2 Diagnostics Ordering list'!$A$3:$A$855,0)),4)="6.4 ",LEFT(INDEX('2 Diagnostics Ordering list'!$A$3:$A$855,MATCH('Calculations - Diagnostics'!$H73,'2 Diagnostics Ordering list'!$A$3:$A$855,0)),4)="7.1 "),HYPERLINK("#"&amp;CELL("address",INDEX('2 Diagnostics Ordering list'!$A$3:$A$855,MATCH('Calculations - Diagnostics'!$H73,'2 Diagnostics Ordering list'!$A$3:$A$855,0))),INDEX('2 Diagnostics Ordering list'!$A$3:$A$855,MATCH('Calculations - Diagnostics'!$H73,'2 Diagnostics Ordering list'!$A$3:$A$855,0))),"")</f>
        <v/>
      </c>
      <c r="C38" s="716" t="str">
        <f t="array" aca="1" ref="C38" ca="1">IF(AND(A38="",B38=""),HYPERLINK("#"&amp;CELL("address",INDEX('2 Diagnostics Ordering list'!$A$3:$A$855,MATCH('Calculations - Diagnostics'!$H73,'2 Diagnostics Ordering list'!$A$3:$A$855,0))),INDEX('2 Diagnostics Ordering list'!$A$3:$A$855,MATCH('Calculations - Diagnostics'!$H73,'2 Diagnostics Ordering list'!$A$3:$A$855,0))),"")</f>
        <v>1.5.1 Solid culture equipment</v>
      </c>
    </row>
    <row r="39" spans="1:3" ht="17.100000000000001" customHeight="1" x14ac:dyDescent="0.2">
      <c r="A39" s="707" t="str">
        <f t="array" aca="1" ref="A39" ca="1">IF(OR(LEFT(INDEX('2 Diagnostics Ordering list'!$A$3:$A$855,MATCH('Calculations - Diagnostics'!$H74,'2 Diagnostics Ordering list'!$A$3:$A$855,0)),3)="1. ",LEFT(INDEX('2 Diagnostics Ordering list'!$A$3:$A$855,MATCH('Calculations - Diagnostics'!$H74,'2 Diagnostics Ordering list'!$A$3:$A$855,0)),3)="2. ",LEFT(INDEX('2 Diagnostics Ordering list'!$A$3:$A$855,MATCH('Calculations - Diagnostics'!$H74,'2 Diagnostics Ordering list'!$A$3:$A$855,0)),3)="3. ",LEFT(INDEX('2 Diagnostics Ordering list'!$A$3:$A$855,MATCH('Calculations - Diagnostics'!$H74,'2 Diagnostics Ordering list'!$A$3:$A$855,0)),3)="4. ",LEFT(INDEX('2 Diagnostics Ordering list'!$A$3:$A$855,MATCH('Calculations - Diagnostics'!$H74,'2 Diagnostics Ordering list'!$A$3:$A$855,0)),3)="5. ",LEFT(INDEX('2 Diagnostics Ordering list'!$A$3:$A$855,MATCH('Calculations - Diagnostics'!$H74,'2 Diagnostics Ordering list'!$A$3:$A$855,0)),3)="6. ",LEFT(INDEX('2 Diagnostics Ordering list'!$A$3:$A$855,MATCH('Calculations - Diagnostics'!$H74,'2 Diagnostics Ordering list'!$A$3:$A$855,0)),3)="7. ",LEFT(INDEX('2 Diagnostics Ordering list'!$A$3:$A$855,MATCH('Calculations - Diagnostics'!$H74,'2 Diagnostics Ordering list'!$A$3:$A$855,0)),3)="8. ",LEFT(INDEX('2 Diagnostics Ordering list'!$A$3:$A$855,MATCH('Calculations - Diagnostics'!$H74,'2 Diagnostics Ordering list'!$A$3:$A$855,0)),3)="9. "),HYPERLINK("#"&amp;CELL("address",INDEX('2 Diagnostics Ordering list'!$A$3:$A$855,MATCH('Calculations - Diagnostics'!$H74,'2 Diagnostics Ordering list'!$A$3:$A$855,0))),INDEX('2 Diagnostics Ordering list'!$A$3:$A$855,MATCH('Calculations - Diagnostics'!$H74,'2 Diagnostics Ordering list'!$A$3:$A$855,0))),"")</f>
        <v/>
      </c>
      <c r="B39" s="708" t="str">
        <f t="array" aca="1" ref="B39" ca="1">IF(OR(LEFT(INDEX('2 Diagnostics Ordering list'!$A$3:$A$855,MATCH('Calculations - Diagnostics'!$H74,'2 Diagnostics Ordering list'!$A$3:$A$855,0)),4)="1.1 ",LEFT(INDEX('2 Diagnostics Ordering list'!$A$3:$A$855,MATCH('Calculations - Diagnostics'!$H74,'2 Diagnostics Ordering list'!$A$3:$A$855,0)),4)="1.2 ",LEFT(INDEX('2 Diagnostics Ordering list'!$A$3:$A$855,MATCH('Calculations - Diagnostics'!$H74,'2 Diagnostics Ordering list'!$A$3:$A$855,0)),4)="1.3 ",LEFT(INDEX('2 Diagnostics Ordering list'!$A$3:$A$855,MATCH('Calculations - Diagnostics'!$H74,'2 Diagnostics Ordering list'!$A$3:$A$855,0)),4)="1.4 ",LEFT(INDEX('2 Diagnostics Ordering list'!$A$3:$A$855,MATCH('Calculations - Diagnostics'!$H74,'2 Diagnostics Ordering list'!$A$3:$A$855,0)),4)="1.5 ",LEFT(INDEX('2 Diagnostics Ordering list'!$A$3:$A$855,MATCH('Calculations - Diagnostics'!$H74,'2 Diagnostics Ordering list'!$A$3:$A$855,0)),4)="1.6 ",LEFT(INDEX('2 Diagnostics Ordering list'!$A$3:$A$855,MATCH('Calculations - Diagnostics'!$H74,'2 Diagnostics Ordering list'!$A$3:$A$855,0)),4)="2.1 ",LEFT(INDEX('2 Diagnostics Ordering list'!$A$3:$A$855,MATCH('Calculations - Diagnostics'!$H74,'2 Diagnostics Ordering list'!$A$3:$A$855,0)),4)="3.1 ",LEFT(INDEX('2 Diagnostics Ordering list'!$A$3:$A$855,MATCH('Calculations - Diagnostics'!$H74,'2 Diagnostics Ordering list'!$A$3:$A$855,0)),4)="4.1 ",LEFT(INDEX('2 Diagnostics Ordering list'!$A$3:$A$855,MATCH('Calculations - Diagnostics'!$H74,'2 Diagnostics Ordering list'!$A$3:$A$855,0)),4)="4.2 ",LEFT(INDEX('2 Diagnostics Ordering list'!$A$3:$A$855,MATCH('Calculations - Diagnostics'!$H74,'2 Diagnostics Ordering list'!$A$3:$A$855,0)),4)="5.1 ",LEFT(INDEX('2 Diagnostics Ordering list'!$A$3:$A$855,MATCH('Calculations - Diagnostics'!$H74,'2 Diagnostics Ordering list'!$A$3:$A$855,0)),4)="5.2 ",LEFT(INDEX('2 Diagnostics Ordering list'!$A$3:$A$855,MATCH('Calculations - Diagnostics'!$H74,'2 Diagnostics Ordering list'!$A$3:$A$855,0)),4)="5.3 ",LEFT(INDEX('2 Diagnostics Ordering list'!$A$3:$A$855,MATCH('Calculations - Diagnostics'!$H74,'2 Diagnostics Ordering list'!$A$3:$A$855,0)),4)="6.1 ",LEFT(INDEX('2 Diagnostics Ordering list'!$A$3:$A$855,MATCH('Calculations - Diagnostics'!$H74,'2 Diagnostics Ordering list'!$A$3:$A$855,0)),4)="6.2 ",LEFT(INDEX('2 Diagnostics Ordering list'!$A$3:$A$855,MATCH('Calculations - Diagnostics'!$H74,'2 Diagnostics Ordering list'!$A$3:$A$855,0)),4)="6.3 ",LEFT(INDEX('2 Diagnostics Ordering list'!$A$3:$A$855,MATCH('Calculations - Diagnostics'!$H74,'2 Diagnostics Ordering list'!$A$3:$A$855,0)),4)="6.4 ",LEFT(INDEX('2 Diagnostics Ordering list'!$A$3:$A$855,MATCH('Calculations - Diagnostics'!$H74,'2 Diagnostics Ordering list'!$A$3:$A$855,0)),4)="7.1 "),HYPERLINK("#"&amp;CELL("address",INDEX('2 Diagnostics Ordering list'!$A$3:$A$855,MATCH('Calculations - Diagnostics'!$H74,'2 Diagnostics Ordering list'!$A$3:$A$855,0))),INDEX('2 Diagnostics Ordering list'!$A$3:$A$855,MATCH('Calculations - Diagnostics'!$H74,'2 Diagnostics Ordering list'!$A$3:$A$855,0))),"")</f>
        <v/>
      </c>
      <c r="C39" s="716" t="str">
        <f t="array" aca="1" ref="C39" ca="1">IF(AND(A39="",B39=""),HYPERLINK("#"&amp;CELL("address",INDEX('2 Diagnostics Ordering list'!$A$3:$A$855,MATCH('Calculations - Diagnostics'!$H74,'2 Diagnostics Ordering list'!$A$3:$A$855,0))),INDEX('2 Diagnostics Ordering list'!$A$3:$A$855,MATCH('Calculations - Diagnostics'!$H74,'2 Diagnostics Ordering list'!$A$3:$A$855,0))),"")</f>
        <v>1.5.2 Solid culture reagents</v>
      </c>
    </row>
    <row r="40" spans="1:3" ht="17.100000000000001" customHeight="1" x14ac:dyDescent="0.2">
      <c r="A40" s="707" t="str">
        <f t="array" aca="1" ref="A40" ca="1">IF(OR(LEFT(INDEX('2 Diagnostics Ordering list'!$A$3:$A$855,MATCH('Calculations - Diagnostics'!$H75,'2 Diagnostics Ordering list'!$A$3:$A$855,0)),3)="1. ",LEFT(INDEX('2 Diagnostics Ordering list'!$A$3:$A$855,MATCH('Calculations - Diagnostics'!$H75,'2 Diagnostics Ordering list'!$A$3:$A$855,0)),3)="2. ",LEFT(INDEX('2 Diagnostics Ordering list'!$A$3:$A$855,MATCH('Calculations - Diagnostics'!$H75,'2 Diagnostics Ordering list'!$A$3:$A$855,0)),3)="3. ",LEFT(INDEX('2 Diagnostics Ordering list'!$A$3:$A$855,MATCH('Calculations - Diagnostics'!$H75,'2 Diagnostics Ordering list'!$A$3:$A$855,0)),3)="4. ",LEFT(INDEX('2 Diagnostics Ordering list'!$A$3:$A$855,MATCH('Calculations - Diagnostics'!$H75,'2 Diagnostics Ordering list'!$A$3:$A$855,0)),3)="5. ",LEFT(INDEX('2 Diagnostics Ordering list'!$A$3:$A$855,MATCH('Calculations - Diagnostics'!$H75,'2 Diagnostics Ordering list'!$A$3:$A$855,0)),3)="6. ",LEFT(INDEX('2 Diagnostics Ordering list'!$A$3:$A$855,MATCH('Calculations - Diagnostics'!$H75,'2 Diagnostics Ordering list'!$A$3:$A$855,0)),3)="7. ",LEFT(INDEX('2 Diagnostics Ordering list'!$A$3:$A$855,MATCH('Calculations - Diagnostics'!$H75,'2 Diagnostics Ordering list'!$A$3:$A$855,0)),3)="8. ",LEFT(INDEX('2 Diagnostics Ordering list'!$A$3:$A$855,MATCH('Calculations - Diagnostics'!$H75,'2 Diagnostics Ordering list'!$A$3:$A$855,0)),3)="9. "),HYPERLINK("#"&amp;CELL("address",INDEX('2 Diagnostics Ordering list'!$A$3:$A$855,MATCH('Calculations - Diagnostics'!$H75,'2 Diagnostics Ordering list'!$A$3:$A$855,0))),INDEX('2 Diagnostics Ordering list'!$A$3:$A$855,MATCH('Calculations - Diagnostics'!$H75,'2 Diagnostics Ordering list'!$A$3:$A$855,0))),"")</f>
        <v/>
      </c>
      <c r="B40" s="708" t="str">
        <f t="array" aca="1" ref="B40" ca="1">IF(OR(LEFT(INDEX('2 Diagnostics Ordering list'!$A$3:$A$855,MATCH('Calculations - Diagnostics'!$H75,'2 Diagnostics Ordering list'!$A$3:$A$855,0)),4)="1.1 ",LEFT(INDEX('2 Diagnostics Ordering list'!$A$3:$A$855,MATCH('Calculations - Diagnostics'!$H75,'2 Diagnostics Ordering list'!$A$3:$A$855,0)),4)="1.2 ",LEFT(INDEX('2 Diagnostics Ordering list'!$A$3:$A$855,MATCH('Calculations - Diagnostics'!$H75,'2 Diagnostics Ordering list'!$A$3:$A$855,0)),4)="1.3 ",LEFT(INDEX('2 Diagnostics Ordering list'!$A$3:$A$855,MATCH('Calculations - Diagnostics'!$H75,'2 Diagnostics Ordering list'!$A$3:$A$855,0)),4)="1.4 ",LEFT(INDEX('2 Diagnostics Ordering list'!$A$3:$A$855,MATCH('Calculations - Diagnostics'!$H75,'2 Diagnostics Ordering list'!$A$3:$A$855,0)),4)="1.5 ",LEFT(INDEX('2 Diagnostics Ordering list'!$A$3:$A$855,MATCH('Calculations - Diagnostics'!$H75,'2 Diagnostics Ordering list'!$A$3:$A$855,0)),4)="1.6 ",LEFT(INDEX('2 Diagnostics Ordering list'!$A$3:$A$855,MATCH('Calculations - Diagnostics'!$H75,'2 Diagnostics Ordering list'!$A$3:$A$855,0)),4)="2.1 ",LEFT(INDEX('2 Diagnostics Ordering list'!$A$3:$A$855,MATCH('Calculations - Diagnostics'!$H75,'2 Diagnostics Ordering list'!$A$3:$A$855,0)),4)="3.1 ",LEFT(INDEX('2 Diagnostics Ordering list'!$A$3:$A$855,MATCH('Calculations - Diagnostics'!$H75,'2 Diagnostics Ordering list'!$A$3:$A$855,0)),4)="4.1 ",LEFT(INDEX('2 Diagnostics Ordering list'!$A$3:$A$855,MATCH('Calculations - Diagnostics'!$H75,'2 Diagnostics Ordering list'!$A$3:$A$855,0)),4)="4.2 ",LEFT(INDEX('2 Diagnostics Ordering list'!$A$3:$A$855,MATCH('Calculations - Diagnostics'!$H75,'2 Diagnostics Ordering list'!$A$3:$A$855,0)),4)="5.1 ",LEFT(INDEX('2 Diagnostics Ordering list'!$A$3:$A$855,MATCH('Calculations - Diagnostics'!$H75,'2 Diagnostics Ordering list'!$A$3:$A$855,0)),4)="5.2 ",LEFT(INDEX('2 Diagnostics Ordering list'!$A$3:$A$855,MATCH('Calculations - Diagnostics'!$H75,'2 Diagnostics Ordering list'!$A$3:$A$855,0)),4)="5.3 ",LEFT(INDEX('2 Diagnostics Ordering list'!$A$3:$A$855,MATCH('Calculations - Diagnostics'!$H75,'2 Diagnostics Ordering list'!$A$3:$A$855,0)),4)="6.1 ",LEFT(INDEX('2 Diagnostics Ordering list'!$A$3:$A$855,MATCH('Calculations - Diagnostics'!$H75,'2 Diagnostics Ordering list'!$A$3:$A$855,0)),4)="6.2 ",LEFT(INDEX('2 Diagnostics Ordering list'!$A$3:$A$855,MATCH('Calculations - Diagnostics'!$H75,'2 Diagnostics Ordering list'!$A$3:$A$855,0)),4)="6.3 ",LEFT(INDEX('2 Diagnostics Ordering list'!$A$3:$A$855,MATCH('Calculations - Diagnostics'!$H75,'2 Diagnostics Ordering list'!$A$3:$A$855,0)),4)="6.4 ",LEFT(INDEX('2 Diagnostics Ordering list'!$A$3:$A$855,MATCH('Calculations - Diagnostics'!$H75,'2 Diagnostics Ordering list'!$A$3:$A$855,0)),4)="7.1 "),HYPERLINK("#"&amp;CELL("address",INDEX('2 Diagnostics Ordering list'!$A$3:$A$855,MATCH('Calculations - Diagnostics'!$H75,'2 Diagnostics Ordering list'!$A$3:$A$855,0))),INDEX('2 Diagnostics Ordering list'!$A$3:$A$855,MATCH('Calculations - Diagnostics'!$H75,'2 Diagnostics Ordering list'!$A$3:$A$855,0))),"")</f>
        <v/>
      </c>
      <c r="C40" s="716" t="str">
        <f t="array" aca="1" ref="C40" ca="1">IF(AND(A40="",B40=""),HYPERLINK("#"&amp;CELL("address",INDEX('2 Diagnostics Ordering list'!$A$3:$A$855,MATCH('Calculations - Diagnostics'!$H75,'2 Diagnostics Ordering list'!$A$3:$A$855,0))),INDEX('2 Diagnostics Ordering list'!$A$3:$A$855,MATCH('Calculations - Diagnostics'!$H75,'2 Diagnostics Ordering list'!$A$3:$A$855,0))),"")</f>
        <v>1.5.3 Solid culture consumables</v>
      </c>
    </row>
    <row r="41" spans="1:3" ht="17.100000000000001" customHeight="1" x14ac:dyDescent="0.2">
      <c r="A41" s="707" t="str">
        <f t="array" aca="1" ref="A41" ca="1">IF(OR(LEFT(INDEX('2 Diagnostics Ordering list'!$A$3:$A$855,MATCH('Calculations - Diagnostics'!$H76,'2 Diagnostics Ordering list'!$A$3:$A$855,0)),3)="1. ",LEFT(INDEX('2 Diagnostics Ordering list'!$A$3:$A$855,MATCH('Calculations - Diagnostics'!$H76,'2 Diagnostics Ordering list'!$A$3:$A$855,0)),3)="2. ",LEFT(INDEX('2 Diagnostics Ordering list'!$A$3:$A$855,MATCH('Calculations - Diagnostics'!$H76,'2 Diagnostics Ordering list'!$A$3:$A$855,0)),3)="3. ",LEFT(INDEX('2 Diagnostics Ordering list'!$A$3:$A$855,MATCH('Calculations - Diagnostics'!$H76,'2 Diagnostics Ordering list'!$A$3:$A$855,0)),3)="4. ",LEFT(INDEX('2 Diagnostics Ordering list'!$A$3:$A$855,MATCH('Calculations - Diagnostics'!$H76,'2 Diagnostics Ordering list'!$A$3:$A$855,0)),3)="5. ",LEFT(INDEX('2 Diagnostics Ordering list'!$A$3:$A$855,MATCH('Calculations - Diagnostics'!$H76,'2 Diagnostics Ordering list'!$A$3:$A$855,0)),3)="6. ",LEFT(INDEX('2 Diagnostics Ordering list'!$A$3:$A$855,MATCH('Calculations - Diagnostics'!$H76,'2 Diagnostics Ordering list'!$A$3:$A$855,0)),3)="7. ",LEFT(INDEX('2 Diagnostics Ordering list'!$A$3:$A$855,MATCH('Calculations - Diagnostics'!$H76,'2 Diagnostics Ordering list'!$A$3:$A$855,0)),3)="8. ",LEFT(INDEX('2 Diagnostics Ordering list'!$A$3:$A$855,MATCH('Calculations - Diagnostics'!$H76,'2 Diagnostics Ordering list'!$A$3:$A$855,0)),3)="9. "),HYPERLINK("#"&amp;CELL("address",INDEX('2 Diagnostics Ordering list'!$A$3:$A$855,MATCH('Calculations - Diagnostics'!$H76,'2 Diagnostics Ordering list'!$A$3:$A$855,0))),INDEX('2 Diagnostics Ordering list'!$A$3:$A$855,MATCH('Calculations - Diagnostics'!$H76,'2 Diagnostics Ordering list'!$A$3:$A$855,0))),"")</f>
        <v/>
      </c>
      <c r="B41" s="708" t="str">
        <f t="array" aca="1" ref="B41" ca="1">IF(OR(LEFT(INDEX('2 Diagnostics Ordering list'!$A$3:$A$855,MATCH('Calculations - Diagnostics'!$H76,'2 Diagnostics Ordering list'!$A$3:$A$855,0)),4)="1.1 ",LEFT(INDEX('2 Diagnostics Ordering list'!$A$3:$A$855,MATCH('Calculations - Diagnostics'!$H76,'2 Diagnostics Ordering list'!$A$3:$A$855,0)),4)="1.2 ",LEFT(INDEX('2 Diagnostics Ordering list'!$A$3:$A$855,MATCH('Calculations - Diagnostics'!$H76,'2 Diagnostics Ordering list'!$A$3:$A$855,0)),4)="1.3 ",LEFT(INDEX('2 Diagnostics Ordering list'!$A$3:$A$855,MATCH('Calculations - Diagnostics'!$H76,'2 Diagnostics Ordering list'!$A$3:$A$855,0)),4)="1.4 ",LEFT(INDEX('2 Diagnostics Ordering list'!$A$3:$A$855,MATCH('Calculations - Diagnostics'!$H76,'2 Diagnostics Ordering list'!$A$3:$A$855,0)),4)="1.5 ",LEFT(INDEX('2 Diagnostics Ordering list'!$A$3:$A$855,MATCH('Calculations - Diagnostics'!$H76,'2 Diagnostics Ordering list'!$A$3:$A$855,0)),4)="1.6 ",LEFT(INDEX('2 Diagnostics Ordering list'!$A$3:$A$855,MATCH('Calculations - Diagnostics'!$H76,'2 Diagnostics Ordering list'!$A$3:$A$855,0)),4)="2.1 ",LEFT(INDEX('2 Diagnostics Ordering list'!$A$3:$A$855,MATCH('Calculations - Diagnostics'!$H76,'2 Diagnostics Ordering list'!$A$3:$A$855,0)),4)="3.1 ",LEFT(INDEX('2 Diagnostics Ordering list'!$A$3:$A$855,MATCH('Calculations - Diagnostics'!$H76,'2 Diagnostics Ordering list'!$A$3:$A$855,0)),4)="4.1 ",LEFT(INDEX('2 Diagnostics Ordering list'!$A$3:$A$855,MATCH('Calculations - Diagnostics'!$H76,'2 Diagnostics Ordering list'!$A$3:$A$855,0)),4)="4.2 ",LEFT(INDEX('2 Diagnostics Ordering list'!$A$3:$A$855,MATCH('Calculations - Diagnostics'!$H76,'2 Diagnostics Ordering list'!$A$3:$A$855,0)),4)="5.1 ",LEFT(INDEX('2 Diagnostics Ordering list'!$A$3:$A$855,MATCH('Calculations - Diagnostics'!$H76,'2 Diagnostics Ordering list'!$A$3:$A$855,0)),4)="5.2 ",LEFT(INDEX('2 Diagnostics Ordering list'!$A$3:$A$855,MATCH('Calculations - Diagnostics'!$H76,'2 Diagnostics Ordering list'!$A$3:$A$855,0)),4)="5.3 ",LEFT(INDEX('2 Diagnostics Ordering list'!$A$3:$A$855,MATCH('Calculations - Diagnostics'!$H76,'2 Diagnostics Ordering list'!$A$3:$A$855,0)),4)="6.1 ",LEFT(INDEX('2 Diagnostics Ordering list'!$A$3:$A$855,MATCH('Calculations - Diagnostics'!$H76,'2 Diagnostics Ordering list'!$A$3:$A$855,0)),4)="6.2 ",LEFT(INDEX('2 Diagnostics Ordering list'!$A$3:$A$855,MATCH('Calculations - Diagnostics'!$H76,'2 Diagnostics Ordering list'!$A$3:$A$855,0)),4)="6.3 ",LEFT(INDEX('2 Diagnostics Ordering list'!$A$3:$A$855,MATCH('Calculations - Diagnostics'!$H76,'2 Diagnostics Ordering list'!$A$3:$A$855,0)),4)="6.4 ",LEFT(INDEX('2 Diagnostics Ordering list'!$A$3:$A$855,MATCH('Calculations - Diagnostics'!$H76,'2 Diagnostics Ordering list'!$A$3:$A$855,0)),4)="7.1 "),HYPERLINK("#"&amp;CELL("address",INDEX('2 Diagnostics Ordering list'!$A$3:$A$855,MATCH('Calculations - Diagnostics'!$H76,'2 Diagnostics Ordering list'!$A$3:$A$855,0))),INDEX('2 Diagnostics Ordering list'!$A$3:$A$855,MATCH('Calculations - Diagnostics'!$H76,'2 Diagnostics Ordering list'!$A$3:$A$855,0))),"")</f>
        <v/>
      </c>
      <c r="C41" s="716" t="str">
        <f t="array" aca="1" ref="C41" ca="1">IF(AND(A41="",B41=""),HYPERLINK("#"&amp;CELL("address",INDEX('2 Diagnostics Ordering list'!$A$3:$A$855,MATCH('Calculations - Diagnostics'!$H76,'2 Diagnostics Ordering list'!$A$3:$A$855,0))),INDEX('2 Diagnostics Ordering list'!$A$3:$A$855,MATCH('Calculations - Diagnostics'!$H76,'2 Diagnostics Ordering list'!$A$3:$A$855,0))),"")</f>
        <v>1.5.4 Liquid culture equipment</v>
      </c>
    </row>
    <row r="42" spans="1:3" ht="17.100000000000001" customHeight="1" x14ac:dyDescent="0.2">
      <c r="A42" s="707" t="str">
        <f t="array" aca="1" ref="A42" ca="1">IF(OR(LEFT(INDEX('2 Diagnostics Ordering list'!$A$3:$A$855,MATCH('Calculations - Diagnostics'!$H77,'2 Diagnostics Ordering list'!$A$3:$A$855,0)),3)="1. ",LEFT(INDEX('2 Diagnostics Ordering list'!$A$3:$A$855,MATCH('Calculations - Diagnostics'!$H77,'2 Diagnostics Ordering list'!$A$3:$A$855,0)),3)="2. ",LEFT(INDEX('2 Diagnostics Ordering list'!$A$3:$A$855,MATCH('Calculations - Diagnostics'!$H77,'2 Diagnostics Ordering list'!$A$3:$A$855,0)),3)="3. ",LEFT(INDEX('2 Diagnostics Ordering list'!$A$3:$A$855,MATCH('Calculations - Diagnostics'!$H77,'2 Diagnostics Ordering list'!$A$3:$A$855,0)),3)="4. ",LEFT(INDEX('2 Diagnostics Ordering list'!$A$3:$A$855,MATCH('Calculations - Diagnostics'!$H77,'2 Diagnostics Ordering list'!$A$3:$A$855,0)),3)="5. ",LEFT(INDEX('2 Diagnostics Ordering list'!$A$3:$A$855,MATCH('Calculations - Diagnostics'!$H77,'2 Diagnostics Ordering list'!$A$3:$A$855,0)),3)="6. ",LEFT(INDEX('2 Diagnostics Ordering list'!$A$3:$A$855,MATCH('Calculations - Diagnostics'!$H77,'2 Diagnostics Ordering list'!$A$3:$A$855,0)),3)="7. ",LEFT(INDEX('2 Diagnostics Ordering list'!$A$3:$A$855,MATCH('Calculations - Diagnostics'!$H77,'2 Diagnostics Ordering list'!$A$3:$A$855,0)),3)="8. ",LEFT(INDEX('2 Diagnostics Ordering list'!$A$3:$A$855,MATCH('Calculations - Diagnostics'!$H77,'2 Diagnostics Ordering list'!$A$3:$A$855,0)),3)="9. "),HYPERLINK("#"&amp;CELL("address",INDEX('2 Diagnostics Ordering list'!$A$3:$A$855,MATCH('Calculations - Diagnostics'!$H77,'2 Diagnostics Ordering list'!$A$3:$A$855,0))),INDEX('2 Diagnostics Ordering list'!$A$3:$A$855,MATCH('Calculations - Diagnostics'!$H77,'2 Diagnostics Ordering list'!$A$3:$A$855,0))),"")</f>
        <v/>
      </c>
      <c r="B42" s="708" t="str">
        <f t="array" aca="1" ref="B42" ca="1">IF(OR(LEFT(INDEX('2 Diagnostics Ordering list'!$A$3:$A$855,MATCH('Calculations - Diagnostics'!$H77,'2 Diagnostics Ordering list'!$A$3:$A$855,0)),4)="1.1 ",LEFT(INDEX('2 Diagnostics Ordering list'!$A$3:$A$855,MATCH('Calculations - Diagnostics'!$H77,'2 Diagnostics Ordering list'!$A$3:$A$855,0)),4)="1.2 ",LEFT(INDEX('2 Diagnostics Ordering list'!$A$3:$A$855,MATCH('Calculations - Diagnostics'!$H77,'2 Diagnostics Ordering list'!$A$3:$A$855,0)),4)="1.3 ",LEFT(INDEX('2 Diagnostics Ordering list'!$A$3:$A$855,MATCH('Calculations - Diagnostics'!$H77,'2 Diagnostics Ordering list'!$A$3:$A$855,0)),4)="1.4 ",LEFT(INDEX('2 Diagnostics Ordering list'!$A$3:$A$855,MATCH('Calculations - Diagnostics'!$H77,'2 Diagnostics Ordering list'!$A$3:$A$855,0)),4)="1.5 ",LEFT(INDEX('2 Diagnostics Ordering list'!$A$3:$A$855,MATCH('Calculations - Diagnostics'!$H77,'2 Diagnostics Ordering list'!$A$3:$A$855,0)),4)="1.6 ",LEFT(INDEX('2 Diagnostics Ordering list'!$A$3:$A$855,MATCH('Calculations - Diagnostics'!$H77,'2 Diagnostics Ordering list'!$A$3:$A$855,0)),4)="2.1 ",LEFT(INDEX('2 Diagnostics Ordering list'!$A$3:$A$855,MATCH('Calculations - Diagnostics'!$H77,'2 Diagnostics Ordering list'!$A$3:$A$855,0)),4)="3.1 ",LEFT(INDEX('2 Diagnostics Ordering list'!$A$3:$A$855,MATCH('Calculations - Diagnostics'!$H77,'2 Diagnostics Ordering list'!$A$3:$A$855,0)),4)="4.1 ",LEFT(INDEX('2 Diagnostics Ordering list'!$A$3:$A$855,MATCH('Calculations - Diagnostics'!$H77,'2 Diagnostics Ordering list'!$A$3:$A$855,0)),4)="4.2 ",LEFT(INDEX('2 Diagnostics Ordering list'!$A$3:$A$855,MATCH('Calculations - Diagnostics'!$H77,'2 Diagnostics Ordering list'!$A$3:$A$855,0)),4)="5.1 ",LEFT(INDEX('2 Diagnostics Ordering list'!$A$3:$A$855,MATCH('Calculations - Diagnostics'!$H77,'2 Diagnostics Ordering list'!$A$3:$A$855,0)),4)="5.2 ",LEFT(INDEX('2 Diagnostics Ordering list'!$A$3:$A$855,MATCH('Calculations - Diagnostics'!$H77,'2 Diagnostics Ordering list'!$A$3:$A$855,0)),4)="5.3 ",LEFT(INDEX('2 Diagnostics Ordering list'!$A$3:$A$855,MATCH('Calculations - Diagnostics'!$H77,'2 Diagnostics Ordering list'!$A$3:$A$855,0)),4)="6.1 ",LEFT(INDEX('2 Diagnostics Ordering list'!$A$3:$A$855,MATCH('Calculations - Diagnostics'!$H77,'2 Diagnostics Ordering list'!$A$3:$A$855,0)),4)="6.2 ",LEFT(INDEX('2 Diagnostics Ordering list'!$A$3:$A$855,MATCH('Calculations - Diagnostics'!$H77,'2 Diagnostics Ordering list'!$A$3:$A$855,0)),4)="6.3 ",LEFT(INDEX('2 Diagnostics Ordering list'!$A$3:$A$855,MATCH('Calculations - Diagnostics'!$H77,'2 Diagnostics Ordering list'!$A$3:$A$855,0)),4)="6.4 ",LEFT(INDEX('2 Diagnostics Ordering list'!$A$3:$A$855,MATCH('Calculations - Diagnostics'!$H77,'2 Diagnostics Ordering list'!$A$3:$A$855,0)),4)="7.1 "),HYPERLINK("#"&amp;CELL("address",INDEX('2 Diagnostics Ordering list'!$A$3:$A$855,MATCH('Calculations - Diagnostics'!$H77,'2 Diagnostics Ordering list'!$A$3:$A$855,0))),INDEX('2 Diagnostics Ordering list'!$A$3:$A$855,MATCH('Calculations - Diagnostics'!$H77,'2 Diagnostics Ordering list'!$A$3:$A$855,0))),"")</f>
        <v/>
      </c>
      <c r="C42" s="716" t="str">
        <f t="array" aca="1" ref="C42" ca="1">IF(AND(A42="",B42=""),HYPERLINK("#"&amp;CELL("address",INDEX('2 Diagnostics Ordering list'!$A$3:$A$855,MATCH('Calculations - Diagnostics'!$H77,'2 Diagnostics Ordering list'!$A$3:$A$855,0))),INDEX('2 Diagnostics Ordering list'!$A$3:$A$855,MATCH('Calculations - Diagnostics'!$H77,'2 Diagnostics Ordering list'!$A$3:$A$855,0))),"")</f>
        <v>1.5.5 Liquid culture reagents</v>
      </c>
    </row>
    <row r="43" spans="1:3" ht="17.100000000000001" customHeight="1" x14ac:dyDescent="0.2">
      <c r="A43" s="707" t="str">
        <f t="array" aca="1" ref="A43" ca="1">IF(OR(LEFT(INDEX('2 Diagnostics Ordering list'!$A$3:$A$855,MATCH('Calculations - Diagnostics'!$H78,'2 Diagnostics Ordering list'!$A$3:$A$855,0)),3)="1. ",LEFT(INDEX('2 Diagnostics Ordering list'!$A$3:$A$855,MATCH('Calculations - Diagnostics'!$H78,'2 Diagnostics Ordering list'!$A$3:$A$855,0)),3)="2. ",LEFT(INDEX('2 Diagnostics Ordering list'!$A$3:$A$855,MATCH('Calculations - Diagnostics'!$H78,'2 Diagnostics Ordering list'!$A$3:$A$855,0)),3)="3. ",LEFT(INDEX('2 Diagnostics Ordering list'!$A$3:$A$855,MATCH('Calculations - Diagnostics'!$H78,'2 Diagnostics Ordering list'!$A$3:$A$855,0)),3)="4. ",LEFT(INDEX('2 Diagnostics Ordering list'!$A$3:$A$855,MATCH('Calculations - Diagnostics'!$H78,'2 Diagnostics Ordering list'!$A$3:$A$855,0)),3)="5. ",LEFT(INDEX('2 Diagnostics Ordering list'!$A$3:$A$855,MATCH('Calculations - Diagnostics'!$H78,'2 Diagnostics Ordering list'!$A$3:$A$855,0)),3)="6. ",LEFT(INDEX('2 Diagnostics Ordering list'!$A$3:$A$855,MATCH('Calculations - Diagnostics'!$H78,'2 Diagnostics Ordering list'!$A$3:$A$855,0)),3)="7. ",LEFT(INDEX('2 Diagnostics Ordering list'!$A$3:$A$855,MATCH('Calculations - Diagnostics'!$H78,'2 Diagnostics Ordering list'!$A$3:$A$855,0)),3)="8. ",LEFT(INDEX('2 Diagnostics Ordering list'!$A$3:$A$855,MATCH('Calculations - Diagnostics'!$H78,'2 Diagnostics Ordering list'!$A$3:$A$855,0)),3)="9. "),HYPERLINK("#"&amp;CELL("address",INDEX('2 Diagnostics Ordering list'!$A$3:$A$855,MATCH('Calculations - Diagnostics'!$H78,'2 Diagnostics Ordering list'!$A$3:$A$855,0))),INDEX('2 Diagnostics Ordering list'!$A$3:$A$855,MATCH('Calculations - Diagnostics'!$H78,'2 Diagnostics Ordering list'!$A$3:$A$855,0))),"")</f>
        <v/>
      </c>
      <c r="B43" s="708" t="str">
        <f t="array" aca="1" ref="B43" ca="1">IF(OR(LEFT(INDEX('2 Diagnostics Ordering list'!$A$3:$A$855,MATCH('Calculations - Diagnostics'!$H78,'2 Diagnostics Ordering list'!$A$3:$A$855,0)),4)="1.1 ",LEFT(INDEX('2 Diagnostics Ordering list'!$A$3:$A$855,MATCH('Calculations - Diagnostics'!$H78,'2 Diagnostics Ordering list'!$A$3:$A$855,0)),4)="1.2 ",LEFT(INDEX('2 Diagnostics Ordering list'!$A$3:$A$855,MATCH('Calculations - Diagnostics'!$H78,'2 Diagnostics Ordering list'!$A$3:$A$855,0)),4)="1.3 ",LEFT(INDEX('2 Diagnostics Ordering list'!$A$3:$A$855,MATCH('Calculations - Diagnostics'!$H78,'2 Diagnostics Ordering list'!$A$3:$A$855,0)),4)="1.4 ",LEFT(INDEX('2 Diagnostics Ordering list'!$A$3:$A$855,MATCH('Calculations - Diagnostics'!$H78,'2 Diagnostics Ordering list'!$A$3:$A$855,0)),4)="1.5 ",LEFT(INDEX('2 Diagnostics Ordering list'!$A$3:$A$855,MATCH('Calculations - Diagnostics'!$H78,'2 Diagnostics Ordering list'!$A$3:$A$855,0)),4)="1.6 ",LEFT(INDEX('2 Diagnostics Ordering list'!$A$3:$A$855,MATCH('Calculations - Diagnostics'!$H78,'2 Diagnostics Ordering list'!$A$3:$A$855,0)),4)="2.1 ",LEFT(INDEX('2 Diagnostics Ordering list'!$A$3:$A$855,MATCH('Calculations - Diagnostics'!$H78,'2 Diagnostics Ordering list'!$A$3:$A$855,0)),4)="3.1 ",LEFT(INDEX('2 Diagnostics Ordering list'!$A$3:$A$855,MATCH('Calculations - Diagnostics'!$H78,'2 Diagnostics Ordering list'!$A$3:$A$855,0)),4)="4.1 ",LEFT(INDEX('2 Diagnostics Ordering list'!$A$3:$A$855,MATCH('Calculations - Diagnostics'!$H78,'2 Diagnostics Ordering list'!$A$3:$A$855,0)),4)="4.2 ",LEFT(INDEX('2 Diagnostics Ordering list'!$A$3:$A$855,MATCH('Calculations - Diagnostics'!$H78,'2 Diagnostics Ordering list'!$A$3:$A$855,0)),4)="5.1 ",LEFT(INDEX('2 Diagnostics Ordering list'!$A$3:$A$855,MATCH('Calculations - Diagnostics'!$H78,'2 Diagnostics Ordering list'!$A$3:$A$855,0)),4)="5.2 ",LEFT(INDEX('2 Diagnostics Ordering list'!$A$3:$A$855,MATCH('Calculations - Diagnostics'!$H78,'2 Diagnostics Ordering list'!$A$3:$A$855,0)),4)="5.3 ",LEFT(INDEX('2 Diagnostics Ordering list'!$A$3:$A$855,MATCH('Calculations - Diagnostics'!$H78,'2 Diagnostics Ordering list'!$A$3:$A$855,0)),4)="6.1 ",LEFT(INDEX('2 Diagnostics Ordering list'!$A$3:$A$855,MATCH('Calculations - Diagnostics'!$H78,'2 Diagnostics Ordering list'!$A$3:$A$855,0)),4)="6.2 ",LEFT(INDEX('2 Diagnostics Ordering list'!$A$3:$A$855,MATCH('Calculations - Diagnostics'!$H78,'2 Diagnostics Ordering list'!$A$3:$A$855,0)),4)="6.3 ",LEFT(INDEX('2 Diagnostics Ordering list'!$A$3:$A$855,MATCH('Calculations - Diagnostics'!$H78,'2 Diagnostics Ordering list'!$A$3:$A$855,0)),4)="6.4 ",LEFT(INDEX('2 Diagnostics Ordering list'!$A$3:$A$855,MATCH('Calculations - Diagnostics'!$H78,'2 Diagnostics Ordering list'!$A$3:$A$855,0)),4)="7.1 "),HYPERLINK("#"&amp;CELL("address",INDEX('2 Diagnostics Ordering list'!$A$3:$A$855,MATCH('Calculations - Diagnostics'!$H78,'2 Diagnostics Ordering list'!$A$3:$A$855,0))),INDEX('2 Diagnostics Ordering list'!$A$3:$A$855,MATCH('Calculations - Diagnostics'!$H78,'2 Diagnostics Ordering list'!$A$3:$A$855,0))),"")</f>
        <v/>
      </c>
      <c r="C43" s="714" t="str">
        <f t="array" aca="1" ref="C43" ca="1">IF(AND(A43="",B43=""),HYPERLINK("#"&amp;CELL("address",INDEX('2 Diagnostics Ordering list'!$A$3:$A$855,MATCH('Calculations - Diagnostics'!$H78,'2 Diagnostics Ordering list'!$A$3:$A$855,0))),INDEX('2 Diagnostics Ordering list'!$A$3:$A$855,MATCH('Calculations - Diagnostics'!$H78,'2 Diagnostics Ordering list'!$A$3:$A$855,0))),"")</f>
        <v>1.5.6 Liquid culture consumables</v>
      </c>
    </row>
    <row r="44" spans="1:3" ht="17.100000000000001" customHeight="1" x14ac:dyDescent="0.2">
      <c r="A44" s="707" t="str">
        <f t="array" aca="1" ref="A44" ca="1">IF(OR(LEFT(INDEX('2 Diagnostics Ordering list'!$A$3:$A$855,MATCH('Calculations - Diagnostics'!$H79,'2 Diagnostics Ordering list'!$A$3:$A$855,0)),3)="1. ",LEFT(INDEX('2 Diagnostics Ordering list'!$A$3:$A$855,MATCH('Calculations - Diagnostics'!$H79,'2 Diagnostics Ordering list'!$A$3:$A$855,0)),3)="2. ",LEFT(INDEX('2 Diagnostics Ordering list'!$A$3:$A$855,MATCH('Calculations - Diagnostics'!$H79,'2 Diagnostics Ordering list'!$A$3:$A$855,0)),3)="3. ",LEFT(INDEX('2 Diagnostics Ordering list'!$A$3:$A$855,MATCH('Calculations - Diagnostics'!$H79,'2 Diagnostics Ordering list'!$A$3:$A$855,0)),3)="4. ",LEFT(INDEX('2 Diagnostics Ordering list'!$A$3:$A$855,MATCH('Calculations - Diagnostics'!$H79,'2 Diagnostics Ordering list'!$A$3:$A$855,0)),3)="5. ",LEFT(INDEX('2 Diagnostics Ordering list'!$A$3:$A$855,MATCH('Calculations - Diagnostics'!$H79,'2 Diagnostics Ordering list'!$A$3:$A$855,0)),3)="6. ",LEFT(INDEX('2 Diagnostics Ordering list'!$A$3:$A$855,MATCH('Calculations - Diagnostics'!$H79,'2 Diagnostics Ordering list'!$A$3:$A$855,0)),3)="7. ",LEFT(INDEX('2 Diagnostics Ordering list'!$A$3:$A$855,MATCH('Calculations - Diagnostics'!$H79,'2 Diagnostics Ordering list'!$A$3:$A$855,0)),3)="8. ",LEFT(INDEX('2 Diagnostics Ordering list'!$A$3:$A$855,MATCH('Calculations - Diagnostics'!$H79,'2 Diagnostics Ordering list'!$A$3:$A$855,0)),3)="9. "),HYPERLINK("#"&amp;CELL("address",INDEX('2 Diagnostics Ordering list'!$A$3:$A$855,MATCH('Calculations - Diagnostics'!$H79,'2 Diagnostics Ordering list'!$A$3:$A$855,0))),INDEX('2 Diagnostics Ordering list'!$A$3:$A$855,MATCH('Calculations - Diagnostics'!$H79,'2 Diagnostics Ordering list'!$A$3:$A$855,0))),"")</f>
        <v/>
      </c>
      <c r="B44" s="712" t="str">
        <f t="array" aca="1" ref="B44" ca="1">IF(OR(LEFT(INDEX('2 Diagnostics Ordering list'!$A$3:$A$855,MATCH('Calculations - Diagnostics'!$H79,'2 Diagnostics Ordering list'!$A$3:$A$855,0)),4)="1.1 ",LEFT(INDEX('2 Diagnostics Ordering list'!$A$3:$A$855,MATCH('Calculations - Diagnostics'!$H79,'2 Diagnostics Ordering list'!$A$3:$A$855,0)),4)="1.2 ",LEFT(INDEX('2 Diagnostics Ordering list'!$A$3:$A$855,MATCH('Calculations - Diagnostics'!$H79,'2 Diagnostics Ordering list'!$A$3:$A$855,0)),4)="1.3 ",LEFT(INDEX('2 Diagnostics Ordering list'!$A$3:$A$855,MATCH('Calculations - Diagnostics'!$H79,'2 Diagnostics Ordering list'!$A$3:$A$855,0)),4)="1.4 ",LEFT(INDEX('2 Diagnostics Ordering list'!$A$3:$A$855,MATCH('Calculations - Diagnostics'!$H79,'2 Diagnostics Ordering list'!$A$3:$A$855,0)),4)="1.5 ",LEFT(INDEX('2 Diagnostics Ordering list'!$A$3:$A$855,MATCH('Calculations - Diagnostics'!$H79,'2 Diagnostics Ordering list'!$A$3:$A$855,0)),4)="1.6 ",LEFT(INDEX('2 Diagnostics Ordering list'!$A$3:$A$855,MATCH('Calculations - Diagnostics'!$H79,'2 Diagnostics Ordering list'!$A$3:$A$855,0)),4)="2.1 ",LEFT(INDEX('2 Diagnostics Ordering list'!$A$3:$A$855,MATCH('Calculations - Diagnostics'!$H79,'2 Diagnostics Ordering list'!$A$3:$A$855,0)),4)="3.1 ",LEFT(INDEX('2 Diagnostics Ordering list'!$A$3:$A$855,MATCH('Calculations - Diagnostics'!$H79,'2 Diagnostics Ordering list'!$A$3:$A$855,0)),4)="4.1 ",LEFT(INDEX('2 Diagnostics Ordering list'!$A$3:$A$855,MATCH('Calculations - Diagnostics'!$H79,'2 Diagnostics Ordering list'!$A$3:$A$855,0)),4)="4.2 ",LEFT(INDEX('2 Diagnostics Ordering list'!$A$3:$A$855,MATCH('Calculations - Diagnostics'!$H79,'2 Diagnostics Ordering list'!$A$3:$A$855,0)),4)="5.1 ",LEFT(INDEX('2 Diagnostics Ordering list'!$A$3:$A$855,MATCH('Calculations - Diagnostics'!$H79,'2 Diagnostics Ordering list'!$A$3:$A$855,0)),4)="5.2 ",LEFT(INDEX('2 Diagnostics Ordering list'!$A$3:$A$855,MATCH('Calculations - Diagnostics'!$H79,'2 Diagnostics Ordering list'!$A$3:$A$855,0)),4)="5.3 ",LEFT(INDEX('2 Diagnostics Ordering list'!$A$3:$A$855,MATCH('Calculations - Diagnostics'!$H79,'2 Diagnostics Ordering list'!$A$3:$A$855,0)),4)="6.1 ",LEFT(INDEX('2 Diagnostics Ordering list'!$A$3:$A$855,MATCH('Calculations - Diagnostics'!$H79,'2 Diagnostics Ordering list'!$A$3:$A$855,0)),4)="6.2 ",LEFT(INDEX('2 Diagnostics Ordering list'!$A$3:$A$855,MATCH('Calculations - Diagnostics'!$H79,'2 Diagnostics Ordering list'!$A$3:$A$855,0)),4)="6.3 ",LEFT(INDEX('2 Diagnostics Ordering list'!$A$3:$A$855,MATCH('Calculations - Diagnostics'!$H79,'2 Diagnostics Ordering list'!$A$3:$A$855,0)),4)="6.4 ",LEFT(INDEX('2 Diagnostics Ordering list'!$A$3:$A$855,MATCH('Calculations - Diagnostics'!$H79,'2 Diagnostics Ordering list'!$A$3:$A$855,0)),4)="7.1 "),HYPERLINK("#"&amp;CELL("address",INDEX('2 Diagnostics Ordering list'!$A$3:$A$855,MATCH('Calculations - Diagnostics'!$H79,'2 Diagnostics Ordering list'!$A$3:$A$855,0))),INDEX('2 Diagnostics Ordering list'!$A$3:$A$855,MATCH('Calculations - Diagnostics'!$H79,'2 Diagnostics Ordering list'!$A$3:$A$855,0))),"")</f>
        <v/>
      </c>
      <c r="C44" s="715" t="str">
        <f t="array" aca="1" ref="C44" ca="1">IF(AND(A44="",B44=""),HYPERLINK("#"&amp;CELL("address",INDEX('2 Diagnostics Ordering list'!$A$3:$A$855,MATCH('Calculations - Diagnostics'!$H79,'2 Diagnostics Ordering list'!$A$3:$A$855,0))),INDEX('2 Diagnostics Ordering list'!$A$3:$A$855,MATCH('Calculations - Diagnostics'!$H79,'2 Diagnostics Ordering list'!$A$3:$A$855,0))),"")</f>
        <v>1.5.7 Solid and liquid culture DST: FLD pure substances</v>
      </c>
    </row>
    <row r="45" spans="1:3" ht="17.100000000000001" customHeight="1" x14ac:dyDescent="0.2">
      <c r="A45" s="707" t="str">
        <f t="array" aca="1" ref="A45" ca="1">IF(OR(LEFT(INDEX('2 Diagnostics Ordering list'!$A$3:$A$855,MATCH('Calculations - Diagnostics'!$H80,'2 Diagnostics Ordering list'!$A$3:$A$855,0)),3)="1. ",LEFT(INDEX('2 Diagnostics Ordering list'!$A$3:$A$855,MATCH('Calculations - Diagnostics'!$H80,'2 Diagnostics Ordering list'!$A$3:$A$855,0)),3)="2. ",LEFT(INDEX('2 Diagnostics Ordering list'!$A$3:$A$855,MATCH('Calculations - Diagnostics'!$H80,'2 Diagnostics Ordering list'!$A$3:$A$855,0)),3)="3. ",LEFT(INDEX('2 Diagnostics Ordering list'!$A$3:$A$855,MATCH('Calculations - Diagnostics'!$H80,'2 Diagnostics Ordering list'!$A$3:$A$855,0)),3)="4. ",LEFT(INDEX('2 Diagnostics Ordering list'!$A$3:$A$855,MATCH('Calculations - Diagnostics'!$H80,'2 Diagnostics Ordering list'!$A$3:$A$855,0)),3)="5. ",LEFT(INDEX('2 Diagnostics Ordering list'!$A$3:$A$855,MATCH('Calculations - Diagnostics'!$H80,'2 Diagnostics Ordering list'!$A$3:$A$855,0)),3)="6. ",LEFT(INDEX('2 Diagnostics Ordering list'!$A$3:$A$855,MATCH('Calculations - Diagnostics'!$H80,'2 Diagnostics Ordering list'!$A$3:$A$855,0)),3)="7. ",LEFT(INDEX('2 Diagnostics Ordering list'!$A$3:$A$855,MATCH('Calculations - Diagnostics'!$H80,'2 Diagnostics Ordering list'!$A$3:$A$855,0)),3)="8. ",LEFT(INDEX('2 Diagnostics Ordering list'!$A$3:$A$855,MATCH('Calculations - Diagnostics'!$H80,'2 Diagnostics Ordering list'!$A$3:$A$855,0)),3)="9. "),HYPERLINK("#"&amp;CELL("address",INDEX('2 Diagnostics Ordering list'!$A$3:$A$855,MATCH('Calculations - Diagnostics'!$H80,'2 Diagnostics Ordering list'!$A$3:$A$855,0))),INDEX('2 Diagnostics Ordering list'!$A$3:$A$855,MATCH('Calculations - Diagnostics'!$H80,'2 Diagnostics Ordering list'!$A$3:$A$855,0))),"")</f>
        <v/>
      </c>
      <c r="B45" s="708" t="str">
        <f t="array" aca="1" ref="B45" ca="1">IF(OR(LEFT(INDEX('2 Diagnostics Ordering list'!$A$3:$A$855,MATCH('Calculations - Diagnostics'!$H80,'2 Diagnostics Ordering list'!$A$3:$A$855,0)),4)="1.1 ",LEFT(INDEX('2 Diagnostics Ordering list'!$A$3:$A$855,MATCH('Calculations - Diagnostics'!$H80,'2 Diagnostics Ordering list'!$A$3:$A$855,0)),4)="1.2 ",LEFT(INDEX('2 Diagnostics Ordering list'!$A$3:$A$855,MATCH('Calculations - Diagnostics'!$H80,'2 Diagnostics Ordering list'!$A$3:$A$855,0)),4)="1.3 ",LEFT(INDEX('2 Diagnostics Ordering list'!$A$3:$A$855,MATCH('Calculations - Diagnostics'!$H80,'2 Diagnostics Ordering list'!$A$3:$A$855,0)),4)="1.4 ",LEFT(INDEX('2 Diagnostics Ordering list'!$A$3:$A$855,MATCH('Calculations - Diagnostics'!$H80,'2 Diagnostics Ordering list'!$A$3:$A$855,0)),4)="1.5 ",LEFT(INDEX('2 Diagnostics Ordering list'!$A$3:$A$855,MATCH('Calculations - Diagnostics'!$H80,'2 Diagnostics Ordering list'!$A$3:$A$855,0)),4)="1.6 ",LEFT(INDEX('2 Diagnostics Ordering list'!$A$3:$A$855,MATCH('Calculations - Diagnostics'!$H80,'2 Diagnostics Ordering list'!$A$3:$A$855,0)),4)="2.1 ",LEFT(INDEX('2 Diagnostics Ordering list'!$A$3:$A$855,MATCH('Calculations - Diagnostics'!$H80,'2 Diagnostics Ordering list'!$A$3:$A$855,0)),4)="3.1 ",LEFT(INDEX('2 Diagnostics Ordering list'!$A$3:$A$855,MATCH('Calculations - Diagnostics'!$H80,'2 Diagnostics Ordering list'!$A$3:$A$855,0)),4)="4.1 ",LEFT(INDEX('2 Diagnostics Ordering list'!$A$3:$A$855,MATCH('Calculations - Diagnostics'!$H80,'2 Diagnostics Ordering list'!$A$3:$A$855,0)),4)="4.2 ",LEFT(INDEX('2 Diagnostics Ordering list'!$A$3:$A$855,MATCH('Calculations - Diagnostics'!$H80,'2 Diagnostics Ordering list'!$A$3:$A$855,0)),4)="5.1 ",LEFT(INDEX('2 Diagnostics Ordering list'!$A$3:$A$855,MATCH('Calculations - Diagnostics'!$H80,'2 Diagnostics Ordering list'!$A$3:$A$855,0)),4)="5.2 ",LEFT(INDEX('2 Diagnostics Ordering list'!$A$3:$A$855,MATCH('Calculations - Diagnostics'!$H80,'2 Diagnostics Ordering list'!$A$3:$A$855,0)),4)="5.3 ",LEFT(INDEX('2 Diagnostics Ordering list'!$A$3:$A$855,MATCH('Calculations - Diagnostics'!$H80,'2 Diagnostics Ordering list'!$A$3:$A$855,0)),4)="6.1 ",LEFT(INDEX('2 Diagnostics Ordering list'!$A$3:$A$855,MATCH('Calculations - Diagnostics'!$H80,'2 Diagnostics Ordering list'!$A$3:$A$855,0)),4)="6.2 ",LEFT(INDEX('2 Diagnostics Ordering list'!$A$3:$A$855,MATCH('Calculations - Diagnostics'!$H80,'2 Diagnostics Ordering list'!$A$3:$A$855,0)),4)="6.3 ",LEFT(INDEX('2 Diagnostics Ordering list'!$A$3:$A$855,MATCH('Calculations - Diagnostics'!$H80,'2 Diagnostics Ordering list'!$A$3:$A$855,0)),4)="6.4 ",LEFT(INDEX('2 Diagnostics Ordering list'!$A$3:$A$855,MATCH('Calculations - Diagnostics'!$H80,'2 Diagnostics Ordering list'!$A$3:$A$855,0)),4)="7.1 "),HYPERLINK("#"&amp;CELL("address",INDEX('2 Diagnostics Ordering list'!$A$3:$A$855,MATCH('Calculations - Diagnostics'!$H80,'2 Diagnostics Ordering list'!$A$3:$A$855,0))),INDEX('2 Diagnostics Ordering list'!$A$3:$A$855,MATCH('Calculations - Diagnostics'!$H80,'2 Diagnostics Ordering list'!$A$3:$A$855,0))),"")</f>
        <v/>
      </c>
      <c r="C45" s="714" t="str">
        <f t="array" aca="1" ref="C45" ca="1">IF(AND(A45="",B45=""),HYPERLINK("#"&amp;CELL("address",INDEX('2 Diagnostics Ordering list'!$A$3:$A$855,MATCH('Calculations - Diagnostics'!$H80,'2 Diagnostics Ordering list'!$A$3:$A$855,0))),INDEX('2 Diagnostics Ordering list'!$A$3:$A$855,MATCH('Calculations - Diagnostics'!$H80,'2 Diagnostics Ordering list'!$A$3:$A$855,0))),"")</f>
        <v>1.5.8 Solid and liquid culture DST: SLD pure substances</v>
      </c>
    </row>
    <row r="46" spans="1:3" ht="17.100000000000001" customHeight="1" thickBot="1" x14ac:dyDescent="0.25">
      <c r="A46" s="717" t="str">
        <f t="array" aca="1" ref="A46" ca="1">IF(OR(LEFT(INDEX('2 Diagnostics Ordering list'!$A$3:$A$855,MATCH('Calculations - Diagnostics'!$H81,'2 Diagnostics Ordering list'!$A$3:$A$855,0)),3)="1. ",LEFT(INDEX('2 Diagnostics Ordering list'!$A$3:$A$855,MATCH('Calculations - Diagnostics'!$H81,'2 Diagnostics Ordering list'!$A$3:$A$855,0)),3)="2. ",LEFT(INDEX('2 Diagnostics Ordering list'!$A$3:$A$855,MATCH('Calculations - Diagnostics'!$H81,'2 Diagnostics Ordering list'!$A$3:$A$855,0)),3)="3. ",LEFT(INDEX('2 Diagnostics Ordering list'!$A$3:$A$855,MATCH('Calculations - Diagnostics'!$H81,'2 Diagnostics Ordering list'!$A$3:$A$855,0)),3)="4. ",LEFT(INDEX('2 Diagnostics Ordering list'!$A$3:$A$855,MATCH('Calculations - Diagnostics'!$H81,'2 Diagnostics Ordering list'!$A$3:$A$855,0)),3)="5. ",LEFT(INDEX('2 Diagnostics Ordering list'!$A$3:$A$855,MATCH('Calculations - Diagnostics'!$H81,'2 Diagnostics Ordering list'!$A$3:$A$855,0)),3)="6. ",LEFT(INDEX('2 Diagnostics Ordering list'!$A$3:$A$855,MATCH('Calculations - Diagnostics'!$H81,'2 Diagnostics Ordering list'!$A$3:$A$855,0)),3)="7. ",LEFT(INDEX('2 Diagnostics Ordering list'!$A$3:$A$855,MATCH('Calculations - Diagnostics'!$H81,'2 Diagnostics Ordering list'!$A$3:$A$855,0)),3)="8. ",LEFT(INDEX('2 Diagnostics Ordering list'!$A$3:$A$855,MATCH('Calculations - Diagnostics'!$H81,'2 Diagnostics Ordering list'!$A$3:$A$855,0)),3)="9. "),HYPERLINK("#"&amp;CELL("address",INDEX('2 Diagnostics Ordering list'!$A$3:$A$855,MATCH('Calculations - Diagnostics'!$H81,'2 Diagnostics Ordering list'!$A$3:$A$855,0))),INDEX('2 Diagnostics Ordering list'!$A$3:$A$855,MATCH('Calculations - Diagnostics'!$H81,'2 Diagnostics Ordering list'!$A$3:$A$855,0))),"")</f>
        <v/>
      </c>
      <c r="B46" s="718" t="str">
        <f t="array" aca="1" ref="B46" ca="1">IF(OR(LEFT(INDEX('2 Diagnostics Ordering list'!$A$3:$A$855,MATCH('Calculations - Diagnostics'!$H81,'2 Diagnostics Ordering list'!$A$3:$A$855,0)),4)="1.1 ",LEFT(INDEX('2 Diagnostics Ordering list'!$A$3:$A$855,MATCH('Calculations - Diagnostics'!$H81,'2 Diagnostics Ordering list'!$A$3:$A$855,0)),4)="1.2 ",LEFT(INDEX('2 Diagnostics Ordering list'!$A$3:$A$855,MATCH('Calculations - Diagnostics'!$H81,'2 Diagnostics Ordering list'!$A$3:$A$855,0)),4)="1.3 ",LEFT(INDEX('2 Diagnostics Ordering list'!$A$3:$A$855,MATCH('Calculations - Diagnostics'!$H81,'2 Diagnostics Ordering list'!$A$3:$A$855,0)),4)="1.4 ",LEFT(INDEX('2 Diagnostics Ordering list'!$A$3:$A$855,MATCH('Calculations - Diagnostics'!$H81,'2 Diagnostics Ordering list'!$A$3:$A$855,0)),4)="1.5 ",LEFT(INDEX('2 Diagnostics Ordering list'!$A$3:$A$855,MATCH('Calculations - Diagnostics'!$H81,'2 Diagnostics Ordering list'!$A$3:$A$855,0)),4)="1.6 ",LEFT(INDEX('2 Diagnostics Ordering list'!$A$3:$A$855,MATCH('Calculations - Diagnostics'!$H81,'2 Diagnostics Ordering list'!$A$3:$A$855,0)),4)="2.1 ",LEFT(INDEX('2 Diagnostics Ordering list'!$A$3:$A$855,MATCH('Calculations - Diagnostics'!$H81,'2 Diagnostics Ordering list'!$A$3:$A$855,0)),4)="3.1 ",LEFT(INDEX('2 Diagnostics Ordering list'!$A$3:$A$855,MATCH('Calculations - Diagnostics'!$H81,'2 Diagnostics Ordering list'!$A$3:$A$855,0)),4)="4.1 ",LEFT(INDEX('2 Diagnostics Ordering list'!$A$3:$A$855,MATCH('Calculations - Diagnostics'!$H81,'2 Diagnostics Ordering list'!$A$3:$A$855,0)),4)="4.2 ",LEFT(INDEX('2 Diagnostics Ordering list'!$A$3:$A$855,MATCH('Calculations - Diagnostics'!$H81,'2 Diagnostics Ordering list'!$A$3:$A$855,0)),4)="5.1 ",LEFT(INDEX('2 Diagnostics Ordering list'!$A$3:$A$855,MATCH('Calculations - Diagnostics'!$H81,'2 Diagnostics Ordering list'!$A$3:$A$855,0)),4)="5.2 ",LEFT(INDEX('2 Diagnostics Ordering list'!$A$3:$A$855,MATCH('Calculations - Diagnostics'!$H81,'2 Diagnostics Ordering list'!$A$3:$A$855,0)),4)="5.3 ",LEFT(INDEX('2 Diagnostics Ordering list'!$A$3:$A$855,MATCH('Calculations - Diagnostics'!$H81,'2 Diagnostics Ordering list'!$A$3:$A$855,0)),4)="6.1 ",LEFT(INDEX('2 Diagnostics Ordering list'!$A$3:$A$855,MATCH('Calculations - Diagnostics'!$H81,'2 Diagnostics Ordering list'!$A$3:$A$855,0)),4)="6.2 ",LEFT(INDEX('2 Diagnostics Ordering list'!$A$3:$A$855,MATCH('Calculations - Diagnostics'!$H81,'2 Diagnostics Ordering list'!$A$3:$A$855,0)),4)="6.3 ",LEFT(INDEX('2 Diagnostics Ordering list'!$A$3:$A$855,MATCH('Calculations - Diagnostics'!$H81,'2 Diagnostics Ordering list'!$A$3:$A$855,0)),4)="6.4 ",LEFT(INDEX('2 Diagnostics Ordering list'!$A$3:$A$855,MATCH('Calculations - Diagnostics'!$H81,'2 Diagnostics Ordering list'!$A$3:$A$855,0)),4)="7.1 "),HYPERLINK("#"&amp;CELL("address",INDEX('2 Diagnostics Ordering list'!$A$3:$A$855,MATCH('Calculations - Diagnostics'!$H81,'2 Diagnostics Ordering list'!$A$3:$A$855,0))),INDEX('2 Diagnostics Ordering list'!$A$3:$A$855,MATCH('Calculations - Diagnostics'!$H81,'2 Diagnostics Ordering list'!$A$3:$A$855,0))),"")</f>
        <v>1.6 MTB IDENTIFICATION</v>
      </c>
      <c r="C46" s="721" t="str">
        <f t="array" aca="1" ref="C46" ca="1">IF(AND(A46="",B46=""),HYPERLINK("#"&amp;CELL("address",INDEX('2 Diagnostics Ordering list'!$A$3:$A$855,MATCH('Calculations - Diagnostics'!$H81,'2 Diagnostics Ordering list'!$A$3:$A$855,0))),INDEX('2 Diagnostics Ordering list'!$A$3:$A$855,MATCH('Calculations - Diagnostics'!$H81,'2 Diagnostics Ordering list'!$A$3:$A$855,0))),"")</f>
        <v/>
      </c>
    </row>
    <row r="47" spans="1:3" ht="17.100000000000001" customHeight="1" x14ac:dyDescent="0.2">
      <c r="A47" s="707" t="str">
        <f t="array" aca="1" ref="A47" ca="1">IF(OR(LEFT(INDEX('2 Diagnostics Ordering list'!$A$3:$A$855,MATCH('Calculations - Diagnostics'!$H82,'2 Diagnostics Ordering list'!$A$3:$A$855,0)),3)="1. ",LEFT(INDEX('2 Diagnostics Ordering list'!$A$3:$A$855,MATCH('Calculations - Diagnostics'!$H82,'2 Diagnostics Ordering list'!$A$3:$A$855,0)),3)="2. ",LEFT(INDEX('2 Diagnostics Ordering list'!$A$3:$A$855,MATCH('Calculations - Diagnostics'!$H82,'2 Diagnostics Ordering list'!$A$3:$A$855,0)),3)="3. ",LEFT(INDEX('2 Diagnostics Ordering list'!$A$3:$A$855,MATCH('Calculations - Diagnostics'!$H82,'2 Diagnostics Ordering list'!$A$3:$A$855,0)),3)="4. ",LEFT(INDEX('2 Diagnostics Ordering list'!$A$3:$A$855,MATCH('Calculations - Diagnostics'!$H82,'2 Diagnostics Ordering list'!$A$3:$A$855,0)),3)="5. ",LEFT(INDEX('2 Diagnostics Ordering list'!$A$3:$A$855,MATCH('Calculations - Diagnostics'!$H82,'2 Diagnostics Ordering list'!$A$3:$A$855,0)),3)="6. ",LEFT(INDEX('2 Diagnostics Ordering list'!$A$3:$A$855,MATCH('Calculations - Diagnostics'!$H82,'2 Diagnostics Ordering list'!$A$3:$A$855,0)),3)="7. ",LEFT(INDEX('2 Diagnostics Ordering list'!$A$3:$A$855,MATCH('Calculations - Diagnostics'!$H82,'2 Diagnostics Ordering list'!$A$3:$A$855,0)),3)="8. ",LEFT(INDEX('2 Diagnostics Ordering list'!$A$3:$A$855,MATCH('Calculations - Diagnostics'!$H82,'2 Diagnostics Ordering list'!$A$3:$A$855,0)),3)="9. "),HYPERLINK("#"&amp;CELL("address",INDEX('2 Diagnostics Ordering list'!$A$3:$A$855,MATCH('Calculations - Diagnostics'!$H82,'2 Diagnostics Ordering list'!$A$3:$A$855,0))),INDEX('2 Diagnostics Ordering list'!$A$3:$A$855,MATCH('Calculations - Diagnostics'!$H82,'2 Diagnostics Ordering list'!$A$3:$A$855,0))),"")</f>
        <v/>
      </c>
      <c r="B47" s="708" t="str">
        <f t="array" aca="1" ref="B47" ca="1">IF(OR(LEFT(INDEX('2 Diagnostics Ordering list'!$A$3:$A$855,MATCH('Calculations - Diagnostics'!$H82,'2 Diagnostics Ordering list'!$A$3:$A$855,0)),4)="1.1 ",LEFT(INDEX('2 Diagnostics Ordering list'!$A$3:$A$855,MATCH('Calculations - Diagnostics'!$H82,'2 Diagnostics Ordering list'!$A$3:$A$855,0)),4)="1.2 ",LEFT(INDEX('2 Diagnostics Ordering list'!$A$3:$A$855,MATCH('Calculations - Diagnostics'!$H82,'2 Diagnostics Ordering list'!$A$3:$A$855,0)),4)="1.3 ",LEFT(INDEX('2 Diagnostics Ordering list'!$A$3:$A$855,MATCH('Calculations - Diagnostics'!$H82,'2 Diagnostics Ordering list'!$A$3:$A$855,0)),4)="1.4 ",LEFT(INDEX('2 Diagnostics Ordering list'!$A$3:$A$855,MATCH('Calculations - Diagnostics'!$H82,'2 Diagnostics Ordering list'!$A$3:$A$855,0)),4)="1.5 ",LEFT(INDEX('2 Diagnostics Ordering list'!$A$3:$A$855,MATCH('Calculations - Diagnostics'!$H82,'2 Diagnostics Ordering list'!$A$3:$A$855,0)),4)="1.6 ",LEFT(INDEX('2 Diagnostics Ordering list'!$A$3:$A$855,MATCH('Calculations - Diagnostics'!$H82,'2 Diagnostics Ordering list'!$A$3:$A$855,0)),4)="2.1 ",LEFT(INDEX('2 Diagnostics Ordering list'!$A$3:$A$855,MATCH('Calculations - Diagnostics'!$H82,'2 Diagnostics Ordering list'!$A$3:$A$855,0)),4)="3.1 ",LEFT(INDEX('2 Diagnostics Ordering list'!$A$3:$A$855,MATCH('Calculations - Diagnostics'!$H82,'2 Diagnostics Ordering list'!$A$3:$A$855,0)),4)="4.1 ",LEFT(INDEX('2 Diagnostics Ordering list'!$A$3:$A$855,MATCH('Calculations - Diagnostics'!$H82,'2 Diagnostics Ordering list'!$A$3:$A$855,0)),4)="4.2 ",LEFT(INDEX('2 Diagnostics Ordering list'!$A$3:$A$855,MATCH('Calculations - Diagnostics'!$H82,'2 Diagnostics Ordering list'!$A$3:$A$855,0)),4)="5.1 ",LEFT(INDEX('2 Diagnostics Ordering list'!$A$3:$A$855,MATCH('Calculations - Diagnostics'!$H82,'2 Diagnostics Ordering list'!$A$3:$A$855,0)),4)="5.2 ",LEFT(INDEX('2 Diagnostics Ordering list'!$A$3:$A$855,MATCH('Calculations - Diagnostics'!$H82,'2 Diagnostics Ordering list'!$A$3:$A$855,0)),4)="5.3 ",LEFT(INDEX('2 Diagnostics Ordering list'!$A$3:$A$855,MATCH('Calculations - Diagnostics'!$H82,'2 Diagnostics Ordering list'!$A$3:$A$855,0)),4)="6.1 ",LEFT(INDEX('2 Diagnostics Ordering list'!$A$3:$A$855,MATCH('Calculations - Diagnostics'!$H82,'2 Diagnostics Ordering list'!$A$3:$A$855,0)),4)="6.2 ",LEFT(INDEX('2 Diagnostics Ordering list'!$A$3:$A$855,MATCH('Calculations - Diagnostics'!$H82,'2 Diagnostics Ordering list'!$A$3:$A$855,0)),4)="6.3 ",LEFT(INDEX('2 Diagnostics Ordering list'!$A$3:$A$855,MATCH('Calculations - Diagnostics'!$H82,'2 Diagnostics Ordering list'!$A$3:$A$855,0)),4)="6.4 ",LEFT(INDEX('2 Diagnostics Ordering list'!$A$3:$A$855,MATCH('Calculations - Diagnostics'!$H82,'2 Diagnostics Ordering list'!$A$3:$A$855,0)),4)="7.1 "),HYPERLINK("#"&amp;CELL("address",INDEX('2 Diagnostics Ordering list'!$A$3:$A$855,MATCH('Calculations - Diagnostics'!$H82,'2 Diagnostics Ordering list'!$A$3:$A$855,0))),INDEX('2 Diagnostics Ordering list'!$A$3:$A$855,MATCH('Calculations - Diagnostics'!$H82,'2 Diagnostics Ordering list'!$A$3:$A$855,0))),"")</f>
        <v/>
      </c>
      <c r="C47" s="720" t="str">
        <f t="array" aca="1" ref="C47" ca="1">IF(AND(A47="",B47=""),HYPERLINK("#"&amp;CELL("address",INDEX('2 Diagnostics Ordering list'!$A$3:$A$855,MATCH('Calculations - Diagnostics'!$H82,'2 Diagnostics Ordering list'!$A$3:$A$855,0))),INDEX('2 Diagnostics Ordering list'!$A$3:$A$855,MATCH('Calculations - Diagnostics'!$H82,'2 Diagnostics Ordering list'!$A$3:$A$855,0))),"")</f>
        <v>1.6.1 MTB Identification Rapid test</v>
      </c>
    </row>
    <row r="48" spans="1:3" ht="17.100000000000001" customHeight="1" x14ac:dyDescent="0.2">
      <c r="A48" s="707" t="str">
        <f t="array" aca="1" ref="A48" ca="1">IF(OR(LEFT(INDEX('2 Diagnostics Ordering list'!$A$3:$A$855,MATCH('Calculations - Diagnostics'!$H83,'2 Diagnostics Ordering list'!$A$3:$A$855,0)),3)="1. ",LEFT(INDEX('2 Diagnostics Ordering list'!$A$3:$A$855,MATCH('Calculations - Diagnostics'!$H83,'2 Diagnostics Ordering list'!$A$3:$A$855,0)),3)="2. ",LEFT(INDEX('2 Diagnostics Ordering list'!$A$3:$A$855,MATCH('Calculations - Diagnostics'!$H83,'2 Diagnostics Ordering list'!$A$3:$A$855,0)),3)="3. ",LEFT(INDEX('2 Diagnostics Ordering list'!$A$3:$A$855,MATCH('Calculations - Diagnostics'!$H83,'2 Diagnostics Ordering list'!$A$3:$A$855,0)),3)="4. ",LEFT(INDEX('2 Diagnostics Ordering list'!$A$3:$A$855,MATCH('Calculations - Diagnostics'!$H83,'2 Diagnostics Ordering list'!$A$3:$A$855,0)),3)="5. ",LEFT(INDEX('2 Diagnostics Ordering list'!$A$3:$A$855,MATCH('Calculations - Diagnostics'!$H83,'2 Diagnostics Ordering list'!$A$3:$A$855,0)),3)="6. ",LEFT(INDEX('2 Diagnostics Ordering list'!$A$3:$A$855,MATCH('Calculations - Diagnostics'!$H83,'2 Diagnostics Ordering list'!$A$3:$A$855,0)),3)="7. ",LEFT(INDEX('2 Diagnostics Ordering list'!$A$3:$A$855,MATCH('Calculations - Diagnostics'!$H83,'2 Diagnostics Ordering list'!$A$3:$A$855,0)),3)="8. ",LEFT(INDEX('2 Diagnostics Ordering list'!$A$3:$A$855,MATCH('Calculations - Diagnostics'!$H83,'2 Diagnostics Ordering list'!$A$3:$A$855,0)),3)="9. "),HYPERLINK("#"&amp;CELL("address",INDEX('2 Diagnostics Ordering list'!$A$3:$A$855,MATCH('Calculations - Diagnostics'!$H83,'2 Diagnostics Ordering list'!$A$3:$A$855,0))),INDEX('2 Diagnostics Ordering list'!$A$3:$A$855,MATCH('Calculations - Diagnostics'!$H83,'2 Diagnostics Ordering list'!$A$3:$A$855,0))),"")</f>
        <v xml:space="preserve">2. DETECTION OF LATENT TB </v>
      </c>
      <c r="B48" s="708" t="str">
        <f t="array" aca="1" ref="B48" ca="1">IF(OR(LEFT(INDEX('2 Diagnostics Ordering list'!$A$3:$A$855,MATCH('Calculations - Diagnostics'!$H83,'2 Diagnostics Ordering list'!$A$3:$A$855,0)),4)="1.1 ",LEFT(INDEX('2 Diagnostics Ordering list'!$A$3:$A$855,MATCH('Calculations - Diagnostics'!$H83,'2 Diagnostics Ordering list'!$A$3:$A$855,0)),4)="1.2 ",LEFT(INDEX('2 Diagnostics Ordering list'!$A$3:$A$855,MATCH('Calculations - Diagnostics'!$H83,'2 Diagnostics Ordering list'!$A$3:$A$855,0)),4)="1.3 ",LEFT(INDEX('2 Diagnostics Ordering list'!$A$3:$A$855,MATCH('Calculations - Diagnostics'!$H83,'2 Diagnostics Ordering list'!$A$3:$A$855,0)),4)="1.4 ",LEFT(INDEX('2 Diagnostics Ordering list'!$A$3:$A$855,MATCH('Calculations - Diagnostics'!$H83,'2 Diagnostics Ordering list'!$A$3:$A$855,0)),4)="1.5 ",LEFT(INDEX('2 Diagnostics Ordering list'!$A$3:$A$855,MATCH('Calculations - Diagnostics'!$H83,'2 Diagnostics Ordering list'!$A$3:$A$855,0)),4)="1.6 ",LEFT(INDEX('2 Diagnostics Ordering list'!$A$3:$A$855,MATCH('Calculations - Diagnostics'!$H83,'2 Diagnostics Ordering list'!$A$3:$A$855,0)),4)="2.1 ",LEFT(INDEX('2 Diagnostics Ordering list'!$A$3:$A$855,MATCH('Calculations - Diagnostics'!$H83,'2 Diagnostics Ordering list'!$A$3:$A$855,0)),4)="3.1 ",LEFT(INDEX('2 Diagnostics Ordering list'!$A$3:$A$855,MATCH('Calculations - Diagnostics'!$H83,'2 Diagnostics Ordering list'!$A$3:$A$855,0)),4)="4.1 ",LEFT(INDEX('2 Diagnostics Ordering list'!$A$3:$A$855,MATCH('Calculations - Diagnostics'!$H83,'2 Diagnostics Ordering list'!$A$3:$A$855,0)),4)="4.2 ",LEFT(INDEX('2 Diagnostics Ordering list'!$A$3:$A$855,MATCH('Calculations - Diagnostics'!$H83,'2 Diagnostics Ordering list'!$A$3:$A$855,0)),4)="5.1 ",LEFT(INDEX('2 Diagnostics Ordering list'!$A$3:$A$855,MATCH('Calculations - Diagnostics'!$H83,'2 Diagnostics Ordering list'!$A$3:$A$855,0)),4)="5.2 ",LEFT(INDEX('2 Diagnostics Ordering list'!$A$3:$A$855,MATCH('Calculations - Diagnostics'!$H83,'2 Diagnostics Ordering list'!$A$3:$A$855,0)),4)="5.3 ",LEFT(INDEX('2 Diagnostics Ordering list'!$A$3:$A$855,MATCH('Calculations - Diagnostics'!$H83,'2 Diagnostics Ordering list'!$A$3:$A$855,0)),4)="6.1 ",LEFT(INDEX('2 Diagnostics Ordering list'!$A$3:$A$855,MATCH('Calculations - Diagnostics'!$H83,'2 Diagnostics Ordering list'!$A$3:$A$855,0)),4)="6.2 ",LEFT(INDEX('2 Diagnostics Ordering list'!$A$3:$A$855,MATCH('Calculations - Diagnostics'!$H83,'2 Diagnostics Ordering list'!$A$3:$A$855,0)),4)="6.3 ",LEFT(INDEX('2 Diagnostics Ordering list'!$A$3:$A$855,MATCH('Calculations - Diagnostics'!$H83,'2 Diagnostics Ordering list'!$A$3:$A$855,0)),4)="6.4 ",LEFT(INDEX('2 Diagnostics Ordering list'!$A$3:$A$855,MATCH('Calculations - Diagnostics'!$H83,'2 Diagnostics Ordering list'!$A$3:$A$855,0)),4)="7.1 "),HYPERLINK("#"&amp;CELL("address",INDEX('2 Diagnostics Ordering list'!$A$3:$A$855,MATCH('Calculations - Diagnostics'!$H83,'2 Diagnostics Ordering list'!$A$3:$A$855,0))),INDEX('2 Diagnostics Ordering list'!$A$3:$A$855,MATCH('Calculations - Diagnostics'!$H83,'2 Diagnostics Ordering list'!$A$3:$A$855,0))),"")</f>
        <v/>
      </c>
      <c r="C48" s="720" t="str">
        <f t="array" aca="1" ref="C48" ca="1">IF(AND(A48="",B48=""),HYPERLINK("#"&amp;CELL("address",INDEX('2 Diagnostics Ordering list'!$A$3:$A$855,MATCH('Calculations - Diagnostics'!$H83,'2 Diagnostics Ordering list'!$A$3:$A$855,0))),INDEX('2 Diagnostics Ordering list'!$A$3:$A$855,MATCH('Calculations - Diagnostics'!$H83,'2 Diagnostics Ordering list'!$A$3:$A$855,0))),"")</f>
        <v/>
      </c>
    </row>
    <row r="49" spans="1:3" ht="17.100000000000001" customHeight="1" x14ac:dyDescent="0.2">
      <c r="A49" s="707" t="str">
        <f t="array" aca="1" ref="A49" ca="1">IF(OR(LEFT(INDEX('2 Diagnostics Ordering list'!$A$3:$A$855,MATCH('Calculations - Diagnostics'!$H84,'2 Diagnostics Ordering list'!$A$3:$A$855,0)),3)="1. ",LEFT(INDEX('2 Diagnostics Ordering list'!$A$3:$A$855,MATCH('Calculations - Diagnostics'!$H84,'2 Diagnostics Ordering list'!$A$3:$A$855,0)),3)="2. ",LEFT(INDEX('2 Diagnostics Ordering list'!$A$3:$A$855,MATCH('Calculations - Diagnostics'!$H84,'2 Diagnostics Ordering list'!$A$3:$A$855,0)),3)="3. ",LEFT(INDEX('2 Diagnostics Ordering list'!$A$3:$A$855,MATCH('Calculations - Diagnostics'!$H84,'2 Diagnostics Ordering list'!$A$3:$A$855,0)),3)="4. ",LEFT(INDEX('2 Diagnostics Ordering list'!$A$3:$A$855,MATCH('Calculations - Diagnostics'!$H84,'2 Diagnostics Ordering list'!$A$3:$A$855,0)),3)="5. ",LEFT(INDEX('2 Diagnostics Ordering list'!$A$3:$A$855,MATCH('Calculations - Diagnostics'!$H84,'2 Diagnostics Ordering list'!$A$3:$A$855,0)),3)="6. ",LEFT(INDEX('2 Diagnostics Ordering list'!$A$3:$A$855,MATCH('Calculations - Diagnostics'!$H84,'2 Diagnostics Ordering list'!$A$3:$A$855,0)),3)="7. ",LEFT(INDEX('2 Diagnostics Ordering list'!$A$3:$A$855,MATCH('Calculations - Diagnostics'!$H84,'2 Diagnostics Ordering list'!$A$3:$A$855,0)),3)="8. ",LEFT(INDEX('2 Diagnostics Ordering list'!$A$3:$A$855,MATCH('Calculations - Diagnostics'!$H84,'2 Diagnostics Ordering list'!$A$3:$A$855,0)),3)="9. "),HYPERLINK("#"&amp;CELL("address",INDEX('2 Diagnostics Ordering list'!$A$3:$A$855,MATCH('Calculations - Diagnostics'!$H84,'2 Diagnostics Ordering list'!$A$3:$A$855,0))),INDEX('2 Diagnostics Ordering list'!$A$3:$A$855,MATCH('Calculations - Diagnostics'!$H84,'2 Diagnostics Ordering list'!$A$3:$A$855,0))),"")</f>
        <v/>
      </c>
      <c r="B49" s="708" t="str">
        <f t="array" aca="1" ref="B49" ca="1">IF(OR(LEFT(INDEX('2 Diagnostics Ordering list'!$A$3:$A$855,MATCH('Calculations - Diagnostics'!$H84,'2 Diagnostics Ordering list'!$A$3:$A$855,0)),4)="1.1 ",LEFT(INDEX('2 Diagnostics Ordering list'!$A$3:$A$855,MATCH('Calculations - Diagnostics'!$H84,'2 Diagnostics Ordering list'!$A$3:$A$855,0)),4)="1.2 ",LEFT(INDEX('2 Diagnostics Ordering list'!$A$3:$A$855,MATCH('Calculations - Diagnostics'!$H84,'2 Diagnostics Ordering list'!$A$3:$A$855,0)),4)="1.3 ",LEFT(INDEX('2 Diagnostics Ordering list'!$A$3:$A$855,MATCH('Calculations - Diagnostics'!$H84,'2 Diagnostics Ordering list'!$A$3:$A$855,0)),4)="1.4 ",LEFT(INDEX('2 Diagnostics Ordering list'!$A$3:$A$855,MATCH('Calculations - Diagnostics'!$H84,'2 Diagnostics Ordering list'!$A$3:$A$855,0)),4)="1.5 ",LEFT(INDEX('2 Diagnostics Ordering list'!$A$3:$A$855,MATCH('Calculations - Diagnostics'!$H84,'2 Diagnostics Ordering list'!$A$3:$A$855,0)),4)="1.6 ",LEFT(INDEX('2 Diagnostics Ordering list'!$A$3:$A$855,MATCH('Calculations - Diagnostics'!$H84,'2 Diagnostics Ordering list'!$A$3:$A$855,0)),4)="2.1 ",LEFT(INDEX('2 Diagnostics Ordering list'!$A$3:$A$855,MATCH('Calculations - Diagnostics'!$H84,'2 Diagnostics Ordering list'!$A$3:$A$855,0)),4)="3.1 ",LEFT(INDEX('2 Diagnostics Ordering list'!$A$3:$A$855,MATCH('Calculations - Diagnostics'!$H84,'2 Diagnostics Ordering list'!$A$3:$A$855,0)),4)="4.1 ",LEFT(INDEX('2 Diagnostics Ordering list'!$A$3:$A$855,MATCH('Calculations - Diagnostics'!$H84,'2 Diagnostics Ordering list'!$A$3:$A$855,0)),4)="4.2 ",LEFT(INDEX('2 Diagnostics Ordering list'!$A$3:$A$855,MATCH('Calculations - Diagnostics'!$H84,'2 Diagnostics Ordering list'!$A$3:$A$855,0)),4)="5.1 ",LEFT(INDEX('2 Diagnostics Ordering list'!$A$3:$A$855,MATCH('Calculations - Diagnostics'!$H84,'2 Diagnostics Ordering list'!$A$3:$A$855,0)),4)="5.2 ",LEFT(INDEX('2 Diagnostics Ordering list'!$A$3:$A$855,MATCH('Calculations - Diagnostics'!$H84,'2 Diagnostics Ordering list'!$A$3:$A$855,0)),4)="5.3 ",LEFT(INDEX('2 Diagnostics Ordering list'!$A$3:$A$855,MATCH('Calculations - Diagnostics'!$H84,'2 Diagnostics Ordering list'!$A$3:$A$855,0)),4)="6.1 ",LEFT(INDEX('2 Diagnostics Ordering list'!$A$3:$A$855,MATCH('Calculations - Diagnostics'!$H84,'2 Diagnostics Ordering list'!$A$3:$A$855,0)),4)="6.2 ",LEFT(INDEX('2 Diagnostics Ordering list'!$A$3:$A$855,MATCH('Calculations - Diagnostics'!$H84,'2 Diagnostics Ordering list'!$A$3:$A$855,0)),4)="6.3 ",LEFT(INDEX('2 Diagnostics Ordering list'!$A$3:$A$855,MATCH('Calculations - Diagnostics'!$H84,'2 Diagnostics Ordering list'!$A$3:$A$855,0)),4)="6.4 ",LEFT(INDEX('2 Diagnostics Ordering list'!$A$3:$A$855,MATCH('Calculations - Diagnostics'!$H84,'2 Diagnostics Ordering list'!$A$3:$A$855,0)),4)="7.1 "),HYPERLINK("#"&amp;CELL("address",INDEX('2 Diagnostics Ordering list'!$A$3:$A$855,MATCH('Calculations - Diagnostics'!$H84,'2 Diagnostics Ordering list'!$A$3:$A$855,0))),INDEX('2 Diagnostics Ordering list'!$A$3:$A$855,MATCH('Calculations - Diagnostics'!$H84,'2 Diagnostics Ordering list'!$A$3:$A$855,0))),"")</f>
        <v>2.1 IGRA</v>
      </c>
      <c r="C49" s="720" t="str">
        <f t="array" aca="1" ref="C49" ca="1">IF(AND(A49="",B49=""),HYPERLINK("#"&amp;CELL("address",INDEX('2 Diagnostics Ordering list'!$A$3:$A$855,MATCH('Calculations - Diagnostics'!$H84,'2 Diagnostics Ordering list'!$A$3:$A$855,0))),INDEX('2 Diagnostics Ordering list'!$A$3:$A$855,MATCH('Calculations - Diagnostics'!$H84,'2 Diagnostics Ordering list'!$A$3:$A$855,0))),"")</f>
        <v/>
      </c>
    </row>
    <row r="50" spans="1:3" ht="17.100000000000001" customHeight="1" thickBot="1" x14ac:dyDescent="0.25">
      <c r="A50" s="717" t="str">
        <f t="array" aca="1" ref="A50" ca="1">IF(OR(LEFT(INDEX('2 Diagnostics Ordering list'!$A$3:$A$855,MATCH('Calculations - Diagnostics'!$H85,'2 Diagnostics Ordering list'!$A$3:$A$855,0)),3)="1. ",LEFT(INDEX('2 Diagnostics Ordering list'!$A$3:$A$855,MATCH('Calculations - Diagnostics'!$H85,'2 Diagnostics Ordering list'!$A$3:$A$855,0)),3)="2. ",LEFT(INDEX('2 Diagnostics Ordering list'!$A$3:$A$855,MATCH('Calculations - Diagnostics'!$H85,'2 Diagnostics Ordering list'!$A$3:$A$855,0)),3)="3. ",LEFT(INDEX('2 Diagnostics Ordering list'!$A$3:$A$855,MATCH('Calculations - Diagnostics'!$H85,'2 Diagnostics Ordering list'!$A$3:$A$855,0)),3)="4. ",LEFT(INDEX('2 Diagnostics Ordering list'!$A$3:$A$855,MATCH('Calculations - Diagnostics'!$H85,'2 Diagnostics Ordering list'!$A$3:$A$855,0)),3)="5. ",LEFT(INDEX('2 Diagnostics Ordering list'!$A$3:$A$855,MATCH('Calculations - Diagnostics'!$H85,'2 Diagnostics Ordering list'!$A$3:$A$855,0)),3)="6. ",LEFT(INDEX('2 Diagnostics Ordering list'!$A$3:$A$855,MATCH('Calculations - Diagnostics'!$H85,'2 Diagnostics Ordering list'!$A$3:$A$855,0)),3)="7. ",LEFT(INDEX('2 Diagnostics Ordering list'!$A$3:$A$855,MATCH('Calculations - Diagnostics'!$H85,'2 Diagnostics Ordering list'!$A$3:$A$855,0)),3)="8. ",LEFT(INDEX('2 Diagnostics Ordering list'!$A$3:$A$855,MATCH('Calculations - Diagnostics'!$H85,'2 Diagnostics Ordering list'!$A$3:$A$855,0)),3)="9. "),HYPERLINK("#"&amp;CELL("address",INDEX('2 Diagnostics Ordering list'!$A$3:$A$855,MATCH('Calculations - Diagnostics'!$H85,'2 Diagnostics Ordering list'!$A$3:$A$855,0))),INDEX('2 Diagnostics Ordering list'!$A$3:$A$855,MATCH('Calculations - Diagnostics'!$H85,'2 Diagnostics Ordering list'!$A$3:$A$855,0))),"")</f>
        <v/>
      </c>
      <c r="B50" s="718" t="str">
        <f t="array" aca="1" ref="B50" ca="1">IF(OR(LEFT(INDEX('2 Diagnostics Ordering list'!$A$3:$A$855,MATCH('Calculations - Diagnostics'!$H85,'2 Diagnostics Ordering list'!$A$3:$A$855,0)),4)="1.1 ",LEFT(INDEX('2 Diagnostics Ordering list'!$A$3:$A$855,MATCH('Calculations - Diagnostics'!$H85,'2 Diagnostics Ordering list'!$A$3:$A$855,0)),4)="1.2 ",LEFT(INDEX('2 Diagnostics Ordering list'!$A$3:$A$855,MATCH('Calculations - Diagnostics'!$H85,'2 Diagnostics Ordering list'!$A$3:$A$855,0)),4)="1.3 ",LEFT(INDEX('2 Diagnostics Ordering list'!$A$3:$A$855,MATCH('Calculations - Diagnostics'!$H85,'2 Diagnostics Ordering list'!$A$3:$A$855,0)),4)="1.4 ",LEFT(INDEX('2 Diagnostics Ordering list'!$A$3:$A$855,MATCH('Calculations - Diagnostics'!$H85,'2 Diagnostics Ordering list'!$A$3:$A$855,0)),4)="1.5 ",LEFT(INDEX('2 Diagnostics Ordering list'!$A$3:$A$855,MATCH('Calculations - Diagnostics'!$H85,'2 Diagnostics Ordering list'!$A$3:$A$855,0)),4)="1.6 ",LEFT(INDEX('2 Diagnostics Ordering list'!$A$3:$A$855,MATCH('Calculations - Diagnostics'!$H85,'2 Diagnostics Ordering list'!$A$3:$A$855,0)),4)="2.1 ",LEFT(INDEX('2 Diagnostics Ordering list'!$A$3:$A$855,MATCH('Calculations - Diagnostics'!$H85,'2 Diagnostics Ordering list'!$A$3:$A$855,0)),4)="3.1 ",LEFT(INDEX('2 Diagnostics Ordering list'!$A$3:$A$855,MATCH('Calculations - Diagnostics'!$H85,'2 Diagnostics Ordering list'!$A$3:$A$855,0)),4)="4.1 ",LEFT(INDEX('2 Diagnostics Ordering list'!$A$3:$A$855,MATCH('Calculations - Diagnostics'!$H85,'2 Diagnostics Ordering list'!$A$3:$A$855,0)),4)="4.2 ",LEFT(INDEX('2 Diagnostics Ordering list'!$A$3:$A$855,MATCH('Calculations - Diagnostics'!$H85,'2 Diagnostics Ordering list'!$A$3:$A$855,0)),4)="5.1 ",LEFT(INDEX('2 Diagnostics Ordering list'!$A$3:$A$855,MATCH('Calculations - Diagnostics'!$H85,'2 Diagnostics Ordering list'!$A$3:$A$855,0)),4)="5.2 ",LEFT(INDEX('2 Diagnostics Ordering list'!$A$3:$A$855,MATCH('Calculations - Diagnostics'!$H85,'2 Diagnostics Ordering list'!$A$3:$A$855,0)),4)="5.3 ",LEFT(INDEX('2 Diagnostics Ordering list'!$A$3:$A$855,MATCH('Calculations - Diagnostics'!$H85,'2 Diagnostics Ordering list'!$A$3:$A$855,0)),4)="6.1 ",LEFT(INDEX('2 Diagnostics Ordering list'!$A$3:$A$855,MATCH('Calculations - Diagnostics'!$H85,'2 Diagnostics Ordering list'!$A$3:$A$855,0)),4)="6.2 ",LEFT(INDEX('2 Diagnostics Ordering list'!$A$3:$A$855,MATCH('Calculations - Diagnostics'!$H85,'2 Diagnostics Ordering list'!$A$3:$A$855,0)),4)="6.3 ",LEFT(INDEX('2 Diagnostics Ordering list'!$A$3:$A$855,MATCH('Calculations - Diagnostics'!$H85,'2 Diagnostics Ordering list'!$A$3:$A$855,0)),4)="6.4 ",LEFT(INDEX('2 Diagnostics Ordering list'!$A$3:$A$855,MATCH('Calculations - Diagnostics'!$H85,'2 Diagnostics Ordering list'!$A$3:$A$855,0)),4)="7.1 "),HYPERLINK("#"&amp;CELL("address",INDEX('2 Diagnostics Ordering list'!$A$3:$A$855,MATCH('Calculations - Diagnostics'!$H85,'2 Diagnostics Ordering list'!$A$3:$A$855,0))),INDEX('2 Diagnostics Ordering list'!$A$3:$A$855,MATCH('Calculations - Diagnostics'!$H85,'2 Diagnostics Ordering list'!$A$3:$A$855,0))),"")</f>
        <v/>
      </c>
      <c r="C50" s="721" t="str">
        <f t="array" aca="1" ref="C50" ca="1">IF(AND(A50="",B50=""),HYPERLINK("#"&amp;CELL("address",INDEX('2 Diagnostics Ordering list'!$A$3:$A$855,MATCH('Calculations - Diagnostics'!$H85,'2 Diagnostics Ordering list'!$A$3:$A$855,0))),INDEX('2 Diagnostics Ordering list'!$A$3:$A$855,MATCH('Calculations - Diagnostics'!$H85,'2 Diagnostics Ordering list'!$A$3:$A$855,0))),"")</f>
        <v>2.1.1 IGRA Equipment</v>
      </c>
    </row>
    <row r="51" spans="1:3" ht="17.100000000000001" customHeight="1" x14ac:dyDescent="0.2">
      <c r="A51" s="707" t="str">
        <f t="array" aca="1" ref="A51" ca="1">IF(OR(LEFT(INDEX('2 Diagnostics Ordering list'!$A$3:$A$855,MATCH('Calculations - Diagnostics'!$H86,'2 Diagnostics Ordering list'!$A$3:$A$855,0)),3)="1. ",LEFT(INDEX('2 Diagnostics Ordering list'!$A$3:$A$855,MATCH('Calculations - Diagnostics'!$H86,'2 Diagnostics Ordering list'!$A$3:$A$855,0)),3)="2. ",LEFT(INDEX('2 Diagnostics Ordering list'!$A$3:$A$855,MATCH('Calculations - Diagnostics'!$H86,'2 Diagnostics Ordering list'!$A$3:$A$855,0)),3)="3. ",LEFT(INDEX('2 Diagnostics Ordering list'!$A$3:$A$855,MATCH('Calculations - Diagnostics'!$H86,'2 Diagnostics Ordering list'!$A$3:$A$855,0)),3)="4. ",LEFT(INDEX('2 Diagnostics Ordering list'!$A$3:$A$855,MATCH('Calculations - Diagnostics'!$H86,'2 Diagnostics Ordering list'!$A$3:$A$855,0)),3)="5. ",LEFT(INDEX('2 Diagnostics Ordering list'!$A$3:$A$855,MATCH('Calculations - Diagnostics'!$H86,'2 Diagnostics Ordering list'!$A$3:$A$855,0)),3)="6. ",LEFT(INDEX('2 Diagnostics Ordering list'!$A$3:$A$855,MATCH('Calculations - Diagnostics'!$H86,'2 Diagnostics Ordering list'!$A$3:$A$855,0)),3)="7. ",LEFT(INDEX('2 Diagnostics Ordering list'!$A$3:$A$855,MATCH('Calculations - Diagnostics'!$H86,'2 Diagnostics Ordering list'!$A$3:$A$855,0)),3)="8. ",LEFT(INDEX('2 Diagnostics Ordering list'!$A$3:$A$855,MATCH('Calculations - Diagnostics'!$H86,'2 Diagnostics Ordering list'!$A$3:$A$855,0)),3)="9. "),HYPERLINK("#"&amp;CELL("address",INDEX('2 Diagnostics Ordering list'!$A$3:$A$855,MATCH('Calculations - Diagnostics'!$H86,'2 Diagnostics Ordering list'!$A$3:$A$855,0))),INDEX('2 Diagnostics Ordering list'!$A$3:$A$855,MATCH('Calculations - Diagnostics'!$H86,'2 Diagnostics Ordering list'!$A$3:$A$855,0))),"")</f>
        <v/>
      </c>
      <c r="B51" s="708" t="str">
        <f t="array" aca="1" ref="B51" ca="1">IF(OR(LEFT(INDEX('2 Diagnostics Ordering list'!$A$3:$A$855,MATCH('Calculations - Diagnostics'!$H86,'2 Diagnostics Ordering list'!$A$3:$A$855,0)),4)="1.1 ",LEFT(INDEX('2 Diagnostics Ordering list'!$A$3:$A$855,MATCH('Calculations - Diagnostics'!$H86,'2 Diagnostics Ordering list'!$A$3:$A$855,0)),4)="1.2 ",LEFT(INDEX('2 Diagnostics Ordering list'!$A$3:$A$855,MATCH('Calculations - Diagnostics'!$H86,'2 Diagnostics Ordering list'!$A$3:$A$855,0)),4)="1.3 ",LEFT(INDEX('2 Diagnostics Ordering list'!$A$3:$A$855,MATCH('Calculations - Diagnostics'!$H86,'2 Diagnostics Ordering list'!$A$3:$A$855,0)),4)="1.4 ",LEFT(INDEX('2 Diagnostics Ordering list'!$A$3:$A$855,MATCH('Calculations - Diagnostics'!$H86,'2 Diagnostics Ordering list'!$A$3:$A$855,0)),4)="1.5 ",LEFT(INDEX('2 Diagnostics Ordering list'!$A$3:$A$855,MATCH('Calculations - Diagnostics'!$H86,'2 Diagnostics Ordering list'!$A$3:$A$855,0)),4)="1.6 ",LEFT(INDEX('2 Diagnostics Ordering list'!$A$3:$A$855,MATCH('Calculations - Diagnostics'!$H86,'2 Diagnostics Ordering list'!$A$3:$A$855,0)),4)="2.1 ",LEFT(INDEX('2 Diagnostics Ordering list'!$A$3:$A$855,MATCH('Calculations - Diagnostics'!$H86,'2 Diagnostics Ordering list'!$A$3:$A$855,0)),4)="3.1 ",LEFT(INDEX('2 Diagnostics Ordering list'!$A$3:$A$855,MATCH('Calculations - Diagnostics'!$H86,'2 Diagnostics Ordering list'!$A$3:$A$855,0)),4)="4.1 ",LEFT(INDEX('2 Diagnostics Ordering list'!$A$3:$A$855,MATCH('Calculations - Diagnostics'!$H86,'2 Diagnostics Ordering list'!$A$3:$A$855,0)),4)="4.2 ",LEFT(INDEX('2 Diagnostics Ordering list'!$A$3:$A$855,MATCH('Calculations - Diagnostics'!$H86,'2 Diagnostics Ordering list'!$A$3:$A$855,0)),4)="5.1 ",LEFT(INDEX('2 Diagnostics Ordering list'!$A$3:$A$855,MATCH('Calculations - Diagnostics'!$H86,'2 Diagnostics Ordering list'!$A$3:$A$855,0)),4)="5.2 ",LEFT(INDEX('2 Diagnostics Ordering list'!$A$3:$A$855,MATCH('Calculations - Diagnostics'!$H86,'2 Diagnostics Ordering list'!$A$3:$A$855,0)),4)="5.3 ",LEFT(INDEX('2 Diagnostics Ordering list'!$A$3:$A$855,MATCH('Calculations - Diagnostics'!$H86,'2 Diagnostics Ordering list'!$A$3:$A$855,0)),4)="6.1 ",LEFT(INDEX('2 Diagnostics Ordering list'!$A$3:$A$855,MATCH('Calculations - Diagnostics'!$H86,'2 Diagnostics Ordering list'!$A$3:$A$855,0)),4)="6.2 ",LEFT(INDEX('2 Diagnostics Ordering list'!$A$3:$A$855,MATCH('Calculations - Diagnostics'!$H86,'2 Diagnostics Ordering list'!$A$3:$A$855,0)),4)="6.3 ",LEFT(INDEX('2 Diagnostics Ordering list'!$A$3:$A$855,MATCH('Calculations - Diagnostics'!$H86,'2 Diagnostics Ordering list'!$A$3:$A$855,0)),4)="6.4 ",LEFT(INDEX('2 Diagnostics Ordering list'!$A$3:$A$855,MATCH('Calculations - Diagnostics'!$H86,'2 Diagnostics Ordering list'!$A$3:$A$855,0)),4)="7.1 "),HYPERLINK("#"&amp;CELL("address",INDEX('2 Diagnostics Ordering list'!$A$3:$A$855,MATCH('Calculations - Diagnostics'!$H86,'2 Diagnostics Ordering list'!$A$3:$A$855,0))),INDEX('2 Diagnostics Ordering list'!$A$3:$A$855,MATCH('Calculations - Diagnostics'!$H86,'2 Diagnostics Ordering list'!$A$3:$A$855,0))),"")</f>
        <v/>
      </c>
      <c r="C51" s="709" t="str">
        <f t="array" aca="1" ref="C51" ca="1">IF(AND(A51="",B51=""),HYPERLINK("#"&amp;CELL("address",INDEX('2 Diagnostics Ordering list'!$A$3:$A$855,MATCH('Calculations - Diagnostics'!$H86,'2 Diagnostics Ordering list'!$A$3:$A$855,0))),INDEX('2 Diagnostics Ordering list'!$A$3:$A$855,MATCH('Calculations - Diagnostics'!$H86,'2 Diagnostics Ordering list'!$A$3:$A$855,0))),"")</f>
        <v>2.1.2 IGRA Testing</v>
      </c>
    </row>
    <row r="52" spans="1:3" ht="17.100000000000001" customHeight="1" x14ac:dyDescent="0.2">
      <c r="A52" s="707" t="str">
        <f t="array" aca="1" ref="A52" ca="1">IF(OR(LEFT(INDEX('2 Diagnostics Ordering list'!$A$3:$A$855,MATCH('Calculations - Diagnostics'!$H87,'2 Diagnostics Ordering list'!$A$3:$A$855,0)),3)="1. ",LEFT(INDEX('2 Diagnostics Ordering list'!$A$3:$A$855,MATCH('Calculations - Diagnostics'!$H87,'2 Diagnostics Ordering list'!$A$3:$A$855,0)),3)="2. ",LEFT(INDEX('2 Diagnostics Ordering list'!$A$3:$A$855,MATCH('Calculations - Diagnostics'!$H87,'2 Diagnostics Ordering list'!$A$3:$A$855,0)),3)="3. ",LEFT(INDEX('2 Diagnostics Ordering list'!$A$3:$A$855,MATCH('Calculations - Diagnostics'!$H87,'2 Diagnostics Ordering list'!$A$3:$A$855,0)),3)="4. ",LEFT(INDEX('2 Diagnostics Ordering list'!$A$3:$A$855,MATCH('Calculations - Diagnostics'!$H87,'2 Diagnostics Ordering list'!$A$3:$A$855,0)),3)="5. ",LEFT(INDEX('2 Diagnostics Ordering list'!$A$3:$A$855,MATCH('Calculations - Diagnostics'!$H87,'2 Diagnostics Ordering list'!$A$3:$A$855,0)),3)="6. ",LEFT(INDEX('2 Diagnostics Ordering list'!$A$3:$A$855,MATCH('Calculations - Diagnostics'!$H87,'2 Diagnostics Ordering list'!$A$3:$A$855,0)),3)="7. ",LEFT(INDEX('2 Diagnostics Ordering list'!$A$3:$A$855,MATCH('Calculations - Diagnostics'!$H87,'2 Diagnostics Ordering list'!$A$3:$A$855,0)),3)="8. ",LEFT(INDEX('2 Diagnostics Ordering list'!$A$3:$A$855,MATCH('Calculations - Diagnostics'!$H87,'2 Diagnostics Ordering list'!$A$3:$A$855,0)),3)="9. "),HYPERLINK("#"&amp;CELL("address",INDEX('2 Diagnostics Ordering list'!$A$3:$A$855,MATCH('Calculations - Diagnostics'!$H87,'2 Diagnostics Ordering list'!$A$3:$A$855,0))),INDEX('2 Diagnostics Ordering list'!$A$3:$A$855,MATCH('Calculations - Diagnostics'!$H87,'2 Diagnostics Ordering list'!$A$3:$A$855,0))),"")</f>
        <v xml:space="preserve">3. DETECTION OF COVID-19 </v>
      </c>
      <c r="B52" s="708" t="str">
        <f t="array" aca="1" ref="B52" ca="1">IF(OR(LEFT(INDEX('2 Diagnostics Ordering list'!$A$3:$A$855,MATCH('Calculations - Diagnostics'!$H87,'2 Diagnostics Ordering list'!$A$3:$A$855,0)),4)="1.1 ",LEFT(INDEX('2 Diagnostics Ordering list'!$A$3:$A$855,MATCH('Calculations - Diagnostics'!$H87,'2 Diagnostics Ordering list'!$A$3:$A$855,0)),4)="1.2 ",LEFT(INDEX('2 Diagnostics Ordering list'!$A$3:$A$855,MATCH('Calculations - Diagnostics'!$H87,'2 Diagnostics Ordering list'!$A$3:$A$855,0)),4)="1.3 ",LEFT(INDEX('2 Diagnostics Ordering list'!$A$3:$A$855,MATCH('Calculations - Diagnostics'!$H87,'2 Diagnostics Ordering list'!$A$3:$A$855,0)),4)="1.4 ",LEFT(INDEX('2 Diagnostics Ordering list'!$A$3:$A$855,MATCH('Calculations - Diagnostics'!$H87,'2 Diagnostics Ordering list'!$A$3:$A$855,0)),4)="1.5 ",LEFT(INDEX('2 Diagnostics Ordering list'!$A$3:$A$855,MATCH('Calculations - Diagnostics'!$H87,'2 Diagnostics Ordering list'!$A$3:$A$855,0)),4)="1.6 ",LEFT(INDEX('2 Diagnostics Ordering list'!$A$3:$A$855,MATCH('Calculations - Diagnostics'!$H87,'2 Diagnostics Ordering list'!$A$3:$A$855,0)),4)="2.1 ",LEFT(INDEX('2 Diagnostics Ordering list'!$A$3:$A$855,MATCH('Calculations - Diagnostics'!$H87,'2 Diagnostics Ordering list'!$A$3:$A$855,0)),4)="3.1 ",LEFT(INDEX('2 Diagnostics Ordering list'!$A$3:$A$855,MATCH('Calculations - Diagnostics'!$H87,'2 Diagnostics Ordering list'!$A$3:$A$855,0)),4)="4.1 ",LEFT(INDEX('2 Diagnostics Ordering list'!$A$3:$A$855,MATCH('Calculations - Diagnostics'!$H87,'2 Diagnostics Ordering list'!$A$3:$A$855,0)),4)="4.2 ",LEFT(INDEX('2 Diagnostics Ordering list'!$A$3:$A$855,MATCH('Calculations - Diagnostics'!$H87,'2 Diagnostics Ordering list'!$A$3:$A$855,0)),4)="5.1 ",LEFT(INDEX('2 Diagnostics Ordering list'!$A$3:$A$855,MATCH('Calculations - Diagnostics'!$H87,'2 Diagnostics Ordering list'!$A$3:$A$855,0)),4)="5.2 ",LEFT(INDEX('2 Diagnostics Ordering list'!$A$3:$A$855,MATCH('Calculations - Diagnostics'!$H87,'2 Diagnostics Ordering list'!$A$3:$A$855,0)),4)="5.3 ",LEFT(INDEX('2 Diagnostics Ordering list'!$A$3:$A$855,MATCH('Calculations - Diagnostics'!$H87,'2 Diagnostics Ordering list'!$A$3:$A$855,0)),4)="6.1 ",LEFT(INDEX('2 Diagnostics Ordering list'!$A$3:$A$855,MATCH('Calculations - Diagnostics'!$H87,'2 Diagnostics Ordering list'!$A$3:$A$855,0)),4)="6.2 ",LEFT(INDEX('2 Diagnostics Ordering list'!$A$3:$A$855,MATCH('Calculations - Diagnostics'!$H87,'2 Diagnostics Ordering list'!$A$3:$A$855,0)),4)="6.3 ",LEFT(INDEX('2 Diagnostics Ordering list'!$A$3:$A$855,MATCH('Calculations - Diagnostics'!$H87,'2 Diagnostics Ordering list'!$A$3:$A$855,0)),4)="6.4 ",LEFT(INDEX('2 Diagnostics Ordering list'!$A$3:$A$855,MATCH('Calculations - Diagnostics'!$H87,'2 Diagnostics Ordering list'!$A$3:$A$855,0)),4)="7.1 "),HYPERLINK("#"&amp;CELL("address",INDEX('2 Diagnostics Ordering list'!$A$3:$A$855,MATCH('Calculations - Diagnostics'!$H87,'2 Diagnostics Ordering list'!$A$3:$A$855,0))),INDEX('2 Diagnostics Ordering list'!$A$3:$A$855,MATCH('Calculations - Diagnostics'!$H87,'2 Diagnostics Ordering list'!$A$3:$A$855,0))),"")</f>
        <v/>
      </c>
      <c r="C52" s="720" t="str">
        <f t="array" aca="1" ref="C52" ca="1">IF(AND(A52="",B52=""),HYPERLINK("#"&amp;CELL("address",INDEX('2 Diagnostics Ordering list'!$A$3:$A$855,MATCH('Calculations - Diagnostics'!$H87,'2 Diagnostics Ordering list'!$A$3:$A$855,0))),INDEX('2 Diagnostics Ordering list'!$A$3:$A$855,MATCH('Calculations - Diagnostics'!$H87,'2 Diagnostics Ordering list'!$A$3:$A$855,0))),"")</f>
        <v/>
      </c>
    </row>
    <row r="53" spans="1:3" ht="17.100000000000001" customHeight="1" thickBot="1" x14ac:dyDescent="0.25">
      <c r="A53" s="717" t="str">
        <f t="array" aca="1" ref="A53" ca="1">IF(OR(LEFT(INDEX('2 Diagnostics Ordering list'!$A$3:$A$855,MATCH('Calculations - Diagnostics'!$H88,'2 Diagnostics Ordering list'!$A$3:$A$855,0)),3)="1. ",LEFT(INDEX('2 Diagnostics Ordering list'!$A$3:$A$855,MATCH('Calculations - Diagnostics'!$H88,'2 Diagnostics Ordering list'!$A$3:$A$855,0)),3)="2. ",LEFT(INDEX('2 Diagnostics Ordering list'!$A$3:$A$855,MATCH('Calculations - Diagnostics'!$H88,'2 Diagnostics Ordering list'!$A$3:$A$855,0)),3)="3. ",LEFT(INDEX('2 Diagnostics Ordering list'!$A$3:$A$855,MATCH('Calculations - Diagnostics'!$H88,'2 Diagnostics Ordering list'!$A$3:$A$855,0)),3)="4. ",LEFT(INDEX('2 Diagnostics Ordering list'!$A$3:$A$855,MATCH('Calculations - Diagnostics'!$H88,'2 Diagnostics Ordering list'!$A$3:$A$855,0)),3)="5. ",LEFT(INDEX('2 Diagnostics Ordering list'!$A$3:$A$855,MATCH('Calculations - Diagnostics'!$H88,'2 Diagnostics Ordering list'!$A$3:$A$855,0)),3)="6. ",LEFT(INDEX('2 Diagnostics Ordering list'!$A$3:$A$855,MATCH('Calculations - Diagnostics'!$H88,'2 Diagnostics Ordering list'!$A$3:$A$855,0)),3)="7. ",LEFT(INDEX('2 Diagnostics Ordering list'!$A$3:$A$855,MATCH('Calculations - Diagnostics'!$H88,'2 Diagnostics Ordering list'!$A$3:$A$855,0)),3)="8. ",LEFT(INDEX('2 Diagnostics Ordering list'!$A$3:$A$855,MATCH('Calculations - Diagnostics'!$H88,'2 Diagnostics Ordering list'!$A$3:$A$855,0)),3)="9. "),HYPERLINK("#"&amp;CELL("address",INDEX('2 Diagnostics Ordering list'!$A$3:$A$855,MATCH('Calculations - Diagnostics'!$H88,'2 Diagnostics Ordering list'!$A$3:$A$855,0))),INDEX('2 Diagnostics Ordering list'!$A$3:$A$855,MATCH('Calculations - Diagnostics'!$H88,'2 Diagnostics Ordering list'!$A$3:$A$855,0))),"")</f>
        <v/>
      </c>
      <c r="B53" s="718" t="str">
        <f t="array" aca="1" ref="B53" ca="1">IF(OR(LEFT(INDEX('2 Diagnostics Ordering list'!$A$3:$A$855,MATCH('Calculations - Diagnostics'!$H88,'2 Diagnostics Ordering list'!$A$3:$A$855,0)),4)="1.1 ",LEFT(INDEX('2 Diagnostics Ordering list'!$A$3:$A$855,MATCH('Calculations - Diagnostics'!$H88,'2 Diagnostics Ordering list'!$A$3:$A$855,0)),4)="1.2 ",LEFT(INDEX('2 Diagnostics Ordering list'!$A$3:$A$855,MATCH('Calculations - Diagnostics'!$H88,'2 Diagnostics Ordering list'!$A$3:$A$855,0)),4)="1.3 ",LEFT(INDEX('2 Diagnostics Ordering list'!$A$3:$A$855,MATCH('Calculations - Diagnostics'!$H88,'2 Diagnostics Ordering list'!$A$3:$A$855,0)),4)="1.4 ",LEFT(INDEX('2 Diagnostics Ordering list'!$A$3:$A$855,MATCH('Calculations - Diagnostics'!$H88,'2 Diagnostics Ordering list'!$A$3:$A$855,0)),4)="1.5 ",LEFT(INDEX('2 Diagnostics Ordering list'!$A$3:$A$855,MATCH('Calculations - Diagnostics'!$H88,'2 Diagnostics Ordering list'!$A$3:$A$855,0)),4)="1.6 ",LEFT(INDEX('2 Diagnostics Ordering list'!$A$3:$A$855,MATCH('Calculations - Diagnostics'!$H88,'2 Diagnostics Ordering list'!$A$3:$A$855,0)),4)="2.1 ",LEFT(INDEX('2 Diagnostics Ordering list'!$A$3:$A$855,MATCH('Calculations - Diagnostics'!$H88,'2 Diagnostics Ordering list'!$A$3:$A$855,0)),4)="3.1 ",LEFT(INDEX('2 Diagnostics Ordering list'!$A$3:$A$855,MATCH('Calculations - Diagnostics'!$H88,'2 Diagnostics Ordering list'!$A$3:$A$855,0)),4)="4.1 ",LEFT(INDEX('2 Diagnostics Ordering list'!$A$3:$A$855,MATCH('Calculations - Diagnostics'!$H88,'2 Diagnostics Ordering list'!$A$3:$A$855,0)),4)="4.2 ",LEFT(INDEX('2 Diagnostics Ordering list'!$A$3:$A$855,MATCH('Calculations - Diagnostics'!$H88,'2 Diagnostics Ordering list'!$A$3:$A$855,0)),4)="5.1 ",LEFT(INDEX('2 Diagnostics Ordering list'!$A$3:$A$855,MATCH('Calculations - Diagnostics'!$H88,'2 Diagnostics Ordering list'!$A$3:$A$855,0)),4)="5.2 ",LEFT(INDEX('2 Diagnostics Ordering list'!$A$3:$A$855,MATCH('Calculations - Diagnostics'!$H88,'2 Diagnostics Ordering list'!$A$3:$A$855,0)),4)="5.3 ",LEFT(INDEX('2 Diagnostics Ordering list'!$A$3:$A$855,MATCH('Calculations - Diagnostics'!$H88,'2 Diagnostics Ordering list'!$A$3:$A$855,0)),4)="6.1 ",LEFT(INDEX('2 Diagnostics Ordering list'!$A$3:$A$855,MATCH('Calculations - Diagnostics'!$H88,'2 Diagnostics Ordering list'!$A$3:$A$855,0)),4)="6.2 ",LEFT(INDEX('2 Diagnostics Ordering list'!$A$3:$A$855,MATCH('Calculations - Diagnostics'!$H88,'2 Diagnostics Ordering list'!$A$3:$A$855,0)),4)="6.3 ",LEFT(INDEX('2 Diagnostics Ordering list'!$A$3:$A$855,MATCH('Calculations - Diagnostics'!$H88,'2 Diagnostics Ordering list'!$A$3:$A$855,0)),4)="6.4 ",LEFT(INDEX('2 Diagnostics Ordering list'!$A$3:$A$855,MATCH('Calculations - Diagnostics'!$H88,'2 Diagnostics Ordering list'!$A$3:$A$855,0)),4)="7.1 "),HYPERLINK("#"&amp;CELL("address",INDEX('2 Diagnostics Ordering list'!$A$3:$A$855,MATCH('Calculations - Diagnostics'!$H88,'2 Diagnostics Ordering list'!$A$3:$A$855,0))),INDEX('2 Diagnostics Ordering list'!$A$3:$A$855,MATCH('Calculations - Diagnostics'!$H88,'2 Diagnostics Ordering list'!$A$3:$A$855,0))),"")</f>
        <v xml:space="preserve">3.1 COVID-19 </v>
      </c>
      <c r="C53" s="721" t="str">
        <f t="array" aca="1" ref="C53" ca="1">IF(AND(A53="",B53=""),HYPERLINK("#"&amp;CELL("address",INDEX('2 Diagnostics Ordering list'!$A$3:$A$855,MATCH('Calculations - Diagnostics'!$H88,'2 Diagnostics Ordering list'!$A$3:$A$855,0))),INDEX('2 Diagnostics Ordering list'!$A$3:$A$855,MATCH('Calculations - Diagnostics'!$H88,'2 Diagnostics Ordering list'!$A$3:$A$855,0))),"")</f>
        <v/>
      </c>
    </row>
    <row r="54" spans="1:3" ht="17.100000000000001" customHeight="1" x14ac:dyDescent="0.2">
      <c r="A54" s="707" t="str">
        <f t="array" aca="1" ref="A54" ca="1">IF(OR(LEFT(INDEX('2 Diagnostics Ordering list'!$A$3:$A$855,MATCH('Calculations - Diagnostics'!$H89,'2 Diagnostics Ordering list'!$A$3:$A$855,0)),3)="1. ",LEFT(INDEX('2 Diagnostics Ordering list'!$A$3:$A$855,MATCH('Calculations - Diagnostics'!$H89,'2 Diagnostics Ordering list'!$A$3:$A$855,0)),3)="2. ",LEFT(INDEX('2 Diagnostics Ordering list'!$A$3:$A$855,MATCH('Calculations - Diagnostics'!$H89,'2 Diagnostics Ordering list'!$A$3:$A$855,0)),3)="3. ",LEFT(INDEX('2 Diagnostics Ordering list'!$A$3:$A$855,MATCH('Calculations - Diagnostics'!$H89,'2 Diagnostics Ordering list'!$A$3:$A$855,0)),3)="4. ",LEFT(INDEX('2 Diagnostics Ordering list'!$A$3:$A$855,MATCH('Calculations - Diagnostics'!$H89,'2 Diagnostics Ordering list'!$A$3:$A$855,0)),3)="5. ",LEFT(INDEX('2 Diagnostics Ordering list'!$A$3:$A$855,MATCH('Calculations - Diagnostics'!$H89,'2 Diagnostics Ordering list'!$A$3:$A$855,0)),3)="6. ",LEFT(INDEX('2 Diagnostics Ordering list'!$A$3:$A$855,MATCH('Calculations - Diagnostics'!$H89,'2 Diagnostics Ordering list'!$A$3:$A$855,0)),3)="7. ",LEFT(INDEX('2 Diagnostics Ordering list'!$A$3:$A$855,MATCH('Calculations - Diagnostics'!$H89,'2 Diagnostics Ordering list'!$A$3:$A$855,0)),3)="8. ",LEFT(INDEX('2 Diagnostics Ordering list'!$A$3:$A$855,MATCH('Calculations - Diagnostics'!$H89,'2 Diagnostics Ordering list'!$A$3:$A$855,0)),3)="9. "),HYPERLINK("#"&amp;CELL("address",INDEX('2 Diagnostics Ordering list'!$A$3:$A$855,MATCH('Calculations - Diagnostics'!$H89,'2 Diagnostics Ordering list'!$A$3:$A$855,0))),INDEX('2 Diagnostics Ordering list'!$A$3:$A$855,MATCH('Calculations - Diagnostics'!$H89,'2 Diagnostics Ordering list'!$A$3:$A$855,0))),"")</f>
        <v/>
      </c>
      <c r="B54" s="708" t="str">
        <f t="array" aca="1" ref="B54" ca="1">IF(OR(LEFT(INDEX('2 Diagnostics Ordering list'!$A$3:$A$855,MATCH('Calculations - Diagnostics'!$H89,'2 Diagnostics Ordering list'!$A$3:$A$855,0)),4)="1.1 ",LEFT(INDEX('2 Diagnostics Ordering list'!$A$3:$A$855,MATCH('Calculations - Diagnostics'!$H89,'2 Diagnostics Ordering list'!$A$3:$A$855,0)),4)="1.2 ",LEFT(INDEX('2 Diagnostics Ordering list'!$A$3:$A$855,MATCH('Calculations - Diagnostics'!$H89,'2 Diagnostics Ordering list'!$A$3:$A$855,0)),4)="1.3 ",LEFT(INDEX('2 Diagnostics Ordering list'!$A$3:$A$855,MATCH('Calculations - Diagnostics'!$H89,'2 Diagnostics Ordering list'!$A$3:$A$855,0)),4)="1.4 ",LEFT(INDEX('2 Diagnostics Ordering list'!$A$3:$A$855,MATCH('Calculations - Diagnostics'!$H89,'2 Diagnostics Ordering list'!$A$3:$A$855,0)),4)="1.5 ",LEFT(INDEX('2 Diagnostics Ordering list'!$A$3:$A$855,MATCH('Calculations - Diagnostics'!$H89,'2 Diagnostics Ordering list'!$A$3:$A$855,0)),4)="1.6 ",LEFT(INDEX('2 Diagnostics Ordering list'!$A$3:$A$855,MATCH('Calculations - Diagnostics'!$H89,'2 Diagnostics Ordering list'!$A$3:$A$855,0)),4)="2.1 ",LEFT(INDEX('2 Diagnostics Ordering list'!$A$3:$A$855,MATCH('Calculations - Diagnostics'!$H89,'2 Diagnostics Ordering list'!$A$3:$A$855,0)),4)="3.1 ",LEFT(INDEX('2 Diagnostics Ordering list'!$A$3:$A$855,MATCH('Calculations - Diagnostics'!$H89,'2 Diagnostics Ordering list'!$A$3:$A$855,0)),4)="4.1 ",LEFT(INDEX('2 Diagnostics Ordering list'!$A$3:$A$855,MATCH('Calculations - Diagnostics'!$H89,'2 Diagnostics Ordering list'!$A$3:$A$855,0)),4)="4.2 ",LEFT(INDEX('2 Diagnostics Ordering list'!$A$3:$A$855,MATCH('Calculations - Diagnostics'!$H89,'2 Diagnostics Ordering list'!$A$3:$A$855,0)),4)="5.1 ",LEFT(INDEX('2 Diagnostics Ordering list'!$A$3:$A$855,MATCH('Calculations - Diagnostics'!$H89,'2 Diagnostics Ordering list'!$A$3:$A$855,0)),4)="5.2 ",LEFT(INDEX('2 Diagnostics Ordering list'!$A$3:$A$855,MATCH('Calculations - Diagnostics'!$H89,'2 Diagnostics Ordering list'!$A$3:$A$855,0)),4)="5.3 ",LEFT(INDEX('2 Diagnostics Ordering list'!$A$3:$A$855,MATCH('Calculations - Diagnostics'!$H89,'2 Diagnostics Ordering list'!$A$3:$A$855,0)),4)="6.1 ",LEFT(INDEX('2 Diagnostics Ordering list'!$A$3:$A$855,MATCH('Calculations - Diagnostics'!$H89,'2 Diagnostics Ordering list'!$A$3:$A$855,0)),4)="6.2 ",LEFT(INDEX('2 Diagnostics Ordering list'!$A$3:$A$855,MATCH('Calculations - Diagnostics'!$H89,'2 Diagnostics Ordering list'!$A$3:$A$855,0)),4)="6.3 ",LEFT(INDEX('2 Diagnostics Ordering list'!$A$3:$A$855,MATCH('Calculations - Diagnostics'!$H89,'2 Diagnostics Ordering list'!$A$3:$A$855,0)),4)="6.4 ",LEFT(INDEX('2 Diagnostics Ordering list'!$A$3:$A$855,MATCH('Calculations - Diagnostics'!$H89,'2 Diagnostics Ordering list'!$A$3:$A$855,0)),4)="7.1 "),HYPERLINK("#"&amp;CELL("address",INDEX('2 Diagnostics Ordering list'!$A$3:$A$855,MATCH('Calculations - Diagnostics'!$H89,'2 Diagnostics Ordering list'!$A$3:$A$855,0))),INDEX('2 Diagnostics Ordering list'!$A$3:$A$855,MATCH('Calculations - Diagnostics'!$H89,'2 Diagnostics Ordering list'!$A$3:$A$855,0))),"")</f>
        <v/>
      </c>
      <c r="C54" s="720" t="str">
        <f t="array" aca="1" ref="C54" ca="1">IF(AND(A54="",B54=""),HYPERLINK("#"&amp;CELL("address",INDEX('2 Diagnostics Ordering list'!$A$3:$A$855,MATCH('Calculations - Diagnostics'!$H89,'2 Diagnostics Ordering list'!$A$3:$A$855,0))),INDEX('2 Diagnostics Ordering list'!$A$3:$A$855,MATCH('Calculations - Diagnostics'!$H89,'2 Diagnostics Ordering list'!$A$3:$A$855,0))),"")</f>
        <v>3.1.1 COVID-19 testing</v>
      </c>
    </row>
    <row r="55" spans="1:3" ht="17.100000000000001" customHeight="1" x14ac:dyDescent="0.2">
      <c r="A55" s="707" t="str">
        <f t="array" aca="1" ref="A55" ca="1">IF(OR(LEFT(INDEX('2 Diagnostics Ordering list'!$A$3:$A$855,MATCH('Calculations - Diagnostics'!$H90,'2 Diagnostics Ordering list'!$A$3:$A$855,0)),3)="1. ",LEFT(INDEX('2 Diagnostics Ordering list'!$A$3:$A$855,MATCH('Calculations - Diagnostics'!$H90,'2 Diagnostics Ordering list'!$A$3:$A$855,0)),3)="2. ",LEFT(INDEX('2 Diagnostics Ordering list'!$A$3:$A$855,MATCH('Calculations - Diagnostics'!$H90,'2 Diagnostics Ordering list'!$A$3:$A$855,0)),3)="3. ",LEFT(INDEX('2 Diagnostics Ordering list'!$A$3:$A$855,MATCH('Calculations - Diagnostics'!$H90,'2 Diagnostics Ordering list'!$A$3:$A$855,0)),3)="4. ",LEFT(INDEX('2 Diagnostics Ordering list'!$A$3:$A$855,MATCH('Calculations - Diagnostics'!$H90,'2 Diagnostics Ordering list'!$A$3:$A$855,0)),3)="5. ",LEFT(INDEX('2 Diagnostics Ordering list'!$A$3:$A$855,MATCH('Calculations - Diagnostics'!$H90,'2 Diagnostics Ordering list'!$A$3:$A$855,0)),3)="6. ",LEFT(INDEX('2 Diagnostics Ordering list'!$A$3:$A$855,MATCH('Calculations - Diagnostics'!$H90,'2 Diagnostics Ordering list'!$A$3:$A$855,0)),3)="7. ",LEFT(INDEX('2 Diagnostics Ordering list'!$A$3:$A$855,MATCH('Calculations - Diagnostics'!$H90,'2 Diagnostics Ordering list'!$A$3:$A$855,0)),3)="8. ",LEFT(INDEX('2 Diagnostics Ordering list'!$A$3:$A$855,MATCH('Calculations - Diagnostics'!$H90,'2 Diagnostics Ordering list'!$A$3:$A$855,0)),3)="9. "),HYPERLINK("#"&amp;CELL("address",INDEX('2 Diagnostics Ordering list'!$A$3:$A$855,MATCH('Calculations - Diagnostics'!$H90,'2 Diagnostics Ordering list'!$A$3:$A$855,0))),INDEX('2 Diagnostics Ordering list'!$A$3:$A$855,MATCH('Calculations - Diagnostics'!$H90,'2 Diagnostics Ordering list'!$A$3:$A$855,0))),"")</f>
        <v>4. SAMPLE AND MEDIA PREPARATION</v>
      </c>
      <c r="B55" s="708" t="str">
        <f t="array" aca="1" ref="B55" ca="1">IF(OR(LEFT(INDEX('2 Diagnostics Ordering list'!$A$3:$A$855,MATCH('Calculations - Diagnostics'!$H90,'2 Diagnostics Ordering list'!$A$3:$A$855,0)),4)="1.1 ",LEFT(INDEX('2 Diagnostics Ordering list'!$A$3:$A$855,MATCH('Calculations - Diagnostics'!$H90,'2 Diagnostics Ordering list'!$A$3:$A$855,0)),4)="1.2 ",LEFT(INDEX('2 Diagnostics Ordering list'!$A$3:$A$855,MATCH('Calculations - Diagnostics'!$H90,'2 Diagnostics Ordering list'!$A$3:$A$855,0)),4)="1.3 ",LEFT(INDEX('2 Diagnostics Ordering list'!$A$3:$A$855,MATCH('Calculations - Diagnostics'!$H90,'2 Diagnostics Ordering list'!$A$3:$A$855,0)),4)="1.4 ",LEFT(INDEX('2 Diagnostics Ordering list'!$A$3:$A$855,MATCH('Calculations - Diagnostics'!$H90,'2 Diagnostics Ordering list'!$A$3:$A$855,0)),4)="1.5 ",LEFT(INDEX('2 Diagnostics Ordering list'!$A$3:$A$855,MATCH('Calculations - Diagnostics'!$H90,'2 Diagnostics Ordering list'!$A$3:$A$855,0)),4)="1.6 ",LEFT(INDEX('2 Diagnostics Ordering list'!$A$3:$A$855,MATCH('Calculations - Diagnostics'!$H90,'2 Diagnostics Ordering list'!$A$3:$A$855,0)),4)="2.1 ",LEFT(INDEX('2 Diagnostics Ordering list'!$A$3:$A$855,MATCH('Calculations - Diagnostics'!$H90,'2 Diagnostics Ordering list'!$A$3:$A$855,0)),4)="3.1 ",LEFT(INDEX('2 Diagnostics Ordering list'!$A$3:$A$855,MATCH('Calculations - Diagnostics'!$H90,'2 Diagnostics Ordering list'!$A$3:$A$855,0)),4)="4.1 ",LEFT(INDEX('2 Diagnostics Ordering list'!$A$3:$A$855,MATCH('Calculations - Diagnostics'!$H90,'2 Diagnostics Ordering list'!$A$3:$A$855,0)),4)="4.2 ",LEFT(INDEX('2 Diagnostics Ordering list'!$A$3:$A$855,MATCH('Calculations - Diagnostics'!$H90,'2 Diagnostics Ordering list'!$A$3:$A$855,0)),4)="5.1 ",LEFT(INDEX('2 Diagnostics Ordering list'!$A$3:$A$855,MATCH('Calculations - Diagnostics'!$H90,'2 Diagnostics Ordering list'!$A$3:$A$855,0)),4)="5.2 ",LEFT(INDEX('2 Diagnostics Ordering list'!$A$3:$A$855,MATCH('Calculations - Diagnostics'!$H90,'2 Diagnostics Ordering list'!$A$3:$A$855,0)),4)="5.3 ",LEFT(INDEX('2 Diagnostics Ordering list'!$A$3:$A$855,MATCH('Calculations - Diagnostics'!$H90,'2 Diagnostics Ordering list'!$A$3:$A$855,0)),4)="6.1 ",LEFT(INDEX('2 Diagnostics Ordering list'!$A$3:$A$855,MATCH('Calculations - Diagnostics'!$H90,'2 Diagnostics Ordering list'!$A$3:$A$855,0)),4)="6.2 ",LEFT(INDEX('2 Diagnostics Ordering list'!$A$3:$A$855,MATCH('Calculations - Diagnostics'!$H90,'2 Diagnostics Ordering list'!$A$3:$A$855,0)),4)="6.3 ",LEFT(INDEX('2 Diagnostics Ordering list'!$A$3:$A$855,MATCH('Calculations - Diagnostics'!$H90,'2 Diagnostics Ordering list'!$A$3:$A$855,0)),4)="6.4 ",LEFT(INDEX('2 Diagnostics Ordering list'!$A$3:$A$855,MATCH('Calculations - Diagnostics'!$H90,'2 Diagnostics Ordering list'!$A$3:$A$855,0)),4)="7.1 "),HYPERLINK("#"&amp;CELL("address",INDEX('2 Diagnostics Ordering list'!$A$3:$A$855,MATCH('Calculations - Diagnostics'!$H90,'2 Diagnostics Ordering list'!$A$3:$A$855,0))),INDEX('2 Diagnostics Ordering list'!$A$3:$A$855,MATCH('Calculations - Diagnostics'!$H90,'2 Diagnostics Ordering list'!$A$3:$A$855,0))),"")</f>
        <v/>
      </c>
      <c r="C55" s="720" t="str">
        <f t="array" aca="1" ref="C55" ca="1">IF(AND(A55="",B55=""),HYPERLINK("#"&amp;CELL("address",INDEX('2 Diagnostics Ordering list'!$A$3:$A$855,MATCH('Calculations - Diagnostics'!$H90,'2 Diagnostics Ordering list'!$A$3:$A$855,0))),INDEX('2 Diagnostics Ordering list'!$A$3:$A$855,MATCH('Calculations - Diagnostics'!$H90,'2 Diagnostics Ordering list'!$A$3:$A$855,0))),"")</f>
        <v/>
      </c>
    </row>
    <row r="56" spans="1:3" ht="17.100000000000001" customHeight="1" x14ac:dyDescent="0.2">
      <c r="A56" s="707" t="str">
        <f t="array" aca="1" ref="A56" ca="1">IF(OR(LEFT(INDEX('2 Diagnostics Ordering list'!$A$3:$A$855,MATCH('Calculations - Diagnostics'!$H91,'2 Diagnostics Ordering list'!$A$3:$A$855,0)),3)="1. ",LEFT(INDEX('2 Diagnostics Ordering list'!$A$3:$A$855,MATCH('Calculations - Diagnostics'!$H91,'2 Diagnostics Ordering list'!$A$3:$A$855,0)),3)="2. ",LEFT(INDEX('2 Diagnostics Ordering list'!$A$3:$A$855,MATCH('Calculations - Diagnostics'!$H91,'2 Diagnostics Ordering list'!$A$3:$A$855,0)),3)="3. ",LEFT(INDEX('2 Diagnostics Ordering list'!$A$3:$A$855,MATCH('Calculations - Diagnostics'!$H91,'2 Diagnostics Ordering list'!$A$3:$A$855,0)),3)="4. ",LEFT(INDEX('2 Diagnostics Ordering list'!$A$3:$A$855,MATCH('Calculations - Diagnostics'!$H91,'2 Diagnostics Ordering list'!$A$3:$A$855,0)),3)="5. ",LEFT(INDEX('2 Diagnostics Ordering list'!$A$3:$A$855,MATCH('Calculations - Diagnostics'!$H91,'2 Diagnostics Ordering list'!$A$3:$A$855,0)),3)="6. ",LEFT(INDEX('2 Diagnostics Ordering list'!$A$3:$A$855,MATCH('Calculations - Diagnostics'!$H91,'2 Diagnostics Ordering list'!$A$3:$A$855,0)),3)="7. ",LEFT(INDEX('2 Diagnostics Ordering list'!$A$3:$A$855,MATCH('Calculations - Diagnostics'!$H91,'2 Diagnostics Ordering list'!$A$3:$A$855,0)),3)="8. ",LEFT(INDEX('2 Diagnostics Ordering list'!$A$3:$A$855,MATCH('Calculations - Diagnostics'!$H91,'2 Diagnostics Ordering list'!$A$3:$A$855,0)),3)="9. "),HYPERLINK("#"&amp;CELL("address",INDEX('2 Diagnostics Ordering list'!$A$3:$A$855,MATCH('Calculations - Diagnostics'!$H91,'2 Diagnostics Ordering list'!$A$3:$A$855,0))),INDEX('2 Diagnostics Ordering list'!$A$3:$A$855,MATCH('Calculations - Diagnostics'!$H91,'2 Diagnostics Ordering list'!$A$3:$A$855,0))),"")</f>
        <v/>
      </c>
      <c r="B56" s="708" t="str">
        <f t="array" aca="1" ref="B56" ca="1">IF(OR(LEFT(INDEX('2 Diagnostics Ordering list'!$A$3:$A$855,MATCH('Calculations - Diagnostics'!$H91,'2 Diagnostics Ordering list'!$A$3:$A$855,0)),4)="1.1 ",LEFT(INDEX('2 Diagnostics Ordering list'!$A$3:$A$855,MATCH('Calculations - Diagnostics'!$H91,'2 Diagnostics Ordering list'!$A$3:$A$855,0)),4)="1.2 ",LEFT(INDEX('2 Diagnostics Ordering list'!$A$3:$A$855,MATCH('Calculations - Diagnostics'!$H91,'2 Diagnostics Ordering list'!$A$3:$A$855,0)),4)="1.3 ",LEFT(INDEX('2 Diagnostics Ordering list'!$A$3:$A$855,MATCH('Calculations - Diagnostics'!$H91,'2 Diagnostics Ordering list'!$A$3:$A$855,0)),4)="1.4 ",LEFT(INDEX('2 Diagnostics Ordering list'!$A$3:$A$855,MATCH('Calculations - Diagnostics'!$H91,'2 Diagnostics Ordering list'!$A$3:$A$855,0)),4)="1.5 ",LEFT(INDEX('2 Diagnostics Ordering list'!$A$3:$A$855,MATCH('Calculations - Diagnostics'!$H91,'2 Diagnostics Ordering list'!$A$3:$A$855,0)),4)="1.6 ",LEFT(INDEX('2 Diagnostics Ordering list'!$A$3:$A$855,MATCH('Calculations - Diagnostics'!$H91,'2 Diagnostics Ordering list'!$A$3:$A$855,0)),4)="2.1 ",LEFT(INDEX('2 Diagnostics Ordering list'!$A$3:$A$855,MATCH('Calculations - Diagnostics'!$H91,'2 Diagnostics Ordering list'!$A$3:$A$855,0)),4)="3.1 ",LEFT(INDEX('2 Diagnostics Ordering list'!$A$3:$A$855,MATCH('Calculations - Diagnostics'!$H91,'2 Diagnostics Ordering list'!$A$3:$A$855,0)),4)="4.1 ",LEFT(INDEX('2 Diagnostics Ordering list'!$A$3:$A$855,MATCH('Calculations - Diagnostics'!$H91,'2 Diagnostics Ordering list'!$A$3:$A$855,0)),4)="4.2 ",LEFT(INDEX('2 Diagnostics Ordering list'!$A$3:$A$855,MATCH('Calculations - Diagnostics'!$H91,'2 Diagnostics Ordering list'!$A$3:$A$855,0)),4)="5.1 ",LEFT(INDEX('2 Diagnostics Ordering list'!$A$3:$A$855,MATCH('Calculations - Diagnostics'!$H91,'2 Diagnostics Ordering list'!$A$3:$A$855,0)),4)="5.2 ",LEFT(INDEX('2 Diagnostics Ordering list'!$A$3:$A$855,MATCH('Calculations - Diagnostics'!$H91,'2 Diagnostics Ordering list'!$A$3:$A$855,0)),4)="5.3 ",LEFT(INDEX('2 Diagnostics Ordering list'!$A$3:$A$855,MATCH('Calculations - Diagnostics'!$H91,'2 Diagnostics Ordering list'!$A$3:$A$855,0)),4)="6.1 ",LEFT(INDEX('2 Diagnostics Ordering list'!$A$3:$A$855,MATCH('Calculations - Diagnostics'!$H91,'2 Diagnostics Ordering list'!$A$3:$A$855,0)),4)="6.2 ",LEFT(INDEX('2 Diagnostics Ordering list'!$A$3:$A$855,MATCH('Calculations - Diagnostics'!$H91,'2 Diagnostics Ordering list'!$A$3:$A$855,0)),4)="6.3 ",LEFT(INDEX('2 Diagnostics Ordering list'!$A$3:$A$855,MATCH('Calculations - Diagnostics'!$H91,'2 Diagnostics Ordering list'!$A$3:$A$855,0)),4)="6.4 ",LEFT(INDEX('2 Diagnostics Ordering list'!$A$3:$A$855,MATCH('Calculations - Diagnostics'!$H91,'2 Diagnostics Ordering list'!$A$3:$A$855,0)),4)="7.1 "),HYPERLINK("#"&amp;CELL("address",INDEX('2 Diagnostics Ordering list'!$A$3:$A$855,MATCH('Calculations - Diagnostics'!$H91,'2 Diagnostics Ordering list'!$A$3:$A$855,0))),INDEX('2 Diagnostics Ordering list'!$A$3:$A$855,MATCH('Calculations - Diagnostics'!$H91,'2 Diagnostics Ordering list'!$A$3:$A$855,0))),"")</f>
        <v>4.1 SPECIMEN TRANPORTATION AND PROCESSING</v>
      </c>
      <c r="C56" s="715" t="str">
        <f t="array" aca="1" ref="C56" ca="1">IF(AND(A56="",B56=""),HYPERLINK("#"&amp;CELL("address",INDEX('2 Diagnostics Ordering list'!$A$3:$A$855,MATCH('Calculations - Diagnostics'!$H91,'2 Diagnostics Ordering list'!$A$3:$A$855,0))),INDEX('2 Diagnostics Ordering list'!$A$3:$A$855,MATCH('Calculations - Diagnostics'!$H91,'2 Diagnostics Ordering list'!$A$3:$A$855,0))),"")</f>
        <v/>
      </c>
    </row>
    <row r="57" spans="1:3" ht="17.100000000000001" customHeight="1" x14ac:dyDescent="0.2">
      <c r="A57" s="707" t="str">
        <f t="array" aca="1" ref="A57" ca="1">IF(OR(LEFT(INDEX('2 Diagnostics Ordering list'!$A$3:$A$855,MATCH('Calculations - Diagnostics'!$H92,'2 Diagnostics Ordering list'!$A$3:$A$855,0)),3)="1. ",LEFT(INDEX('2 Diagnostics Ordering list'!$A$3:$A$855,MATCH('Calculations - Diagnostics'!$H92,'2 Diagnostics Ordering list'!$A$3:$A$855,0)),3)="2. ",LEFT(INDEX('2 Diagnostics Ordering list'!$A$3:$A$855,MATCH('Calculations - Diagnostics'!$H92,'2 Diagnostics Ordering list'!$A$3:$A$855,0)),3)="3. ",LEFT(INDEX('2 Diagnostics Ordering list'!$A$3:$A$855,MATCH('Calculations - Diagnostics'!$H92,'2 Diagnostics Ordering list'!$A$3:$A$855,0)),3)="4. ",LEFT(INDEX('2 Diagnostics Ordering list'!$A$3:$A$855,MATCH('Calculations - Diagnostics'!$H92,'2 Diagnostics Ordering list'!$A$3:$A$855,0)),3)="5. ",LEFT(INDEX('2 Diagnostics Ordering list'!$A$3:$A$855,MATCH('Calculations - Diagnostics'!$H92,'2 Diagnostics Ordering list'!$A$3:$A$855,0)),3)="6. ",LEFT(INDEX('2 Diagnostics Ordering list'!$A$3:$A$855,MATCH('Calculations - Diagnostics'!$H92,'2 Diagnostics Ordering list'!$A$3:$A$855,0)),3)="7. ",LEFT(INDEX('2 Diagnostics Ordering list'!$A$3:$A$855,MATCH('Calculations - Diagnostics'!$H92,'2 Diagnostics Ordering list'!$A$3:$A$855,0)),3)="8. ",LEFT(INDEX('2 Diagnostics Ordering list'!$A$3:$A$855,MATCH('Calculations - Diagnostics'!$H92,'2 Diagnostics Ordering list'!$A$3:$A$855,0)),3)="9. "),HYPERLINK("#"&amp;CELL("address",INDEX('2 Diagnostics Ordering list'!$A$3:$A$855,MATCH('Calculations - Diagnostics'!$H92,'2 Diagnostics Ordering list'!$A$3:$A$855,0))),INDEX('2 Diagnostics Ordering list'!$A$3:$A$855,MATCH('Calculations - Diagnostics'!$H92,'2 Diagnostics Ordering list'!$A$3:$A$855,0))),"")</f>
        <v/>
      </c>
      <c r="B57" s="708" t="str">
        <f t="array" aca="1" ref="B57" ca="1">IF(OR(LEFT(INDEX('2 Diagnostics Ordering list'!$A$3:$A$855,MATCH('Calculations - Diagnostics'!$H92,'2 Diagnostics Ordering list'!$A$3:$A$855,0)),4)="1.1 ",LEFT(INDEX('2 Diagnostics Ordering list'!$A$3:$A$855,MATCH('Calculations - Diagnostics'!$H92,'2 Diagnostics Ordering list'!$A$3:$A$855,0)),4)="1.2 ",LEFT(INDEX('2 Diagnostics Ordering list'!$A$3:$A$855,MATCH('Calculations - Diagnostics'!$H92,'2 Diagnostics Ordering list'!$A$3:$A$855,0)),4)="1.3 ",LEFT(INDEX('2 Diagnostics Ordering list'!$A$3:$A$855,MATCH('Calculations - Diagnostics'!$H92,'2 Diagnostics Ordering list'!$A$3:$A$855,0)),4)="1.4 ",LEFT(INDEX('2 Diagnostics Ordering list'!$A$3:$A$855,MATCH('Calculations - Diagnostics'!$H92,'2 Diagnostics Ordering list'!$A$3:$A$855,0)),4)="1.5 ",LEFT(INDEX('2 Diagnostics Ordering list'!$A$3:$A$855,MATCH('Calculations - Diagnostics'!$H92,'2 Diagnostics Ordering list'!$A$3:$A$855,0)),4)="1.6 ",LEFT(INDEX('2 Diagnostics Ordering list'!$A$3:$A$855,MATCH('Calculations - Diagnostics'!$H92,'2 Diagnostics Ordering list'!$A$3:$A$855,0)),4)="2.1 ",LEFT(INDEX('2 Diagnostics Ordering list'!$A$3:$A$855,MATCH('Calculations - Diagnostics'!$H92,'2 Diagnostics Ordering list'!$A$3:$A$855,0)),4)="3.1 ",LEFT(INDEX('2 Diagnostics Ordering list'!$A$3:$A$855,MATCH('Calculations - Diagnostics'!$H92,'2 Diagnostics Ordering list'!$A$3:$A$855,0)),4)="4.1 ",LEFT(INDEX('2 Diagnostics Ordering list'!$A$3:$A$855,MATCH('Calculations - Diagnostics'!$H92,'2 Diagnostics Ordering list'!$A$3:$A$855,0)),4)="4.2 ",LEFT(INDEX('2 Diagnostics Ordering list'!$A$3:$A$855,MATCH('Calculations - Diagnostics'!$H92,'2 Diagnostics Ordering list'!$A$3:$A$855,0)),4)="5.1 ",LEFT(INDEX('2 Diagnostics Ordering list'!$A$3:$A$855,MATCH('Calculations - Diagnostics'!$H92,'2 Diagnostics Ordering list'!$A$3:$A$855,0)),4)="5.2 ",LEFT(INDEX('2 Diagnostics Ordering list'!$A$3:$A$855,MATCH('Calculations - Diagnostics'!$H92,'2 Diagnostics Ordering list'!$A$3:$A$855,0)),4)="5.3 ",LEFT(INDEX('2 Diagnostics Ordering list'!$A$3:$A$855,MATCH('Calculations - Diagnostics'!$H92,'2 Diagnostics Ordering list'!$A$3:$A$855,0)),4)="6.1 ",LEFT(INDEX('2 Diagnostics Ordering list'!$A$3:$A$855,MATCH('Calculations - Diagnostics'!$H92,'2 Diagnostics Ordering list'!$A$3:$A$855,0)),4)="6.2 ",LEFT(INDEX('2 Diagnostics Ordering list'!$A$3:$A$855,MATCH('Calculations - Diagnostics'!$H92,'2 Diagnostics Ordering list'!$A$3:$A$855,0)),4)="6.3 ",LEFT(INDEX('2 Diagnostics Ordering list'!$A$3:$A$855,MATCH('Calculations - Diagnostics'!$H92,'2 Diagnostics Ordering list'!$A$3:$A$855,0)),4)="6.4 ",LEFT(INDEX('2 Diagnostics Ordering list'!$A$3:$A$855,MATCH('Calculations - Diagnostics'!$H92,'2 Diagnostics Ordering list'!$A$3:$A$855,0)),4)="7.1 "),HYPERLINK("#"&amp;CELL("address",INDEX('2 Diagnostics Ordering list'!$A$3:$A$855,MATCH('Calculations - Diagnostics'!$H92,'2 Diagnostics Ordering list'!$A$3:$A$855,0))),INDEX('2 Diagnostics Ordering list'!$A$3:$A$855,MATCH('Calculations - Diagnostics'!$H92,'2 Diagnostics Ordering list'!$A$3:$A$855,0))),"")</f>
        <v/>
      </c>
      <c r="C57" s="716" t="str">
        <f t="array" aca="1" ref="C57" ca="1">IF(AND(A57="",B57=""),HYPERLINK("#"&amp;CELL("address",INDEX('2 Diagnostics Ordering list'!$A$3:$A$855,MATCH('Calculations - Diagnostics'!$H92,'2 Diagnostics Ordering list'!$A$3:$A$855,0))),INDEX('2 Diagnostics Ordering list'!$A$3:$A$855,MATCH('Calculations - Diagnostics'!$H92,'2 Diagnostics Ordering list'!$A$3:$A$855,0))),"")</f>
        <v xml:space="preserve">4.1.1 Specimen transport consumables	</v>
      </c>
    </row>
    <row r="58" spans="1:3" ht="17.100000000000001" customHeight="1" x14ac:dyDescent="0.2">
      <c r="A58" s="707" t="str">
        <f t="array" aca="1" ref="A58" ca="1">IF(OR(LEFT(INDEX('2 Diagnostics Ordering list'!$A$3:$A$855,MATCH('Calculations - Diagnostics'!$H93,'2 Diagnostics Ordering list'!$A$3:$A$855,0)),3)="1. ",LEFT(INDEX('2 Diagnostics Ordering list'!$A$3:$A$855,MATCH('Calculations - Diagnostics'!$H93,'2 Diagnostics Ordering list'!$A$3:$A$855,0)),3)="2. ",LEFT(INDEX('2 Diagnostics Ordering list'!$A$3:$A$855,MATCH('Calculations - Diagnostics'!$H93,'2 Diagnostics Ordering list'!$A$3:$A$855,0)),3)="3. ",LEFT(INDEX('2 Diagnostics Ordering list'!$A$3:$A$855,MATCH('Calculations - Diagnostics'!$H93,'2 Diagnostics Ordering list'!$A$3:$A$855,0)),3)="4. ",LEFT(INDEX('2 Diagnostics Ordering list'!$A$3:$A$855,MATCH('Calculations - Diagnostics'!$H93,'2 Diagnostics Ordering list'!$A$3:$A$855,0)),3)="5. ",LEFT(INDEX('2 Diagnostics Ordering list'!$A$3:$A$855,MATCH('Calculations - Diagnostics'!$H93,'2 Diagnostics Ordering list'!$A$3:$A$855,0)),3)="6. ",LEFT(INDEX('2 Diagnostics Ordering list'!$A$3:$A$855,MATCH('Calculations - Diagnostics'!$H93,'2 Diagnostics Ordering list'!$A$3:$A$855,0)),3)="7. ",LEFT(INDEX('2 Diagnostics Ordering list'!$A$3:$A$855,MATCH('Calculations - Diagnostics'!$H93,'2 Diagnostics Ordering list'!$A$3:$A$855,0)),3)="8. ",LEFT(INDEX('2 Diagnostics Ordering list'!$A$3:$A$855,MATCH('Calculations - Diagnostics'!$H93,'2 Diagnostics Ordering list'!$A$3:$A$855,0)),3)="9. "),HYPERLINK("#"&amp;CELL("address",INDEX('2 Diagnostics Ordering list'!$A$3:$A$855,MATCH('Calculations - Diagnostics'!$H93,'2 Diagnostics Ordering list'!$A$3:$A$855,0))),INDEX('2 Diagnostics Ordering list'!$A$3:$A$855,MATCH('Calculations - Diagnostics'!$H93,'2 Diagnostics Ordering list'!$A$3:$A$855,0))),"")</f>
        <v/>
      </c>
      <c r="B58" s="708" t="str">
        <f t="array" aca="1" ref="B58" ca="1">IF(OR(LEFT(INDEX('2 Diagnostics Ordering list'!$A$3:$A$855,MATCH('Calculations - Diagnostics'!$H93,'2 Diagnostics Ordering list'!$A$3:$A$855,0)),4)="1.1 ",LEFT(INDEX('2 Diagnostics Ordering list'!$A$3:$A$855,MATCH('Calculations - Diagnostics'!$H93,'2 Diagnostics Ordering list'!$A$3:$A$855,0)),4)="1.2 ",LEFT(INDEX('2 Diagnostics Ordering list'!$A$3:$A$855,MATCH('Calculations - Diagnostics'!$H93,'2 Diagnostics Ordering list'!$A$3:$A$855,0)),4)="1.3 ",LEFT(INDEX('2 Diagnostics Ordering list'!$A$3:$A$855,MATCH('Calculations - Diagnostics'!$H93,'2 Diagnostics Ordering list'!$A$3:$A$855,0)),4)="1.4 ",LEFT(INDEX('2 Diagnostics Ordering list'!$A$3:$A$855,MATCH('Calculations - Diagnostics'!$H93,'2 Diagnostics Ordering list'!$A$3:$A$855,0)),4)="1.5 ",LEFT(INDEX('2 Diagnostics Ordering list'!$A$3:$A$855,MATCH('Calculations - Diagnostics'!$H93,'2 Diagnostics Ordering list'!$A$3:$A$855,0)),4)="1.6 ",LEFT(INDEX('2 Diagnostics Ordering list'!$A$3:$A$855,MATCH('Calculations - Diagnostics'!$H93,'2 Diagnostics Ordering list'!$A$3:$A$855,0)),4)="2.1 ",LEFT(INDEX('2 Diagnostics Ordering list'!$A$3:$A$855,MATCH('Calculations - Diagnostics'!$H93,'2 Diagnostics Ordering list'!$A$3:$A$855,0)),4)="3.1 ",LEFT(INDEX('2 Diagnostics Ordering list'!$A$3:$A$855,MATCH('Calculations - Diagnostics'!$H93,'2 Diagnostics Ordering list'!$A$3:$A$855,0)),4)="4.1 ",LEFT(INDEX('2 Diagnostics Ordering list'!$A$3:$A$855,MATCH('Calculations - Diagnostics'!$H93,'2 Diagnostics Ordering list'!$A$3:$A$855,0)),4)="4.2 ",LEFT(INDEX('2 Diagnostics Ordering list'!$A$3:$A$855,MATCH('Calculations - Diagnostics'!$H93,'2 Diagnostics Ordering list'!$A$3:$A$855,0)),4)="5.1 ",LEFT(INDEX('2 Diagnostics Ordering list'!$A$3:$A$855,MATCH('Calculations - Diagnostics'!$H93,'2 Diagnostics Ordering list'!$A$3:$A$855,0)),4)="5.2 ",LEFT(INDEX('2 Diagnostics Ordering list'!$A$3:$A$855,MATCH('Calculations - Diagnostics'!$H93,'2 Diagnostics Ordering list'!$A$3:$A$855,0)),4)="5.3 ",LEFT(INDEX('2 Diagnostics Ordering list'!$A$3:$A$855,MATCH('Calculations - Diagnostics'!$H93,'2 Diagnostics Ordering list'!$A$3:$A$855,0)),4)="6.1 ",LEFT(INDEX('2 Diagnostics Ordering list'!$A$3:$A$855,MATCH('Calculations - Diagnostics'!$H93,'2 Diagnostics Ordering list'!$A$3:$A$855,0)),4)="6.2 ",LEFT(INDEX('2 Diagnostics Ordering list'!$A$3:$A$855,MATCH('Calculations - Diagnostics'!$H93,'2 Diagnostics Ordering list'!$A$3:$A$855,0)),4)="6.3 ",LEFT(INDEX('2 Diagnostics Ordering list'!$A$3:$A$855,MATCH('Calculations - Diagnostics'!$H93,'2 Diagnostics Ordering list'!$A$3:$A$855,0)),4)="6.4 ",LEFT(INDEX('2 Diagnostics Ordering list'!$A$3:$A$855,MATCH('Calculations - Diagnostics'!$H93,'2 Diagnostics Ordering list'!$A$3:$A$855,0)),4)="7.1 "),HYPERLINK("#"&amp;CELL("address",INDEX('2 Diagnostics Ordering list'!$A$3:$A$855,MATCH('Calculations - Diagnostics'!$H93,'2 Diagnostics Ordering list'!$A$3:$A$855,0))),INDEX('2 Diagnostics Ordering list'!$A$3:$A$855,MATCH('Calculations - Diagnostics'!$H93,'2 Diagnostics Ordering list'!$A$3:$A$855,0))),"")</f>
        <v/>
      </c>
      <c r="C58" s="716" t="str">
        <f t="array" aca="1" ref="C58" ca="1">IF(AND(A58="",B58=""),HYPERLINK("#"&amp;CELL("address",INDEX('2 Diagnostics Ordering list'!$A$3:$A$855,MATCH('Calculations - Diagnostics'!$H93,'2 Diagnostics Ordering list'!$A$3:$A$855,0))),INDEX('2 Diagnostics Ordering list'!$A$3:$A$855,MATCH('Calculations - Diagnostics'!$H93,'2 Diagnostics Ordering list'!$A$3:$A$855,0))),"")</f>
        <v xml:space="preserve">4.1.2 Specimen processing equipment	</v>
      </c>
    </row>
    <row r="59" spans="1:3" ht="17.100000000000001" customHeight="1" x14ac:dyDescent="0.2">
      <c r="A59" s="707" t="str">
        <f t="array" aca="1" ref="A59" ca="1">IF(OR(LEFT(INDEX('2 Diagnostics Ordering list'!$A$3:$A$855,MATCH('Calculations - Diagnostics'!$H94,'2 Diagnostics Ordering list'!$A$3:$A$855,0)),3)="1. ",LEFT(INDEX('2 Diagnostics Ordering list'!$A$3:$A$855,MATCH('Calculations - Diagnostics'!$H94,'2 Diagnostics Ordering list'!$A$3:$A$855,0)),3)="2. ",LEFT(INDEX('2 Diagnostics Ordering list'!$A$3:$A$855,MATCH('Calculations - Diagnostics'!$H94,'2 Diagnostics Ordering list'!$A$3:$A$855,0)),3)="3. ",LEFT(INDEX('2 Diagnostics Ordering list'!$A$3:$A$855,MATCH('Calculations - Diagnostics'!$H94,'2 Diagnostics Ordering list'!$A$3:$A$855,0)),3)="4. ",LEFT(INDEX('2 Diagnostics Ordering list'!$A$3:$A$855,MATCH('Calculations - Diagnostics'!$H94,'2 Diagnostics Ordering list'!$A$3:$A$855,0)),3)="5. ",LEFT(INDEX('2 Diagnostics Ordering list'!$A$3:$A$855,MATCH('Calculations - Diagnostics'!$H94,'2 Diagnostics Ordering list'!$A$3:$A$855,0)),3)="6. ",LEFT(INDEX('2 Diagnostics Ordering list'!$A$3:$A$855,MATCH('Calculations - Diagnostics'!$H94,'2 Diagnostics Ordering list'!$A$3:$A$855,0)),3)="7. ",LEFT(INDEX('2 Diagnostics Ordering list'!$A$3:$A$855,MATCH('Calculations - Diagnostics'!$H94,'2 Diagnostics Ordering list'!$A$3:$A$855,0)),3)="8. ",LEFT(INDEX('2 Diagnostics Ordering list'!$A$3:$A$855,MATCH('Calculations - Diagnostics'!$H94,'2 Diagnostics Ordering list'!$A$3:$A$855,0)),3)="9. "),HYPERLINK("#"&amp;CELL("address",INDEX('2 Diagnostics Ordering list'!$A$3:$A$855,MATCH('Calculations - Diagnostics'!$H94,'2 Diagnostics Ordering list'!$A$3:$A$855,0))),INDEX('2 Diagnostics Ordering list'!$A$3:$A$855,MATCH('Calculations - Diagnostics'!$H94,'2 Diagnostics Ordering list'!$A$3:$A$855,0))),"")</f>
        <v/>
      </c>
      <c r="B59" s="712" t="str">
        <f t="array" aca="1" ref="B59" ca="1">IF(OR(LEFT(INDEX('2 Diagnostics Ordering list'!$A$3:$A$855,MATCH('Calculations - Diagnostics'!$H94,'2 Diagnostics Ordering list'!$A$3:$A$855,0)),4)="1.1 ",LEFT(INDEX('2 Diagnostics Ordering list'!$A$3:$A$855,MATCH('Calculations - Diagnostics'!$H94,'2 Diagnostics Ordering list'!$A$3:$A$855,0)),4)="1.2 ",LEFT(INDEX('2 Diagnostics Ordering list'!$A$3:$A$855,MATCH('Calculations - Diagnostics'!$H94,'2 Diagnostics Ordering list'!$A$3:$A$855,0)),4)="1.3 ",LEFT(INDEX('2 Diagnostics Ordering list'!$A$3:$A$855,MATCH('Calculations - Diagnostics'!$H94,'2 Diagnostics Ordering list'!$A$3:$A$855,0)),4)="1.4 ",LEFT(INDEX('2 Diagnostics Ordering list'!$A$3:$A$855,MATCH('Calculations - Diagnostics'!$H94,'2 Diagnostics Ordering list'!$A$3:$A$855,0)),4)="1.5 ",LEFT(INDEX('2 Diagnostics Ordering list'!$A$3:$A$855,MATCH('Calculations - Diagnostics'!$H94,'2 Diagnostics Ordering list'!$A$3:$A$855,0)),4)="1.6 ",LEFT(INDEX('2 Diagnostics Ordering list'!$A$3:$A$855,MATCH('Calculations - Diagnostics'!$H94,'2 Diagnostics Ordering list'!$A$3:$A$855,0)),4)="2.1 ",LEFT(INDEX('2 Diagnostics Ordering list'!$A$3:$A$855,MATCH('Calculations - Diagnostics'!$H94,'2 Diagnostics Ordering list'!$A$3:$A$855,0)),4)="3.1 ",LEFT(INDEX('2 Diagnostics Ordering list'!$A$3:$A$855,MATCH('Calculations - Diagnostics'!$H94,'2 Diagnostics Ordering list'!$A$3:$A$855,0)),4)="4.1 ",LEFT(INDEX('2 Diagnostics Ordering list'!$A$3:$A$855,MATCH('Calculations - Diagnostics'!$H94,'2 Diagnostics Ordering list'!$A$3:$A$855,0)),4)="4.2 ",LEFT(INDEX('2 Diagnostics Ordering list'!$A$3:$A$855,MATCH('Calculations - Diagnostics'!$H94,'2 Diagnostics Ordering list'!$A$3:$A$855,0)),4)="5.1 ",LEFT(INDEX('2 Diagnostics Ordering list'!$A$3:$A$855,MATCH('Calculations - Diagnostics'!$H94,'2 Diagnostics Ordering list'!$A$3:$A$855,0)),4)="5.2 ",LEFT(INDEX('2 Diagnostics Ordering list'!$A$3:$A$855,MATCH('Calculations - Diagnostics'!$H94,'2 Diagnostics Ordering list'!$A$3:$A$855,0)),4)="5.3 ",LEFT(INDEX('2 Diagnostics Ordering list'!$A$3:$A$855,MATCH('Calculations - Diagnostics'!$H94,'2 Diagnostics Ordering list'!$A$3:$A$855,0)),4)="6.1 ",LEFT(INDEX('2 Diagnostics Ordering list'!$A$3:$A$855,MATCH('Calculations - Diagnostics'!$H94,'2 Diagnostics Ordering list'!$A$3:$A$855,0)),4)="6.2 ",LEFT(INDEX('2 Diagnostics Ordering list'!$A$3:$A$855,MATCH('Calculations - Diagnostics'!$H94,'2 Diagnostics Ordering list'!$A$3:$A$855,0)),4)="6.3 ",LEFT(INDEX('2 Diagnostics Ordering list'!$A$3:$A$855,MATCH('Calculations - Diagnostics'!$H94,'2 Diagnostics Ordering list'!$A$3:$A$855,0)),4)="6.4 ",LEFT(INDEX('2 Diagnostics Ordering list'!$A$3:$A$855,MATCH('Calculations - Diagnostics'!$H94,'2 Diagnostics Ordering list'!$A$3:$A$855,0)),4)="7.1 "),HYPERLINK("#"&amp;CELL("address",INDEX('2 Diagnostics Ordering list'!$A$3:$A$855,MATCH('Calculations - Diagnostics'!$H94,'2 Diagnostics Ordering list'!$A$3:$A$855,0))),INDEX('2 Diagnostics Ordering list'!$A$3:$A$855,MATCH('Calculations - Diagnostics'!$H94,'2 Diagnostics Ordering list'!$A$3:$A$855,0))),"")</f>
        <v/>
      </c>
      <c r="C59" s="716" t="str">
        <f t="array" aca="1" ref="C59" ca="1">IF(AND(A59="",B59=""),HYPERLINK("#"&amp;CELL("address",INDEX('2 Diagnostics Ordering list'!$A$3:$A$855,MATCH('Calculations - Diagnostics'!$H94,'2 Diagnostics Ordering list'!$A$3:$A$855,0))),INDEX('2 Diagnostics Ordering list'!$A$3:$A$855,MATCH('Calculations - Diagnostics'!$H94,'2 Diagnostics Ordering list'!$A$3:$A$855,0))),"")</f>
        <v xml:space="preserve">4.1.3 Specimen processing reagents	</v>
      </c>
    </row>
    <row r="60" spans="1:3" ht="17.100000000000001" customHeight="1" x14ac:dyDescent="0.2">
      <c r="A60" s="707" t="str">
        <f t="array" aca="1" ref="A60" ca="1">IF(OR(LEFT(INDEX('2 Diagnostics Ordering list'!$A$3:$A$855,MATCH('Calculations - Diagnostics'!$H95,'2 Diagnostics Ordering list'!$A$3:$A$855,0)),3)="1. ",LEFT(INDEX('2 Diagnostics Ordering list'!$A$3:$A$855,MATCH('Calculations - Diagnostics'!$H95,'2 Diagnostics Ordering list'!$A$3:$A$855,0)),3)="2. ",LEFT(INDEX('2 Diagnostics Ordering list'!$A$3:$A$855,MATCH('Calculations - Diagnostics'!$H95,'2 Diagnostics Ordering list'!$A$3:$A$855,0)),3)="3. ",LEFT(INDEX('2 Diagnostics Ordering list'!$A$3:$A$855,MATCH('Calculations - Diagnostics'!$H95,'2 Diagnostics Ordering list'!$A$3:$A$855,0)),3)="4. ",LEFT(INDEX('2 Diagnostics Ordering list'!$A$3:$A$855,MATCH('Calculations - Diagnostics'!$H95,'2 Diagnostics Ordering list'!$A$3:$A$855,0)),3)="5. ",LEFT(INDEX('2 Diagnostics Ordering list'!$A$3:$A$855,MATCH('Calculations - Diagnostics'!$H95,'2 Diagnostics Ordering list'!$A$3:$A$855,0)),3)="6. ",LEFT(INDEX('2 Diagnostics Ordering list'!$A$3:$A$855,MATCH('Calculations - Diagnostics'!$H95,'2 Diagnostics Ordering list'!$A$3:$A$855,0)),3)="7. ",LEFT(INDEX('2 Diagnostics Ordering list'!$A$3:$A$855,MATCH('Calculations - Diagnostics'!$H95,'2 Diagnostics Ordering list'!$A$3:$A$855,0)),3)="8. ",LEFT(INDEX('2 Diagnostics Ordering list'!$A$3:$A$855,MATCH('Calculations - Diagnostics'!$H95,'2 Diagnostics Ordering list'!$A$3:$A$855,0)),3)="9. "),HYPERLINK("#"&amp;CELL("address",INDEX('2 Diagnostics Ordering list'!$A$3:$A$855,MATCH('Calculations - Diagnostics'!$H95,'2 Diagnostics Ordering list'!$A$3:$A$855,0))),INDEX('2 Diagnostics Ordering list'!$A$3:$A$855,MATCH('Calculations - Diagnostics'!$H95,'2 Diagnostics Ordering list'!$A$3:$A$855,0))),"")</f>
        <v/>
      </c>
      <c r="B60" s="708" t="str">
        <f t="array" aca="1" ref="B60" ca="1">IF(OR(LEFT(INDEX('2 Diagnostics Ordering list'!$A$3:$A$855,MATCH('Calculations - Diagnostics'!$H95,'2 Diagnostics Ordering list'!$A$3:$A$855,0)),4)="1.1 ",LEFT(INDEX('2 Diagnostics Ordering list'!$A$3:$A$855,MATCH('Calculations - Diagnostics'!$H95,'2 Diagnostics Ordering list'!$A$3:$A$855,0)),4)="1.2 ",LEFT(INDEX('2 Diagnostics Ordering list'!$A$3:$A$855,MATCH('Calculations - Diagnostics'!$H95,'2 Diagnostics Ordering list'!$A$3:$A$855,0)),4)="1.3 ",LEFT(INDEX('2 Diagnostics Ordering list'!$A$3:$A$855,MATCH('Calculations - Diagnostics'!$H95,'2 Diagnostics Ordering list'!$A$3:$A$855,0)),4)="1.4 ",LEFT(INDEX('2 Diagnostics Ordering list'!$A$3:$A$855,MATCH('Calculations - Diagnostics'!$H95,'2 Diagnostics Ordering list'!$A$3:$A$855,0)),4)="1.5 ",LEFT(INDEX('2 Diagnostics Ordering list'!$A$3:$A$855,MATCH('Calculations - Diagnostics'!$H95,'2 Diagnostics Ordering list'!$A$3:$A$855,0)),4)="1.6 ",LEFT(INDEX('2 Diagnostics Ordering list'!$A$3:$A$855,MATCH('Calculations - Diagnostics'!$H95,'2 Diagnostics Ordering list'!$A$3:$A$855,0)),4)="2.1 ",LEFT(INDEX('2 Diagnostics Ordering list'!$A$3:$A$855,MATCH('Calculations - Diagnostics'!$H95,'2 Diagnostics Ordering list'!$A$3:$A$855,0)),4)="3.1 ",LEFT(INDEX('2 Diagnostics Ordering list'!$A$3:$A$855,MATCH('Calculations - Diagnostics'!$H95,'2 Diagnostics Ordering list'!$A$3:$A$855,0)),4)="4.1 ",LEFT(INDEX('2 Diagnostics Ordering list'!$A$3:$A$855,MATCH('Calculations - Diagnostics'!$H95,'2 Diagnostics Ordering list'!$A$3:$A$855,0)),4)="4.2 ",LEFT(INDEX('2 Diagnostics Ordering list'!$A$3:$A$855,MATCH('Calculations - Diagnostics'!$H95,'2 Diagnostics Ordering list'!$A$3:$A$855,0)),4)="5.1 ",LEFT(INDEX('2 Diagnostics Ordering list'!$A$3:$A$855,MATCH('Calculations - Diagnostics'!$H95,'2 Diagnostics Ordering list'!$A$3:$A$855,0)),4)="5.2 ",LEFT(INDEX('2 Diagnostics Ordering list'!$A$3:$A$855,MATCH('Calculations - Diagnostics'!$H95,'2 Diagnostics Ordering list'!$A$3:$A$855,0)),4)="5.3 ",LEFT(INDEX('2 Diagnostics Ordering list'!$A$3:$A$855,MATCH('Calculations - Diagnostics'!$H95,'2 Diagnostics Ordering list'!$A$3:$A$855,0)),4)="6.1 ",LEFT(INDEX('2 Diagnostics Ordering list'!$A$3:$A$855,MATCH('Calculations - Diagnostics'!$H95,'2 Diagnostics Ordering list'!$A$3:$A$855,0)),4)="6.2 ",LEFT(INDEX('2 Diagnostics Ordering list'!$A$3:$A$855,MATCH('Calculations - Diagnostics'!$H95,'2 Diagnostics Ordering list'!$A$3:$A$855,0)),4)="6.3 ",LEFT(INDEX('2 Diagnostics Ordering list'!$A$3:$A$855,MATCH('Calculations - Diagnostics'!$H95,'2 Diagnostics Ordering list'!$A$3:$A$855,0)),4)="6.4 ",LEFT(INDEX('2 Diagnostics Ordering list'!$A$3:$A$855,MATCH('Calculations - Diagnostics'!$H95,'2 Diagnostics Ordering list'!$A$3:$A$855,0)),4)="7.1 "),HYPERLINK("#"&amp;CELL("address",INDEX('2 Diagnostics Ordering list'!$A$3:$A$855,MATCH('Calculations - Diagnostics'!$H95,'2 Diagnostics Ordering list'!$A$3:$A$855,0))),INDEX('2 Diagnostics Ordering list'!$A$3:$A$855,MATCH('Calculations - Diagnostics'!$H95,'2 Diagnostics Ordering list'!$A$3:$A$855,0))),"")</f>
        <v/>
      </c>
      <c r="C60" s="720" t="str">
        <f t="array" aca="1" ref="C60" ca="1">IF(AND(A60="",B60=""),HYPERLINK("#"&amp;CELL("address",INDEX('2 Diagnostics Ordering list'!$A$3:$A$855,MATCH('Calculations - Diagnostics'!$H95,'2 Diagnostics Ordering list'!$A$3:$A$855,0))),INDEX('2 Diagnostics Ordering list'!$A$3:$A$855,MATCH('Calculations - Diagnostics'!$H95,'2 Diagnostics Ordering list'!$A$3:$A$855,0))),"")</f>
        <v xml:space="preserve">4.1.4 Specimen processing consumables	</v>
      </c>
    </row>
    <row r="61" spans="1:3" ht="17.100000000000001" customHeight="1" x14ac:dyDescent="0.2">
      <c r="A61" s="707" t="str">
        <f t="array" aca="1" ref="A61" ca="1">IF(OR(LEFT(INDEX('2 Diagnostics Ordering list'!$A$3:$A$855,MATCH('Calculations - Diagnostics'!$H96,'2 Diagnostics Ordering list'!$A$3:$A$855,0)),3)="1. ",LEFT(INDEX('2 Diagnostics Ordering list'!$A$3:$A$855,MATCH('Calculations - Diagnostics'!$H96,'2 Diagnostics Ordering list'!$A$3:$A$855,0)),3)="2. ",LEFT(INDEX('2 Diagnostics Ordering list'!$A$3:$A$855,MATCH('Calculations - Diagnostics'!$H96,'2 Diagnostics Ordering list'!$A$3:$A$855,0)),3)="3. ",LEFT(INDEX('2 Diagnostics Ordering list'!$A$3:$A$855,MATCH('Calculations - Diagnostics'!$H96,'2 Diagnostics Ordering list'!$A$3:$A$855,0)),3)="4. ",LEFT(INDEX('2 Diagnostics Ordering list'!$A$3:$A$855,MATCH('Calculations - Diagnostics'!$H96,'2 Diagnostics Ordering list'!$A$3:$A$855,0)),3)="5. ",LEFT(INDEX('2 Diagnostics Ordering list'!$A$3:$A$855,MATCH('Calculations - Diagnostics'!$H96,'2 Diagnostics Ordering list'!$A$3:$A$855,0)),3)="6. ",LEFT(INDEX('2 Diagnostics Ordering list'!$A$3:$A$855,MATCH('Calculations - Diagnostics'!$H96,'2 Diagnostics Ordering list'!$A$3:$A$855,0)),3)="7. ",LEFT(INDEX('2 Diagnostics Ordering list'!$A$3:$A$855,MATCH('Calculations - Diagnostics'!$H96,'2 Diagnostics Ordering list'!$A$3:$A$855,0)),3)="8. ",LEFT(INDEX('2 Diagnostics Ordering list'!$A$3:$A$855,MATCH('Calculations - Diagnostics'!$H96,'2 Diagnostics Ordering list'!$A$3:$A$855,0)),3)="9. "),HYPERLINK("#"&amp;CELL("address",INDEX('2 Diagnostics Ordering list'!$A$3:$A$855,MATCH('Calculations - Diagnostics'!$H96,'2 Diagnostics Ordering list'!$A$3:$A$855,0))),INDEX('2 Diagnostics Ordering list'!$A$3:$A$855,MATCH('Calculations - Diagnostics'!$H96,'2 Diagnostics Ordering list'!$A$3:$A$855,0))),"")</f>
        <v/>
      </c>
      <c r="B61" s="708" t="str">
        <f t="array" aca="1" ref="B61" ca="1">IF(OR(LEFT(INDEX('2 Diagnostics Ordering list'!$A$3:$A$855,MATCH('Calculations - Diagnostics'!$H96,'2 Diagnostics Ordering list'!$A$3:$A$855,0)),4)="1.1 ",LEFT(INDEX('2 Diagnostics Ordering list'!$A$3:$A$855,MATCH('Calculations - Diagnostics'!$H96,'2 Diagnostics Ordering list'!$A$3:$A$855,0)),4)="1.2 ",LEFT(INDEX('2 Diagnostics Ordering list'!$A$3:$A$855,MATCH('Calculations - Diagnostics'!$H96,'2 Diagnostics Ordering list'!$A$3:$A$855,0)),4)="1.3 ",LEFT(INDEX('2 Diagnostics Ordering list'!$A$3:$A$855,MATCH('Calculations - Diagnostics'!$H96,'2 Diagnostics Ordering list'!$A$3:$A$855,0)),4)="1.4 ",LEFT(INDEX('2 Diagnostics Ordering list'!$A$3:$A$855,MATCH('Calculations - Diagnostics'!$H96,'2 Diagnostics Ordering list'!$A$3:$A$855,0)),4)="1.5 ",LEFT(INDEX('2 Diagnostics Ordering list'!$A$3:$A$855,MATCH('Calculations - Diagnostics'!$H96,'2 Diagnostics Ordering list'!$A$3:$A$855,0)),4)="1.6 ",LEFT(INDEX('2 Diagnostics Ordering list'!$A$3:$A$855,MATCH('Calculations - Diagnostics'!$H96,'2 Diagnostics Ordering list'!$A$3:$A$855,0)),4)="2.1 ",LEFT(INDEX('2 Diagnostics Ordering list'!$A$3:$A$855,MATCH('Calculations - Diagnostics'!$H96,'2 Diagnostics Ordering list'!$A$3:$A$855,0)),4)="3.1 ",LEFT(INDEX('2 Diagnostics Ordering list'!$A$3:$A$855,MATCH('Calculations - Diagnostics'!$H96,'2 Diagnostics Ordering list'!$A$3:$A$855,0)),4)="4.1 ",LEFT(INDEX('2 Diagnostics Ordering list'!$A$3:$A$855,MATCH('Calculations - Diagnostics'!$H96,'2 Diagnostics Ordering list'!$A$3:$A$855,0)),4)="4.2 ",LEFT(INDEX('2 Diagnostics Ordering list'!$A$3:$A$855,MATCH('Calculations - Diagnostics'!$H96,'2 Diagnostics Ordering list'!$A$3:$A$855,0)),4)="5.1 ",LEFT(INDEX('2 Diagnostics Ordering list'!$A$3:$A$855,MATCH('Calculations - Diagnostics'!$H96,'2 Diagnostics Ordering list'!$A$3:$A$855,0)),4)="5.2 ",LEFT(INDEX('2 Diagnostics Ordering list'!$A$3:$A$855,MATCH('Calculations - Diagnostics'!$H96,'2 Diagnostics Ordering list'!$A$3:$A$855,0)),4)="5.3 ",LEFT(INDEX('2 Diagnostics Ordering list'!$A$3:$A$855,MATCH('Calculations - Diagnostics'!$H96,'2 Diagnostics Ordering list'!$A$3:$A$855,0)),4)="6.1 ",LEFT(INDEX('2 Diagnostics Ordering list'!$A$3:$A$855,MATCH('Calculations - Diagnostics'!$H96,'2 Diagnostics Ordering list'!$A$3:$A$855,0)),4)="6.2 ",LEFT(INDEX('2 Diagnostics Ordering list'!$A$3:$A$855,MATCH('Calculations - Diagnostics'!$H96,'2 Diagnostics Ordering list'!$A$3:$A$855,0)),4)="6.3 ",LEFT(INDEX('2 Diagnostics Ordering list'!$A$3:$A$855,MATCH('Calculations - Diagnostics'!$H96,'2 Diagnostics Ordering list'!$A$3:$A$855,0)),4)="6.4 ",LEFT(INDEX('2 Diagnostics Ordering list'!$A$3:$A$855,MATCH('Calculations - Diagnostics'!$H96,'2 Diagnostics Ordering list'!$A$3:$A$855,0)),4)="7.1 "),HYPERLINK("#"&amp;CELL("address",INDEX('2 Diagnostics Ordering list'!$A$3:$A$855,MATCH('Calculations - Diagnostics'!$H96,'2 Diagnostics Ordering list'!$A$3:$A$855,0))),INDEX('2 Diagnostics Ordering list'!$A$3:$A$855,MATCH('Calculations - Diagnostics'!$H96,'2 Diagnostics Ordering list'!$A$3:$A$855,0))),"")</f>
        <v>4.2 MEDIA PREPARATION</v>
      </c>
      <c r="C61" s="715" t="str">
        <f t="array" aca="1" ref="C61" ca="1">IF(AND(A61="",B61=""),HYPERLINK("#"&amp;CELL("address",INDEX('2 Diagnostics Ordering list'!$A$3:$A$855,MATCH('Calculations - Diagnostics'!$H96,'2 Diagnostics Ordering list'!$A$3:$A$855,0))),INDEX('2 Diagnostics Ordering list'!$A$3:$A$855,MATCH('Calculations - Diagnostics'!$H96,'2 Diagnostics Ordering list'!$A$3:$A$855,0))),"")</f>
        <v/>
      </c>
    </row>
    <row r="62" spans="1:3" ht="17.100000000000001" customHeight="1" x14ac:dyDescent="0.2">
      <c r="A62" s="707" t="str">
        <f t="array" aca="1" ref="A62" ca="1">IF(OR(LEFT(INDEX('2 Diagnostics Ordering list'!$A$3:$A$855,MATCH('Calculations - Diagnostics'!$H97,'2 Diagnostics Ordering list'!$A$3:$A$855,0)),3)="1. ",LEFT(INDEX('2 Diagnostics Ordering list'!$A$3:$A$855,MATCH('Calculations - Diagnostics'!$H97,'2 Diagnostics Ordering list'!$A$3:$A$855,0)),3)="2. ",LEFT(INDEX('2 Diagnostics Ordering list'!$A$3:$A$855,MATCH('Calculations - Diagnostics'!$H97,'2 Diagnostics Ordering list'!$A$3:$A$855,0)),3)="3. ",LEFT(INDEX('2 Diagnostics Ordering list'!$A$3:$A$855,MATCH('Calculations - Diagnostics'!$H97,'2 Diagnostics Ordering list'!$A$3:$A$855,0)),3)="4. ",LEFT(INDEX('2 Diagnostics Ordering list'!$A$3:$A$855,MATCH('Calculations - Diagnostics'!$H97,'2 Diagnostics Ordering list'!$A$3:$A$855,0)),3)="5. ",LEFT(INDEX('2 Diagnostics Ordering list'!$A$3:$A$855,MATCH('Calculations - Diagnostics'!$H97,'2 Diagnostics Ordering list'!$A$3:$A$855,0)),3)="6. ",LEFT(INDEX('2 Diagnostics Ordering list'!$A$3:$A$855,MATCH('Calculations - Diagnostics'!$H97,'2 Diagnostics Ordering list'!$A$3:$A$855,0)),3)="7. ",LEFT(INDEX('2 Diagnostics Ordering list'!$A$3:$A$855,MATCH('Calculations - Diagnostics'!$H97,'2 Diagnostics Ordering list'!$A$3:$A$855,0)),3)="8. ",LEFT(INDEX('2 Diagnostics Ordering list'!$A$3:$A$855,MATCH('Calculations - Diagnostics'!$H97,'2 Diagnostics Ordering list'!$A$3:$A$855,0)),3)="9. "),HYPERLINK("#"&amp;CELL("address",INDEX('2 Diagnostics Ordering list'!$A$3:$A$855,MATCH('Calculations - Diagnostics'!$H97,'2 Diagnostics Ordering list'!$A$3:$A$855,0))),INDEX('2 Diagnostics Ordering list'!$A$3:$A$855,MATCH('Calculations - Diagnostics'!$H97,'2 Diagnostics Ordering list'!$A$3:$A$855,0))),"")</f>
        <v/>
      </c>
      <c r="B62" s="708" t="str">
        <f t="array" aca="1" ref="B62" ca="1">IF(OR(LEFT(INDEX('2 Diagnostics Ordering list'!$A$3:$A$855,MATCH('Calculations - Diagnostics'!$H97,'2 Diagnostics Ordering list'!$A$3:$A$855,0)),4)="1.1 ",LEFT(INDEX('2 Diagnostics Ordering list'!$A$3:$A$855,MATCH('Calculations - Diagnostics'!$H97,'2 Diagnostics Ordering list'!$A$3:$A$855,0)),4)="1.2 ",LEFT(INDEX('2 Diagnostics Ordering list'!$A$3:$A$855,MATCH('Calculations - Diagnostics'!$H97,'2 Diagnostics Ordering list'!$A$3:$A$855,0)),4)="1.3 ",LEFT(INDEX('2 Diagnostics Ordering list'!$A$3:$A$855,MATCH('Calculations - Diagnostics'!$H97,'2 Diagnostics Ordering list'!$A$3:$A$855,0)),4)="1.4 ",LEFT(INDEX('2 Diagnostics Ordering list'!$A$3:$A$855,MATCH('Calculations - Diagnostics'!$H97,'2 Diagnostics Ordering list'!$A$3:$A$855,0)),4)="1.5 ",LEFT(INDEX('2 Diagnostics Ordering list'!$A$3:$A$855,MATCH('Calculations - Diagnostics'!$H97,'2 Diagnostics Ordering list'!$A$3:$A$855,0)),4)="1.6 ",LEFT(INDEX('2 Diagnostics Ordering list'!$A$3:$A$855,MATCH('Calculations - Diagnostics'!$H97,'2 Diagnostics Ordering list'!$A$3:$A$855,0)),4)="2.1 ",LEFT(INDEX('2 Diagnostics Ordering list'!$A$3:$A$855,MATCH('Calculations - Diagnostics'!$H97,'2 Diagnostics Ordering list'!$A$3:$A$855,0)),4)="3.1 ",LEFT(INDEX('2 Diagnostics Ordering list'!$A$3:$A$855,MATCH('Calculations - Diagnostics'!$H97,'2 Diagnostics Ordering list'!$A$3:$A$855,0)),4)="4.1 ",LEFT(INDEX('2 Diagnostics Ordering list'!$A$3:$A$855,MATCH('Calculations - Diagnostics'!$H97,'2 Diagnostics Ordering list'!$A$3:$A$855,0)),4)="4.2 ",LEFT(INDEX('2 Diagnostics Ordering list'!$A$3:$A$855,MATCH('Calculations - Diagnostics'!$H97,'2 Diagnostics Ordering list'!$A$3:$A$855,0)),4)="5.1 ",LEFT(INDEX('2 Diagnostics Ordering list'!$A$3:$A$855,MATCH('Calculations - Diagnostics'!$H97,'2 Diagnostics Ordering list'!$A$3:$A$855,0)),4)="5.2 ",LEFT(INDEX('2 Diagnostics Ordering list'!$A$3:$A$855,MATCH('Calculations - Diagnostics'!$H97,'2 Diagnostics Ordering list'!$A$3:$A$855,0)),4)="5.3 ",LEFT(INDEX('2 Diagnostics Ordering list'!$A$3:$A$855,MATCH('Calculations - Diagnostics'!$H97,'2 Diagnostics Ordering list'!$A$3:$A$855,0)),4)="6.1 ",LEFT(INDEX('2 Diagnostics Ordering list'!$A$3:$A$855,MATCH('Calculations - Diagnostics'!$H97,'2 Diagnostics Ordering list'!$A$3:$A$855,0)),4)="6.2 ",LEFT(INDEX('2 Diagnostics Ordering list'!$A$3:$A$855,MATCH('Calculations - Diagnostics'!$H97,'2 Diagnostics Ordering list'!$A$3:$A$855,0)),4)="6.3 ",LEFT(INDEX('2 Diagnostics Ordering list'!$A$3:$A$855,MATCH('Calculations - Diagnostics'!$H97,'2 Diagnostics Ordering list'!$A$3:$A$855,0)),4)="6.4 ",LEFT(INDEX('2 Diagnostics Ordering list'!$A$3:$A$855,MATCH('Calculations - Diagnostics'!$H97,'2 Diagnostics Ordering list'!$A$3:$A$855,0)),4)="7.1 "),HYPERLINK("#"&amp;CELL("address",INDEX('2 Diagnostics Ordering list'!$A$3:$A$855,MATCH('Calculations - Diagnostics'!$H97,'2 Diagnostics Ordering list'!$A$3:$A$855,0))),INDEX('2 Diagnostics Ordering list'!$A$3:$A$855,MATCH('Calculations - Diagnostics'!$H97,'2 Diagnostics Ordering list'!$A$3:$A$855,0))),"")</f>
        <v/>
      </c>
      <c r="C62" s="716" t="str">
        <f t="array" aca="1" ref="C62" ca="1">IF(AND(A62="",B62=""),HYPERLINK("#"&amp;CELL("address",INDEX('2 Diagnostics Ordering list'!$A$3:$A$855,MATCH('Calculations - Diagnostics'!$H97,'2 Diagnostics Ordering list'!$A$3:$A$855,0))),INDEX('2 Diagnostics Ordering list'!$A$3:$A$855,MATCH('Calculations - Diagnostics'!$H97,'2 Diagnostics Ordering list'!$A$3:$A$855,0))),"")</f>
        <v>4.2.1 Media preparation equipment</v>
      </c>
    </row>
    <row r="63" spans="1:3" ht="17.100000000000001" customHeight="1" x14ac:dyDescent="0.2">
      <c r="A63" s="707" t="str">
        <f t="array" aca="1" ref="A63" ca="1">IF(OR(LEFT(INDEX('2 Diagnostics Ordering list'!$A$3:$A$855,MATCH('Calculations - Diagnostics'!$H98,'2 Diagnostics Ordering list'!$A$3:$A$855,0)),3)="1. ",LEFT(INDEX('2 Diagnostics Ordering list'!$A$3:$A$855,MATCH('Calculations - Diagnostics'!$H98,'2 Diagnostics Ordering list'!$A$3:$A$855,0)),3)="2. ",LEFT(INDEX('2 Diagnostics Ordering list'!$A$3:$A$855,MATCH('Calculations - Diagnostics'!$H98,'2 Diagnostics Ordering list'!$A$3:$A$855,0)),3)="3. ",LEFT(INDEX('2 Diagnostics Ordering list'!$A$3:$A$855,MATCH('Calculations - Diagnostics'!$H98,'2 Diagnostics Ordering list'!$A$3:$A$855,0)),3)="4. ",LEFT(INDEX('2 Diagnostics Ordering list'!$A$3:$A$855,MATCH('Calculations - Diagnostics'!$H98,'2 Diagnostics Ordering list'!$A$3:$A$855,0)),3)="5. ",LEFT(INDEX('2 Diagnostics Ordering list'!$A$3:$A$855,MATCH('Calculations - Diagnostics'!$H98,'2 Diagnostics Ordering list'!$A$3:$A$855,0)),3)="6. ",LEFT(INDEX('2 Diagnostics Ordering list'!$A$3:$A$855,MATCH('Calculations - Diagnostics'!$H98,'2 Diagnostics Ordering list'!$A$3:$A$855,0)),3)="7. ",LEFT(INDEX('2 Diagnostics Ordering list'!$A$3:$A$855,MATCH('Calculations - Diagnostics'!$H98,'2 Diagnostics Ordering list'!$A$3:$A$855,0)),3)="8. ",LEFT(INDEX('2 Diagnostics Ordering list'!$A$3:$A$855,MATCH('Calculations - Diagnostics'!$H98,'2 Diagnostics Ordering list'!$A$3:$A$855,0)),3)="9. "),HYPERLINK("#"&amp;CELL("address",INDEX('2 Diagnostics Ordering list'!$A$3:$A$855,MATCH('Calculations - Diagnostics'!$H98,'2 Diagnostics Ordering list'!$A$3:$A$855,0))),INDEX('2 Diagnostics Ordering list'!$A$3:$A$855,MATCH('Calculations - Diagnostics'!$H98,'2 Diagnostics Ordering list'!$A$3:$A$855,0))),"")</f>
        <v/>
      </c>
      <c r="B63" s="708" t="str">
        <f t="array" aca="1" ref="B63" ca="1">IF(OR(LEFT(INDEX('2 Diagnostics Ordering list'!$A$3:$A$855,MATCH('Calculations - Diagnostics'!$H98,'2 Diagnostics Ordering list'!$A$3:$A$855,0)),4)="1.1 ",LEFT(INDEX('2 Diagnostics Ordering list'!$A$3:$A$855,MATCH('Calculations - Diagnostics'!$H98,'2 Diagnostics Ordering list'!$A$3:$A$855,0)),4)="1.2 ",LEFT(INDEX('2 Diagnostics Ordering list'!$A$3:$A$855,MATCH('Calculations - Diagnostics'!$H98,'2 Diagnostics Ordering list'!$A$3:$A$855,0)),4)="1.3 ",LEFT(INDEX('2 Diagnostics Ordering list'!$A$3:$A$855,MATCH('Calculations - Diagnostics'!$H98,'2 Diagnostics Ordering list'!$A$3:$A$855,0)),4)="1.4 ",LEFT(INDEX('2 Diagnostics Ordering list'!$A$3:$A$855,MATCH('Calculations - Diagnostics'!$H98,'2 Diagnostics Ordering list'!$A$3:$A$855,0)),4)="1.5 ",LEFT(INDEX('2 Diagnostics Ordering list'!$A$3:$A$855,MATCH('Calculations - Diagnostics'!$H98,'2 Diagnostics Ordering list'!$A$3:$A$855,0)),4)="1.6 ",LEFT(INDEX('2 Diagnostics Ordering list'!$A$3:$A$855,MATCH('Calculations - Diagnostics'!$H98,'2 Diagnostics Ordering list'!$A$3:$A$855,0)),4)="2.1 ",LEFT(INDEX('2 Diagnostics Ordering list'!$A$3:$A$855,MATCH('Calculations - Diagnostics'!$H98,'2 Diagnostics Ordering list'!$A$3:$A$855,0)),4)="3.1 ",LEFT(INDEX('2 Diagnostics Ordering list'!$A$3:$A$855,MATCH('Calculations - Diagnostics'!$H98,'2 Diagnostics Ordering list'!$A$3:$A$855,0)),4)="4.1 ",LEFT(INDEX('2 Diagnostics Ordering list'!$A$3:$A$855,MATCH('Calculations - Diagnostics'!$H98,'2 Diagnostics Ordering list'!$A$3:$A$855,0)),4)="4.2 ",LEFT(INDEX('2 Diagnostics Ordering list'!$A$3:$A$855,MATCH('Calculations - Diagnostics'!$H98,'2 Diagnostics Ordering list'!$A$3:$A$855,0)),4)="5.1 ",LEFT(INDEX('2 Diagnostics Ordering list'!$A$3:$A$855,MATCH('Calculations - Diagnostics'!$H98,'2 Diagnostics Ordering list'!$A$3:$A$855,0)),4)="5.2 ",LEFT(INDEX('2 Diagnostics Ordering list'!$A$3:$A$855,MATCH('Calculations - Diagnostics'!$H98,'2 Diagnostics Ordering list'!$A$3:$A$855,0)),4)="5.3 ",LEFT(INDEX('2 Diagnostics Ordering list'!$A$3:$A$855,MATCH('Calculations - Diagnostics'!$H98,'2 Diagnostics Ordering list'!$A$3:$A$855,0)),4)="6.1 ",LEFT(INDEX('2 Diagnostics Ordering list'!$A$3:$A$855,MATCH('Calculations - Diagnostics'!$H98,'2 Diagnostics Ordering list'!$A$3:$A$855,0)),4)="6.2 ",LEFT(INDEX('2 Diagnostics Ordering list'!$A$3:$A$855,MATCH('Calculations - Diagnostics'!$H98,'2 Diagnostics Ordering list'!$A$3:$A$855,0)),4)="6.3 ",LEFT(INDEX('2 Diagnostics Ordering list'!$A$3:$A$855,MATCH('Calculations - Diagnostics'!$H98,'2 Diagnostics Ordering list'!$A$3:$A$855,0)),4)="6.4 ",LEFT(INDEX('2 Diagnostics Ordering list'!$A$3:$A$855,MATCH('Calculations - Diagnostics'!$H98,'2 Diagnostics Ordering list'!$A$3:$A$855,0)),4)="7.1 "),HYPERLINK("#"&amp;CELL("address",INDEX('2 Diagnostics Ordering list'!$A$3:$A$855,MATCH('Calculations - Diagnostics'!$H98,'2 Diagnostics Ordering list'!$A$3:$A$855,0))),INDEX('2 Diagnostics Ordering list'!$A$3:$A$855,MATCH('Calculations - Diagnostics'!$H98,'2 Diagnostics Ordering list'!$A$3:$A$855,0))),"")</f>
        <v/>
      </c>
      <c r="C63" s="716" t="str">
        <f t="array" aca="1" ref="C63" ca="1">IF(AND(A63="",B63=""),HYPERLINK("#"&amp;CELL("address",INDEX('2 Diagnostics Ordering list'!$A$3:$A$855,MATCH('Calculations - Diagnostics'!$H98,'2 Diagnostics Ordering list'!$A$3:$A$855,0))),INDEX('2 Diagnostics Ordering list'!$A$3:$A$855,MATCH('Calculations - Diagnostics'!$H98,'2 Diagnostics Ordering list'!$A$3:$A$855,0))),"")</f>
        <v>4.2.2 Media preparation plasticware</v>
      </c>
    </row>
    <row r="64" spans="1:3" ht="17.100000000000001" customHeight="1" thickBot="1" x14ac:dyDescent="0.25">
      <c r="A64" s="717" t="str">
        <f t="array" aca="1" ref="A64" ca="1">IF(OR(LEFT(INDEX('2 Diagnostics Ordering list'!$A$3:$A$855,MATCH('Calculations - Diagnostics'!$H99,'2 Diagnostics Ordering list'!$A$3:$A$855,0)),3)="1. ",LEFT(INDEX('2 Diagnostics Ordering list'!$A$3:$A$855,MATCH('Calculations - Diagnostics'!$H99,'2 Diagnostics Ordering list'!$A$3:$A$855,0)),3)="2. ",LEFT(INDEX('2 Diagnostics Ordering list'!$A$3:$A$855,MATCH('Calculations - Diagnostics'!$H99,'2 Diagnostics Ordering list'!$A$3:$A$855,0)),3)="3. ",LEFT(INDEX('2 Diagnostics Ordering list'!$A$3:$A$855,MATCH('Calculations - Diagnostics'!$H99,'2 Diagnostics Ordering list'!$A$3:$A$855,0)),3)="4. ",LEFT(INDEX('2 Diagnostics Ordering list'!$A$3:$A$855,MATCH('Calculations - Diagnostics'!$H99,'2 Diagnostics Ordering list'!$A$3:$A$855,0)),3)="5. ",LEFT(INDEX('2 Diagnostics Ordering list'!$A$3:$A$855,MATCH('Calculations - Diagnostics'!$H99,'2 Diagnostics Ordering list'!$A$3:$A$855,0)),3)="6. ",LEFT(INDEX('2 Diagnostics Ordering list'!$A$3:$A$855,MATCH('Calculations - Diagnostics'!$H99,'2 Diagnostics Ordering list'!$A$3:$A$855,0)),3)="7. ",LEFT(INDEX('2 Diagnostics Ordering list'!$A$3:$A$855,MATCH('Calculations - Diagnostics'!$H99,'2 Diagnostics Ordering list'!$A$3:$A$855,0)),3)="8. ",LEFT(INDEX('2 Diagnostics Ordering list'!$A$3:$A$855,MATCH('Calculations - Diagnostics'!$H99,'2 Diagnostics Ordering list'!$A$3:$A$855,0)),3)="9. "),HYPERLINK("#"&amp;CELL("address",INDEX('2 Diagnostics Ordering list'!$A$3:$A$855,MATCH('Calculations - Diagnostics'!$H99,'2 Diagnostics Ordering list'!$A$3:$A$855,0))),INDEX('2 Diagnostics Ordering list'!$A$3:$A$855,MATCH('Calculations - Diagnostics'!$H99,'2 Diagnostics Ordering list'!$A$3:$A$855,0))),"")</f>
        <v/>
      </c>
      <c r="B64" s="718" t="str">
        <f t="array" aca="1" ref="B64" ca="1">IF(OR(LEFT(INDEX('2 Diagnostics Ordering list'!$A$3:$A$855,MATCH('Calculations - Diagnostics'!$H99,'2 Diagnostics Ordering list'!$A$3:$A$855,0)),4)="1.1 ",LEFT(INDEX('2 Diagnostics Ordering list'!$A$3:$A$855,MATCH('Calculations - Diagnostics'!$H99,'2 Diagnostics Ordering list'!$A$3:$A$855,0)),4)="1.2 ",LEFT(INDEX('2 Diagnostics Ordering list'!$A$3:$A$855,MATCH('Calculations - Diagnostics'!$H99,'2 Diagnostics Ordering list'!$A$3:$A$855,0)),4)="1.3 ",LEFT(INDEX('2 Diagnostics Ordering list'!$A$3:$A$855,MATCH('Calculations - Diagnostics'!$H99,'2 Diagnostics Ordering list'!$A$3:$A$855,0)),4)="1.4 ",LEFT(INDEX('2 Diagnostics Ordering list'!$A$3:$A$855,MATCH('Calculations - Diagnostics'!$H99,'2 Diagnostics Ordering list'!$A$3:$A$855,0)),4)="1.5 ",LEFT(INDEX('2 Diagnostics Ordering list'!$A$3:$A$855,MATCH('Calculations - Diagnostics'!$H99,'2 Diagnostics Ordering list'!$A$3:$A$855,0)),4)="1.6 ",LEFT(INDEX('2 Diagnostics Ordering list'!$A$3:$A$855,MATCH('Calculations - Diagnostics'!$H99,'2 Diagnostics Ordering list'!$A$3:$A$855,0)),4)="2.1 ",LEFT(INDEX('2 Diagnostics Ordering list'!$A$3:$A$855,MATCH('Calculations - Diagnostics'!$H99,'2 Diagnostics Ordering list'!$A$3:$A$855,0)),4)="3.1 ",LEFT(INDEX('2 Diagnostics Ordering list'!$A$3:$A$855,MATCH('Calculations - Diagnostics'!$H99,'2 Diagnostics Ordering list'!$A$3:$A$855,0)),4)="4.1 ",LEFT(INDEX('2 Diagnostics Ordering list'!$A$3:$A$855,MATCH('Calculations - Diagnostics'!$H99,'2 Diagnostics Ordering list'!$A$3:$A$855,0)),4)="4.2 ",LEFT(INDEX('2 Diagnostics Ordering list'!$A$3:$A$855,MATCH('Calculations - Diagnostics'!$H99,'2 Diagnostics Ordering list'!$A$3:$A$855,0)),4)="5.1 ",LEFT(INDEX('2 Diagnostics Ordering list'!$A$3:$A$855,MATCH('Calculations - Diagnostics'!$H99,'2 Diagnostics Ordering list'!$A$3:$A$855,0)),4)="5.2 ",LEFT(INDEX('2 Diagnostics Ordering list'!$A$3:$A$855,MATCH('Calculations - Diagnostics'!$H99,'2 Diagnostics Ordering list'!$A$3:$A$855,0)),4)="5.3 ",LEFT(INDEX('2 Diagnostics Ordering list'!$A$3:$A$855,MATCH('Calculations - Diagnostics'!$H99,'2 Diagnostics Ordering list'!$A$3:$A$855,0)),4)="6.1 ",LEFT(INDEX('2 Diagnostics Ordering list'!$A$3:$A$855,MATCH('Calculations - Diagnostics'!$H99,'2 Diagnostics Ordering list'!$A$3:$A$855,0)),4)="6.2 ",LEFT(INDEX('2 Diagnostics Ordering list'!$A$3:$A$855,MATCH('Calculations - Diagnostics'!$H99,'2 Diagnostics Ordering list'!$A$3:$A$855,0)),4)="6.3 ",LEFT(INDEX('2 Diagnostics Ordering list'!$A$3:$A$855,MATCH('Calculations - Diagnostics'!$H99,'2 Diagnostics Ordering list'!$A$3:$A$855,0)),4)="6.4 ",LEFT(INDEX('2 Diagnostics Ordering list'!$A$3:$A$855,MATCH('Calculations - Diagnostics'!$H99,'2 Diagnostics Ordering list'!$A$3:$A$855,0)),4)="7.1 "),HYPERLINK("#"&amp;CELL("address",INDEX('2 Diagnostics Ordering list'!$A$3:$A$855,MATCH('Calculations - Diagnostics'!$H99,'2 Diagnostics Ordering list'!$A$3:$A$855,0))),INDEX('2 Diagnostics Ordering list'!$A$3:$A$855,MATCH('Calculations - Diagnostics'!$H99,'2 Diagnostics Ordering list'!$A$3:$A$855,0))),"")</f>
        <v/>
      </c>
      <c r="C64" s="719" t="str">
        <f t="array" aca="1" ref="C64" ca="1">IF(AND(A64="",B64=""),HYPERLINK("#"&amp;CELL("address",INDEX('2 Diagnostics Ordering list'!$A$3:$A$855,MATCH('Calculations - Diagnostics'!$H99,'2 Diagnostics Ordering list'!$A$3:$A$855,0))),INDEX('2 Diagnostics Ordering list'!$A$3:$A$855,MATCH('Calculations - Diagnostics'!$H99,'2 Diagnostics Ordering list'!$A$3:$A$855,0))),"")</f>
        <v>4.2.3 Media preparation glassware</v>
      </c>
    </row>
    <row r="65" spans="1:3" ht="17.100000000000001" customHeight="1" x14ac:dyDescent="0.2">
      <c r="A65" s="707" t="str">
        <f t="array" aca="1" ref="A65" ca="1">IF(OR(LEFT(INDEX('2 Diagnostics Ordering list'!$A$3:$A$855,MATCH('Calculations - Diagnostics'!$H100,'2 Diagnostics Ordering list'!$A$3:$A$855,0)),3)="1. ",LEFT(INDEX('2 Diagnostics Ordering list'!$A$3:$A$855,MATCH('Calculations - Diagnostics'!$H100,'2 Diagnostics Ordering list'!$A$3:$A$855,0)),3)="2. ",LEFT(INDEX('2 Diagnostics Ordering list'!$A$3:$A$855,MATCH('Calculations - Diagnostics'!$H100,'2 Diagnostics Ordering list'!$A$3:$A$855,0)),3)="3. ",LEFT(INDEX('2 Diagnostics Ordering list'!$A$3:$A$855,MATCH('Calculations - Diagnostics'!$H100,'2 Diagnostics Ordering list'!$A$3:$A$855,0)),3)="4. ",LEFT(INDEX('2 Diagnostics Ordering list'!$A$3:$A$855,MATCH('Calculations - Diagnostics'!$H100,'2 Diagnostics Ordering list'!$A$3:$A$855,0)),3)="5. ",LEFT(INDEX('2 Diagnostics Ordering list'!$A$3:$A$855,MATCH('Calculations - Diagnostics'!$H100,'2 Diagnostics Ordering list'!$A$3:$A$855,0)),3)="6. ",LEFT(INDEX('2 Diagnostics Ordering list'!$A$3:$A$855,MATCH('Calculations - Diagnostics'!$H100,'2 Diagnostics Ordering list'!$A$3:$A$855,0)),3)="7. ",LEFT(INDEX('2 Diagnostics Ordering list'!$A$3:$A$855,MATCH('Calculations - Diagnostics'!$H100,'2 Diagnostics Ordering list'!$A$3:$A$855,0)),3)="8. ",LEFT(INDEX('2 Diagnostics Ordering list'!$A$3:$A$855,MATCH('Calculations - Diagnostics'!$H100,'2 Diagnostics Ordering list'!$A$3:$A$855,0)),3)="9. "),HYPERLINK("#"&amp;CELL("address",INDEX('2 Diagnostics Ordering list'!$A$3:$A$855,MATCH('Calculations - Diagnostics'!$H100,'2 Diagnostics Ordering list'!$A$3:$A$855,0))),INDEX('2 Diagnostics Ordering list'!$A$3:$A$855,MATCH('Calculations - Diagnostics'!$H100,'2 Diagnostics Ordering list'!$A$3:$A$855,0))),"")</f>
        <v/>
      </c>
      <c r="B65" s="708" t="str">
        <f t="array" aca="1" ref="B65" ca="1">IF(OR(LEFT(INDEX('2 Diagnostics Ordering list'!$A$3:$A$855,MATCH('Calculations - Diagnostics'!$H100,'2 Diagnostics Ordering list'!$A$3:$A$855,0)),4)="1.1 ",LEFT(INDEX('2 Diagnostics Ordering list'!$A$3:$A$855,MATCH('Calculations - Diagnostics'!$H100,'2 Diagnostics Ordering list'!$A$3:$A$855,0)),4)="1.2 ",LEFT(INDEX('2 Diagnostics Ordering list'!$A$3:$A$855,MATCH('Calculations - Diagnostics'!$H100,'2 Diagnostics Ordering list'!$A$3:$A$855,0)),4)="1.3 ",LEFT(INDEX('2 Diagnostics Ordering list'!$A$3:$A$855,MATCH('Calculations - Diagnostics'!$H100,'2 Diagnostics Ordering list'!$A$3:$A$855,0)),4)="1.4 ",LEFT(INDEX('2 Diagnostics Ordering list'!$A$3:$A$855,MATCH('Calculations - Diagnostics'!$H100,'2 Diagnostics Ordering list'!$A$3:$A$855,0)),4)="1.5 ",LEFT(INDEX('2 Diagnostics Ordering list'!$A$3:$A$855,MATCH('Calculations - Diagnostics'!$H100,'2 Diagnostics Ordering list'!$A$3:$A$855,0)),4)="1.6 ",LEFT(INDEX('2 Diagnostics Ordering list'!$A$3:$A$855,MATCH('Calculations - Diagnostics'!$H100,'2 Diagnostics Ordering list'!$A$3:$A$855,0)),4)="2.1 ",LEFT(INDEX('2 Diagnostics Ordering list'!$A$3:$A$855,MATCH('Calculations - Diagnostics'!$H100,'2 Diagnostics Ordering list'!$A$3:$A$855,0)),4)="3.1 ",LEFT(INDEX('2 Diagnostics Ordering list'!$A$3:$A$855,MATCH('Calculations - Diagnostics'!$H100,'2 Diagnostics Ordering list'!$A$3:$A$855,0)),4)="4.1 ",LEFT(INDEX('2 Diagnostics Ordering list'!$A$3:$A$855,MATCH('Calculations - Diagnostics'!$H100,'2 Diagnostics Ordering list'!$A$3:$A$855,0)),4)="4.2 ",LEFT(INDEX('2 Diagnostics Ordering list'!$A$3:$A$855,MATCH('Calculations - Diagnostics'!$H100,'2 Diagnostics Ordering list'!$A$3:$A$855,0)),4)="5.1 ",LEFT(INDEX('2 Diagnostics Ordering list'!$A$3:$A$855,MATCH('Calculations - Diagnostics'!$H100,'2 Diagnostics Ordering list'!$A$3:$A$855,0)),4)="5.2 ",LEFT(INDEX('2 Diagnostics Ordering list'!$A$3:$A$855,MATCH('Calculations - Diagnostics'!$H100,'2 Diagnostics Ordering list'!$A$3:$A$855,0)),4)="5.3 ",LEFT(INDEX('2 Diagnostics Ordering list'!$A$3:$A$855,MATCH('Calculations - Diagnostics'!$H100,'2 Diagnostics Ordering list'!$A$3:$A$855,0)),4)="6.1 ",LEFT(INDEX('2 Diagnostics Ordering list'!$A$3:$A$855,MATCH('Calculations - Diagnostics'!$H100,'2 Diagnostics Ordering list'!$A$3:$A$855,0)),4)="6.2 ",LEFT(INDEX('2 Diagnostics Ordering list'!$A$3:$A$855,MATCH('Calculations - Diagnostics'!$H100,'2 Diagnostics Ordering list'!$A$3:$A$855,0)),4)="6.3 ",LEFT(INDEX('2 Diagnostics Ordering list'!$A$3:$A$855,MATCH('Calculations - Diagnostics'!$H100,'2 Diagnostics Ordering list'!$A$3:$A$855,0)),4)="6.4 ",LEFT(INDEX('2 Diagnostics Ordering list'!$A$3:$A$855,MATCH('Calculations - Diagnostics'!$H100,'2 Diagnostics Ordering list'!$A$3:$A$855,0)),4)="7.1 "),HYPERLINK("#"&amp;CELL("address",INDEX('2 Diagnostics Ordering list'!$A$3:$A$855,MATCH('Calculations - Diagnostics'!$H100,'2 Diagnostics Ordering list'!$A$3:$A$855,0))),INDEX('2 Diagnostics Ordering list'!$A$3:$A$855,MATCH('Calculations - Diagnostics'!$H100,'2 Diagnostics Ordering list'!$A$3:$A$855,0))),"")</f>
        <v/>
      </c>
      <c r="C65" s="720" t="str">
        <f t="array" aca="1" ref="C65" ca="1">IF(AND(A65="",B65=""),HYPERLINK("#"&amp;CELL("address",INDEX('2 Diagnostics Ordering list'!$A$3:$A$855,MATCH('Calculations - Diagnostics'!$H100,'2 Diagnostics Ordering list'!$A$3:$A$855,0))),INDEX('2 Diagnostics Ordering list'!$A$3:$A$855,MATCH('Calculations - Diagnostics'!$H100,'2 Diagnostics Ordering list'!$A$3:$A$855,0))),"")</f>
        <v>4.2.4 Media preparation consumables</v>
      </c>
    </row>
    <row r="66" spans="1:3" ht="17.100000000000001" customHeight="1" x14ac:dyDescent="0.2">
      <c r="A66" s="707" t="str">
        <f t="array" aca="1" ref="A66" ca="1">IF(OR(LEFT(INDEX('2 Diagnostics Ordering list'!$A$3:$A$855,MATCH('Calculations - Diagnostics'!$H101,'2 Diagnostics Ordering list'!$A$3:$A$855,0)),3)="1. ",LEFT(INDEX('2 Diagnostics Ordering list'!$A$3:$A$855,MATCH('Calculations - Diagnostics'!$H101,'2 Diagnostics Ordering list'!$A$3:$A$855,0)),3)="2. ",LEFT(INDEX('2 Diagnostics Ordering list'!$A$3:$A$855,MATCH('Calculations - Diagnostics'!$H101,'2 Diagnostics Ordering list'!$A$3:$A$855,0)),3)="3. ",LEFT(INDEX('2 Diagnostics Ordering list'!$A$3:$A$855,MATCH('Calculations - Diagnostics'!$H101,'2 Diagnostics Ordering list'!$A$3:$A$855,0)),3)="4. ",LEFT(INDEX('2 Diagnostics Ordering list'!$A$3:$A$855,MATCH('Calculations - Diagnostics'!$H101,'2 Diagnostics Ordering list'!$A$3:$A$855,0)),3)="5. ",LEFT(INDEX('2 Diagnostics Ordering list'!$A$3:$A$855,MATCH('Calculations - Diagnostics'!$H101,'2 Diagnostics Ordering list'!$A$3:$A$855,0)),3)="6. ",LEFT(INDEX('2 Diagnostics Ordering list'!$A$3:$A$855,MATCH('Calculations - Diagnostics'!$H101,'2 Diagnostics Ordering list'!$A$3:$A$855,0)),3)="7. ",LEFT(INDEX('2 Diagnostics Ordering list'!$A$3:$A$855,MATCH('Calculations - Diagnostics'!$H101,'2 Diagnostics Ordering list'!$A$3:$A$855,0)),3)="8. ",LEFT(INDEX('2 Diagnostics Ordering list'!$A$3:$A$855,MATCH('Calculations - Diagnostics'!$H101,'2 Diagnostics Ordering list'!$A$3:$A$855,0)),3)="9. "),HYPERLINK("#"&amp;CELL("address",INDEX('2 Diagnostics Ordering list'!$A$3:$A$855,MATCH('Calculations - Diagnostics'!$H101,'2 Diagnostics Ordering list'!$A$3:$A$855,0))),INDEX('2 Diagnostics Ordering list'!$A$3:$A$855,MATCH('Calculations - Diagnostics'!$H101,'2 Diagnostics Ordering list'!$A$3:$A$855,0))),"")</f>
        <v>5. INFECTION PREVENTION PRODUCTS</v>
      </c>
      <c r="B66" s="708" t="str">
        <f t="array" aca="1" ref="B66" ca="1">IF(OR(LEFT(INDEX('2 Diagnostics Ordering list'!$A$3:$A$855,MATCH('Calculations - Diagnostics'!$H101,'2 Diagnostics Ordering list'!$A$3:$A$855,0)),4)="1.1 ",LEFT(INDEX('2 Diagnostics Ordering list'!$A$3:$A$855,MATCH('Calculations - Diagnostics'!$H101,'2 Diagnostics Ordering list'!$A$3:$A$855,0)),4)="1.2 ",LEFT(INDEX('2 Diagnostics Ordering list'!$A$3:$A$855,MATCH('Calculations - Diagnostics'!$H101,'2 Diagnostics Ordering list'!$A$3:$A$855,0)),4)="1.3 ",LEFT(INDEX('2 Diagnostics Ordering list'!$A$3:$A$855,MATCH('Calculations - Diagnostics'!$H101,'2 Diagnostics Ordering list'!$A$3:$A$855,0)),4)="1.4 ",LEFT(INDEX('2 Diagnostics Ordering list'!$A$3:$A$855,MATCH('Calculations - Diagnostics'!$H101,'2 Diagnostics Ordering list'!$A$3:$A$855,0)),4)="1.5 ",LEFT(INDEX('2 Diagnostics Ordering list'!$A$3:$A$855,MATCH('Calculations - Diagnostics'!$H101,'2 Diagnostics Ordering list'!$A$3:$A$855,0)),4)="1.6 ",LEFT(INDEX('2 Diagnostics Ordering list'!$A$3:$A$855,MATCH('Calculations - Diagnostics'!$H101,'2 Diagnostics Ordering list'!$A$3:$A$855,0)),4)="2.1 ",LEFT(INDEX('2 Diagnostics Ordering list'!$A$3:$A$855,MATCH('Calculations - Diagnostics'!$H101,'2 Diagnostics Ordering list'!$A$3:$A$855,0)),4)="3.1 ",LEFT(INDEX('2 Diagnostics Ordering list'!$A$3:$A$855,MATCH('Calculations - Diagnostics'!$H101,'2 Diagnostics Ordering list'!$A$3:$A$855,0)),4)="4.1 ",LEFT(INDEX('2 Diagnostics Ordering list'!$A$3:$A$855,MATCH('Calculations - Diagnostics'!$H101,'2 Diagnostics Ordering list'!$A$3:$A$855,0)),4)="4.2 ",LEFT(INDEX('2 Diagnostics Ordering list'!$A$3:$A$855,MATCH('Calculations - Diagnostics'!$H101,'2 Diagnostics Ordering list'!$A$3:$A$855,0)),4)="5.1 ",LEFT(INDEX('2 Diagnostics Ordering list'!$A$3:$A$855,MATCH('Calculations - Diagnostics'!$H101,'2 Diagnostics Ordering list'!$A$3:$A$855,0)),4)="5.2 ",LEFT(INDEX('2 Diagnostics Ordering list'!$A$3:$A$855,MATCH('Calculations - Diagnostics'!$H101,'2 Diagnostics Ordering list'!$A$3:$A$855,0)),4)="5.3 ",LEFT(INDEX('2 Diagnostics Ordering list'!$A$3:$A$855,MATCH('Calculations - Diagnostics'!$H101,'2 Diagnostics Ordering list'!$A$3:$A$855,0)),4)="6.1 ",LEFT(INDEX('2 Diagnostics Ordering list'!$A$3:$A$855,MATCH('Calculations - Diagnostics'!$H101,'2 Diagnostics Ordering list'!$A$3:$A$855,0)),4)="6.2 ",LEFT(INDEX('2 Diagnostics Ordering list'!$A$3:$A$855,MATCH('Calculations - Diagnostics'!$H101,'2 Diagnostics Ordering list'!$A$3:$A$855,0)),4)="6.3 ",LEFT(INDEX('2 Diagnostics Ordering list'!$A$3:$A$855,MATCH('Calculations - Diagnostics'!$H101,'2 Diagnostics Ordering list'!$A$3:$A$855,0)),4)="6.4 ",LEFT(INDEX('2 Diagnostics Ordering list'!$A$3:$A$855,MATCH('Calculations - Diagnostics'!$H101,'2 Diagnostics Ordering list'!$A$3:$A$855,0)),4)="7.1 "),HYPERLINK("#"&amp;CELL("address",INDEX('2 Diagnostics Ordering list'!$A$3:$A$855,MATCH('Calculations - Diagnostics'!$H101,'2 Diagnostics Ordering list'!$A$3:$A$855,0))),INDEX('2 Diagnostics Ordering list'!$A$3:$A$855,MATCH('Calculations - Diagnostics'!$H101,'2 Diagnostics Ordering list'!$A$3:$A$855,0))),"")</f>
        <v/>
      </c>
      <c r="C66" s="720" t="str">
        <f t="array" aca="1" ref="C66" ca="1">IF(AND(A66="",B66=""),HYPERLINK("#"&amp;CELL("address",INDEX('2 Diagnostics Ordering list'!$A$3:$A$855,MATCH('Calculations - Diagnostics'!$H101,'2 Diagnostics Ordering list'!$A$3:$A$855,0))),INDEX('2 Diagnostics Ordering list'!$A$3:$A$855,MATCH('Calculations - Diagnostics'!$H101,'2 Diagnostics Ordering list'!$A$3:$A$855,0))),"")</f>
        <v/>
      </c>
    </row>
    <row r="67" spans="1:3" ht="17.100000000000001" customHeight="1" x14ac:dyDescent="0.2">
      <c r="A67" s="707" t="str">
        <f t="array" aca="1" ref="A67" ca="1">IF(OR(LEFT(INDEX('2 Diagnostics Ordering list'!$A$3:$A$855,MATCH('Calculations - Diagnostics'!$H102,'2 Diagnostics Ordering list'!$A$3:$A$855,0)),3)="1. ",LEFT(INDEX('2 Diagnostics Ordering list'!$A$3:$A$855,MATCH('Calculations - Diagnostics'!$H102,'2 Diagnostics Ordering list'!$A$3:$A$855,0)),3)="2. ",LEFT(INDEX('2 Diagnostics Ordering list'!$A$3:$A$855,MATCH('Calculations - Diagnostics'!$H102,'2 Diagnostics Ordering list'!$A$3:$A$855,0)),3)="3. ",LEFT(INDEX('2 Diagnostics Ordering list'!$A$3:$A$855,MATCH('Calculations - Diagnostics'!$H102,'2 Diagnostics Ordering list'!$A$3:$A$855,0)),3)="4. ",LEFT(INDEX('2 Diagnostics Ordering list'!$A$3:$A$855,MATCH('Calculations - Diagnostics'!$H102,'2 Diagnostics Ordering list'!$A$3:$A$855,0)),3)="5. ",LEFT(INDEX('2 Diagnostics Ordering list'!$A$3:$A$855,MATCH('Calculations - Diagnostics'!$H102,'2 Diagnostics Ordering list'!$A$3:$A$855,0)),3)="6. ",LEFT(INDEX('2 Diagnostics Ordering list'!$A$3:$A$855,MATCH('Calculations - Diagnostics'!$H102,'2 Diagnostics Ordering list'!$A$3:$A$855,0)),3)="7. ",LEFT(INDEX('2 Diagnostics Ordering list'!$A$3:$A$855,MATCH('Calculations - Diagnostics'!$H102,'2 Diagnostics Ordering list'!$A$3:$A$855,0)),3)="8. ",LEFT(INDEX('2 Diagnostics Ordering list'!$A$3:$A$855,MATCH('Calculations - Diagnostics'!$H102,'2 Diagnostics Ordering list'!$A$3:$A$855,0)),3)="9. "),HYPERLINK("#"&amp;CELL("address",INDEX('2 Diagnostics Ordering list'!$A$3:$A$855,MATCH('Calculations - Diagnostics'!$H102,'2 Diagnostics Ordering list'!$A$3:$A$855,0))),INDEX('2 Diagnostics Ordering list'!$A$3:$A$855,MATCH('Calculations - Diagnostics'!$H102,'2 Diagnostics Ordering list'!$A$3:$A$855,0))),"")</f>
        <v/>
      </c>
      <c r="B67" s="712" t="str">
        <f t="array" aca="1" ref="B67" ca="1">IF(OR(LEFT(INDEX('2 Diagnostics Ordering list'!$A$3:$A$855,MATCH('Calculations - Diagnostics'!$H102,'2 Diagnostics Ordering list'!$A$3:$A$855,0)),4)="1.1 ",LEFT(INDEX('2 Diagnostics Ordering list'!$A$3:$A$855,MATCH('Calculations - Diagnostics'!$H102,'2 Diagnostics Ordering list'!$A$3:$A$855,0)),4)="1.2 ",LEFT(INDEX('2 Diagnostics Ordering list'!$A$3:$A$855,MATCH('Calculations - Diagnostics'!$H102,'2 Diagnostics Ordering list'!$A$3:$A$855,0)),4)="1.3 ",LEFT(INDEX('2 Diagnostics Ordering list'!$A$3:$A$855,MATCH('Calculations - Diagnostics'!$H102,'2 Diagnostics Ordering list'!$A$3:$A$855,0)),4)="1.4 ",LEFT(INDEX('2 Diagnostics Ordering list'!$A$3:$A$855,MATCH('Calculations - Diagnostics'!$H102,'2 Diagnostics Ordering list'!$A$3:$A$855,0)),4)="1.5 ",LEFT(INDEX('2 Diagnostics Ordering list'!$A$3:$A$855,MATCH('Calculations - Diagnostics'!$H102,'2 Diagnostics Ordering list'!$A$3:$A$855,0)),4)="1.6 ",LEFT(INDEX('2 Diagnostics Ordering list'!$A$3:$A$855,MATCH('Calculations - Diagnostics'!$H102,'2 Diagnostics Ordering list'!$A$3:$A$855,0)),4)="2.1 ",LEFT(INDEX('2 Diagnostics Ordering list'!$A$3:$A$855,MATCH('Calculations - Diagnostics'!$H102,'2 Diagnostics Ordering list'!$A$3:$A$855,0)),4)="3.1 ",LEFT(INDEX('2 Diagnostics Ordering list'!$A$3:$A$855,MATCH('Calculations - Diagnostics'!$H102,'2 Diagnostics Ordering list'!$A$3:$A$855,0)),4)="4.1 ",LEFT(INDEX('2 Diagnostics Ordering list'!$A$3:$A$855,MATCH('Calculations - Diagnostics'!$H102,'2 Diagnostics Ordering list'!$A$3:$A$855,0)),4)="4.2 ",LEFT(INDEX('2 Diagnostics Ordering list'!$A$3:$A$855,MATCH('Calculations - Diagnostics'!$H102,'2 Diagnostics Ordering list'!$A$3:$A$855,0)),4)="5.1 ",LEFT(INDEX('2 Diagnostics Ordering list'!$A$3:$A$855,MATCH('Calculations - Diagnostics'!$H102,'2 Diagnostics Ordering list'!$A$3:$A$855,0)),4)="5.2 ",LEFT(INDEX('2 Diagnostics Ordering list'!$A$3:$A$855,MATCH('Calculations - Diagnostics'!$H102,'2 Diagnostics Ordering list'!$A$3:$A$855,0)),4)="5.3 ",LEFT(INDEX('2 Diagnostics Ordering list'!$A$3:$A$855,MATCH('Calculations - Diagnostics'!$H102,'2 Diagnostics Ordering list'!$A$3:$A$855,0)),4)="6.1 ",LEFT(INDEX('2 Diagnostics Ordering list'!$A$3:$A$855,MATCH('Calculations - Diagnostics'!$H102,'2 Diagnostics Ordering list'!$A$3:$A$855,0)),4)="6.2 ",LEFT(INDEX('2 Diagnostics Ordering list'!$A$3:$A$855,MATCH('Calculations - Diagnostics'!$H102,'2 Diagnostics Ordering list'!$A$3:$A$855,0)),4)="6.3 ",LEFT(INDEX('2 Diagnostics Ordering list'!$A$3:$A$855,MATCH('Calculations - Diagnostics'!$H102,'2 Diagnostics Ordering list'!$A$3:$A$855,0)),4)="6.4 ",LEFT(INDEX('2 Diagnostics Ordering list'!$A$3:$A$855,MATCH('Calculations - Diagnostics'!$H102,'2 Diagnostics Ordering list'!$A$3:$A$855,0)),4)="7.1 "),HYPERLINK("#"&amp;CELL("address",INDEX('2 Diagnostics Ordering list'!$A$3:$A$855,MATCH('Calculations - Diagnostics'!$H102,'2 Diagnostics Ordering list'!$A$3:$A$855,0))),INDEX('2 Diagnostics Ordering list'!$A$3:$A$855,MATCH('Calculations - Diagnostics'!$H102,'2 Diagnostics Ordering list'!$A$3:$A$855,0))),"")</f>
        <v>5.1 PERSONAL PROTECTIVE EQUIPMENT (PPE)</v>
      </c>
      <c r="C67" s="715" t="str">
        <f t="array" aca="1" ref="C67" ca="1">IF(AND(A67="",B67=""),HYPERLINK("#"&amp;CELL("address",INDEX('2 Diagnostics Ordering list'!$A$3:$A$855,MATCH('Calculations - Diagnostics'!$H102,'2 Diagnostics Ordering list'!$A$3:$A$855,0))),INDEX('2 Diagnostics Ordering list'!$A$3:$A$855,MATCH('Calculations - Diagnostics'!$H102,'2 Diagnostics Ordering list'!$A$3:$A$855,0))),"")</f>
        <v/>
      </c>
    </row>
    <row r="68" spans="1:3" ht="17.100000000000001" customHeight="1" x14ac:dyDescent="0.2">
      <c r="A68" s="707" t="str">
        <f t="array" aca="1" ref="A68" ca="1">IF(OR(LEFT(INDEX('2 Diagnostics Ordering list'!$A$3:$A$855,MATCH('Calculations - Diagnostics'!$H103,'2 Diagnostics Ordering list'!$A$3:$A$855,0)),3)="1. ",LEFT(INDEX('2 Diagnostics Ordering list'!$A$3:$A$855,MATCH('Calculations - Diagnostics'!$H103,'2 Diagnostics Ordering list'!$A$3:$A$855,0)),3)="2. ",LEFT(INDEX('2 Diagnostics Ordering list'!$A$3:$A$855,MATCH('Calculations - Diagnostics'!$H103,'2 Diagnostics Ordering list'!$A$3:$A$855,0)),3)="3. ",LEFT(INDEX('2 Diagnostics Ordering list'!$A$3:$A$855,MATCH('Calculations - Diagnostics'!$H103,'2 Diagnostics Ordering list'!$A$3:$A$855,0)),3)="4. ",LEFT(INDEX('2 Diagnostics Ordering list'!$A$3:$A$855,MATCH('Calculations - Diagnostics'!$H103,'2 Diagnostics Ordering list'!$A$3:$A$855,0)),3)="5. ",LEFT(INDEX('2 Diagnostics Ordering list'!$A$3:$A$855,MATCH('Calculations - Diagnostics'!$H103,'2 Diagnostics Ordering list'!$A$3:$A$855,0)),3)="6. ",LEFT(INDEX('2 Diagnostics Ordering list'!$A$3:$A$855,MATCH('Calculations - Diagnostics'!$H103,'2 Diagnostics Ordering list'!$A$3:$A$855,0)),3)="7. ",LEFT(INDEX('2 Diagnostics Ordering list'!$A$3:$A$855,MATCH('Calculations - Diagnostics'!$H103,'2 Diagnostics Ordering list'!$A$3:$A$855,0)),3)="8. ",LEFT(INDEX('2 Diagnostics Ordering list'!$A$3:$A$855,MATCH('Calculations - Diagnostics'!$H103,'2 Diagnostics Ordering list'!$A$3:$A$855,0)),3)="9. "),HYPERLINK("#"&amp;CELL("address",INDEX('2 Diagnostics Ordering list'!$A$3:$A$855,MATCH('Calculations - Diagnostics'!$H103,'2 Diagnostics Ordering list'!$A$3:$A$855,0))),INDEX('2 Diagnostics Ordering list'!$A$3:$A$855,MATCH('Calculations - Diagnostics'!$H103,'2 Diagnostics Ordering list'!$A$3:$A$855,0))),"")</f>
        <v/>
      </c>
      <c r="B68" s="708" t="str">
        <f t="array" aca="1" ref="B68" ca="1">IF(OR(LEFT(INDEX('2 Diagnostics Ordering list'!$A$3:$A$855,MATCH('Calculations - Diagnostics'!$H103,'2 Diagnostics Ordering list'!$A$3:$A$855,0)),4)="1.1 ",LEFT(INDEX('2 Diagnostics Ordering list'!$A$3:$A$855,MATCH('Calculations - Diagnostics'!$H103,'2 Diagnostics Ordering list'!$A$3:$A$855,0)),4)="1.2 ",LEFT(INDEX('2 Diagnostics Ordering list'!$A$3:$A$855,MATCH('Calculations - Diagnostics'!$H103,'2 Diagnostics Ordering list'!$A$3:$A$855,0)),4)="1.3 ",LEFT(INDEX('2 Diagnostics Ordering list'!$A$3:$A$855,MATCH('Calculations - Diagnostics'!$H103,'2 Diagnostics Ordering list'!$A$3:$A$855,0)),4)="1.4 ",LEFT(INDEX('2 Diagnostics Ordering list'!$A$3:$A$855,MATCH('Calculations - Diagnostics'!$H103,'2 Diagnostics Ordering list'!$A$3:$A$855,0)),4)="1.5 ",LEFT(INDEX('2 Diagnostics Ordering list'!$A$3:$A$855,MATCH('Calculations - Diagnostics'!$H103,'2 Diagnostics Ordering list'!$A$3:$A$855,0)),4)="1.6 ",LEFT(INDEX('2 Diagnostics Ordering list'!$A$3:$A$855,MATCH('Calculations - Diagnostics'!$H103,'2 Diagnostics Ordering list'!$A$3:$A$855,0)),4)="2.1 ",LEFT(INDEX('2 Diagnostics Ordering list'!$A$3:$A$855,MATCH('Calculations - Diagnostics'!$H103,'2 Diagnostics Ordering list'!$A$3:$A$855,0)),4)="3.1 ",LEFT(INDEX('2 Diagnostics Ordering list'!$A$3:$A$855,MATCH('Calculations - Diagnostics'!$H103,'2 Diagnostics Ordering list'!$A$3:$A$855,0)),4)="4.1 ",LEFT(INDEX('2 Diagnostics Ordering list'!$A$3:$A$855,MATCH('Calculations - Diagnostics'!$H103,'2 Diagnostics Ordering list'!$A$3:$A$855,0)),4)="4.2 ",LEFT(INDEX('2 Diagnostics Ordering list'!$A$3:$A$855,MATCH('Calculations - Diagnostics'!$H103,'2 Diagnostics Ordering list'!$A$3:$A$855,0)),4)="5.1 ",LEFT(INDEX('2 Diagnostics Ordering list'!$A$3:$A$855,MATCH('Calculations - Diagnostics'!$H103,'2 Diagnostics Ordering list'!$A$3:$A$855,0)),4)="5.2 ",LEFT(INDEX('2 Diagnostics Ordering list'!$A$3:$A$855,MATCH('Calculations - Diagnostics'!$H103,'2 Diagnostics Ordering list'!$A$3:$A$855,0)),4)="5.3 ",LEFT(INDEX('2 Diagnostics Ordering list'!$A$3:$A$855,MATCH('Calculations - Diagnostics'!$H103,'2 Diagnostics Ordering list'!$A$3:$A$855,0)),4)="6.1 ",LEFT(INDEX('2 Diagnostics Ordering list'!$A$3:$A$855,MATCH('Calculations - Diagnostics'!$H103,'2 Diagnostics Ordering list'!$A$3:$A$855,0)),4)="6.2 ",LEFT(INDEX('2 Diagnostics Ordering list'!$A$3:$A$855,MATCH('Calculations - Diagnostics'!$H103,'2 Diagnostics Ordering list'!$A$3:$A$855,0)),4)="6.3 ",LEFT(INDEX('2 Diagnostics Ordering list'!$A$3:$A$855,MATCH('Calculations - Diagnostics'!$H103,'2 Diagnostics Ordering list'!$A$3:$A$855,0)),4)="6.4 ",LEFT(INDEX('2 Diagnostics Ordering list'!$A$3:$A$855,MATCH('Calculations - Diagnostics'!$H103,'2 Diagnostics Ordering list'!$A$3:$A$855,0)),4)="7.1 "),HYPERLINK("#"&amp;CELL("address",INDEX('2 Diagnostics Ordering list'!$A$3:$A$855,MATCH('Calculations - Diagnostics'!$H103,'2 Diagnostics Ordering list'!$A$3:$A$855,0))),INDEX('2 Diagnostics Ordering list'!$A$3:$A$855,MATCH('Calculations - Diagnostics'!$H103,'2 Diagnostics Ordering list'!$A$3:$A$855,0))),"")</f>
        <v/>
      </c>
      <c r="C68" s="720" t="str">
        <f t="array" aca="1" ref="C68" ca="1">IF(AND(A68="",B68=""),HYPERLINK("#"&amp;CELL("address",INDEX('2 Diagnostics Ordering list'!$A$3:$A$855,MATCH('Calculations - Diagnostics'!$H103,'2 Diagnostics Ordering list'!$A$3:$A$855,0))),INDEX('2 Diagnostics Ordering list'!$A$3:$A$855,MATCH('Calculations - Diagnostics'!$H103,'2 Diagnostics Ordering list'!$A$3:$A$855,0))),"")</f>
        <v>5.1.1 PPE consumables</v>
      </c>
    </row>
    <row r="69" spans="1:3" ht="17.100000000000001" customHeight="1" x14ac:dyDescent="0.2">
      <c r="A69" s="707" t="str">
        <f t="array" aca="1" ref="A69" ca="1">IF(OR(LEFT(INDEX('2 Diagnostics Ordering list'!$A$3:$A$855,MATCH('Calculations - Diagnostics'!$H104,'2 Diagnostics Ordering list'!$A$3:$A$855,0)),3)="1. ",LEFT(INDEX('2 Diagnostics Ordering list'!$A$3:$A$855,MATCH('Calculations - Diagnostics'!$H104,'2 Diagnostics Ordering list'!$A$3:$A$855,0)),3)="2. ",LEFT(INDEX('2 Diagnostics Ordering list'!$A$3:$A$855,MATCH('Calculations - Diagnostics'!$H104,'2 Diagnostics Ordering list'!$A$3:$A$855,0)),3)="3. ",LEFT(INDEX('2 Diagnostics Ordering list'!$A$3:$A$855,MATCH('Calculations - Diagnostics'!$H104,'2 Diagnostics Ordering list'!$A$3:$A$855,0)),3)="4. ",LEFT(INDEX('2 Diagnostics Ordering list'!$A$3:$A$855,MATCH('Calculations - Diagnostics'!$H104,'2 Diagnostics Ordering list'!$A$3:$A$855,0)),3)="5. ",LEFT(INDEX('2 Diagnostics Ordering list'!$A$3:$A$855,MATCH('Calculations - Diagnostics'!$H104,'2 Diagnostics Ordering list'!$A$3:$A$855,0)),3)="6. ",LEFT(INDEX('2 Diagnostics Ordering list'!$A$3:$A$855,MATCH('Calculations - Diagnostics'!$H104,'2 Diagnostics Ordering list'!$A$3:$A$855,0)),3)="7. ",LEFT(INDEX('2 Diagnostics Ordering list'!$A$3:$A$855,MATCH('Calculations - Diagnostics'!$H104,'2 Diagnostics Ordering list'!$A$3:$A$855,0)),3)="8. ",LEFT(INDEX('2 Diagnostics Ordering list'!$A$3:$A$855,MATCH('Calculations - Diagnostics'!$H104,'2 Diagnostics Ordering list'!$A$3:$A$855,0)),3)="9. "),HYPERLINK("#"&amp;CELL("address",INDEX('2 Diagnostics Ordering list'!$A$3:$A$855,MATCH('Calculations - Diagnostics'!$H104,'2 Diagnostics Ordering list'!$A$3:$A$855,0))),INDEX('2 Diagnostics Ordering list'!$A$3:$A$855,MATCH('Calculations - Diagnostics'!$H104,'2 Diagnostics Ordering list'!$A$3:$A$855,0))),"")</f>
        <v/>
      </c>
      <c r="B69" s="708" t="str">
        <f t="array" aca="1" ref="B69" ca="1">IF(OR(LEFT(INDEX('2 Diagnostics Ordering list'!$A$3:$A$855,MATCH('Calculations - Diagnostics'!$H104,'2 Diagnostics Ordering list'!$A$3:$A$855,0)),4)="1.1 ",LEFT(INDEX('2 Diagnostics Ordering list'!$A$3:$A$855,MATCH('Calculations - Diagnostics'!$H104,'2 Diagnostics Ordering list'!$A$3:$A$855,0)),4)="1.2 ",LEFT(INDEX('2 Diagnostics Ordering list'!$A$3:$A$855,MATCH('Calculations - Diagnostics'!$H104,'2 Diagnostics Ordering list'!$A$3:$A$855,0)),4)="1.3 ",LEFT(INDEX('2 Diagnostics Ordering list'!$A$3:$A$855,MATCH('Calculations - Diagnostics'!$H104,'2 Diagnostics Ordering list'!$A$3:$A$855,0)),4)="1.4 ",LEFT(INDEX('2 Diagnostics Ordering list'!$A$3:$A$855,MATCH('Calculations - Diagnostics'!$H104,'2 Diagnostics Ordering list'!$A$3:$A$855,0)),4)="1.5 ",LEFT(INDEX('2 Diagnostics Ordering list'!$A$3:$A$855,MATCH('Calculations - Diagnostics'!$H104,'2 Diagnostics Ordering list'!$A$3:$A$855,0)),4)="1.6 ",LEFT(INDEX('2 Diagnostics Ordering list'!$A$3:$A$855,MATCH('Calculations - Diagnostics'!$H104,'2 Diagnostics Ordering list'!$A$3:$A$855,0)),4)="2.1 ",LEFT(INDEX('2 Diagnostics Ordering list'!$A$3:$A$855,MATCH('Calculations - Diagnostics'!$H104,'2 Diagnostics Ordering list'!$A$3:$A$855,0)),4)="3.1 ",LEFT(INDEX('2 Diagnostics Ordering list'!$A$3:$A$855,MATCH('Calculations - Diagnostics'!$H104,'2 Diagnostics Ordering list'!$A$3:$A$855,0)),4)="4.1 ",LEFT(INDEX('2 Diagnostics Ordering list'!$A$3:$A$855,MATCH('Calculations - Diagnostics'!$H104,'2 Diagnostics Ordering list'!$A$3:$A$855,0)),4)="4.2 ",LEFT(INDEX('2 Diagnostics Ordering list'!$A$3:$A$855,MATCH('Calculations - Diagnostics'!$H104,'2 Diagnostics Ordering list'!$A$3:$A$855,0)),4)="5.1 ",LEFT(INDEX('2 Diagnostics Ordering list'!$A$3:$A$855,MATCH('Calculations - Diagnostics'!$H104,'2 Diagnostics Ordering list'!$A$3:$A$855,0)),4)="5.2 ",LEFT(INDEX('2 Diagnostics Ordering list'!$A$3:$A$855,MATCH('Calculations - Diagnostics'!$H104,'2 Diagnostics Ordering list'!$A$3:$A$855,0)),4)="5.3 ",LEFT(INDEX('2 Diagnostics Ordering list'!$A$3:$A$855,MATCH('Calculations - Diagnostics'!$H104,'2 Diagnostics Ordering list'!$A$3:$A$855,0)),4)="6.1 ",LEFT(INDEX('2 Diagnostics Ordering list'!$A$3:$A$855,MATCH('Calculations - Diagnostics'!$H104,'2 Diagnostics Ordering list'!$A$3:$A$855,0)),4)="6.2 ",LEFT(INDEX('2 Diagnostics Ordering list'!$A$3:$A$855,MATCH('Calculations - Diagnostics'!$H104,'2 Diagnostics Ordering list'!$A$3:$A$855,0)),4)="6.3 ",LEFT(INDEX('2 Diagnostics Ordering list'!$A$3:$A$855,MATCH('Calculations - Diagnostics'!$H104,'2 Diagnostics Ordering list'!$A$3:$A$855,0)),4)="6.4 ",LEFT(INDEX('2 Diagnostics Ordering list'!$A$3:$A$855,MATCH('Calculations - Diagnostics'!$H104,'2 Diagnostics Ordering list'!$A$3:$A$855,0)),4)="7.1 "),HYPERLINK("#"&amp;CELL("address",INDEX('2 Diagnostics Ordering list'!$A$3:$A$855,MATCH('Calculations - Diagnostics'!$H104,'2 Diagnostics Ordering list'!$A$3:$A$855,0))),INDEX('2 Diagnostics Ordering list'!$A$3:$A$855,MATCH('Calculations - Diagnostics'!$H104,'2 Diagnostics Ordering list'!$A$3:$A$855,0))),"")</f>
        <v>5.2 BIOSAFETY PRODUCTS</v>
      </c>
      <c r="C69" s="715" t="str">
        <f t="array" aca="1" ref="C69" ca="1">IF(AND(A69="",B69=""),HYPERLINK("#"&amp;CELL("address",INDEX('2 Diagnostics Ordering list'!$A$3:$A$855,MATCH('Calculations - Diagnostics'!$H104,'2 Diagnostics Ordering list'!$A$3:$A$855,0))),INDEX('2 Diagnostics Ordering list'!$A$3:$A$855,MATCH('Calculations - Diagnostics'!$H104,'2 Diagnostics Ordering list'!$A$3:$A$855,0))),"")</f>
        <v/>
      </c>
    </row>
    <row r="70" spans="1:3" ht="17.100000000000001" customHeight="1" x14ac:dyDescent="0.2">
      <c r="A70" s="707" t="str">
        <f t="array" aca="1" ref="A70" ca="1">IF(OR(LEFT(INDEX('2 Diagnostics Ordering list'!$A$3:$A$855,MATCH('Calculations - Diagnostics'!$H105,'2 Diagnostics Ordering list'!$A$3:$A$855,0)),3)="1. ",LEFT(INDEX('2 Diagnostics Ordering list'!$A$3:$A$855,MATCH('Calculations - Diagnostics'!$H105,'2 Diagnostics Ordering list'!$A$3:$A$855,0)),3)="2. ",LEFT(INDEX('2 Diagnostics Ordering list'!$A$3:$A$855,MATCH('Calculations - Diagnostics'!$H105,'2 Diagnostics Ordering list'!$A$3:$A$855,0)),3)="3. ",LEFT(INDEX('2 Diagnostics Ordering list'!$A$3:$A$855,MATCH('Calculations - Diagnostics'!$H105,'2 Diagnostics Ordering list'!$A$3:$A$855,0)),3)="4. ",LEFT(INDEX('2 Diagnostics Ordering list'!$A$3:$A$855,MATCH('Calculations - Diagnostics'!$H105,'2 Diagnostics Ordering list'!$A$3:$A$855,0)),3)="5. ",LEFT(INDEX('2 Diagnostics Ordering list'!$A$3:$A$855,MATCH('Calculations - Diagnostics'!$H105,'2 Diagnostics Ordering list'!$A$3:$A$855,0)),3)="6. ",LEFT(INDEX('2 Diagnostics Ordering list'!$A$3:$A$855,MATCH('Calculations - Diagnostics'!$H105,'2 Diagnostics Ordering list'!$A$3:$A$855,0)),3)="7. ",LEFT(INDEX('2 Diagnostics Ordering list'!$A$3:$A$855,MATCH('Calculations - Diagnostics'!$H105,'2 Diagnostics Ordering list'!$A$3:$A$855,0)),3)="8. ",LEFT(INDEX('2 Diagnostics Ordering list'!$A$3:$A$855,MATCH('Calculations - Diagnostics'!$H105,'2 Diagnostics Ordering list'!$A$3:$A$855,0)),3)="9. "),HYPERLINK("#"&amp;CELL("address",INDEX('2 Diagnostics Ordering list'!$A$3:$A$855,MATCH('Calculations - Diagnostics'!$H105,'2 Diagnostics Ordering list'!$A$3:$A$855,0))),INDEX('2 Diagnostics Ordering list'!$A$3:$A$855,MATCH('Calculations - Diagnostics'!$H105,'2 Diagnostics Ordering list'!$A$3:$A$855,0))),"")</f>
        <v/>
      </c>
      <c r="B70" s="712" t="str">
        <f t="array" aca="1" ref="B70" ca="1">IF(OR(LEFT(INDEX('2 Diagnostics Ordering list'!$A$3:$A$855,MATCH('Calculations - Diagnostics'!$H105,'2 Diagnostics Ordering list'!$A$3:$A$855,0)),4)="1.1 ",LEFT(INDEX('2 Diagnostics Ordering list'!$A$3:$A$855,MATCH('Calculations - Diagnostics'!$H105,'2 Diagnostics Ordering list'!$A$3:$A$855,0)),4)="1.2 ",LEFT(INDEX('2 Diagnostics Ordering list'!$A$3:$A$855,MATCH('Calculations - Diagnostics'!$H105,'2 Diagnostics Ordering list'!$A$3:$A$855,0)),4)="1.3 ",LEFT(INDEX('2 Diagnostics Ordering list'!$A$3:$A$855,MATCH('Calculations - Diagnostics'!$H105,'2 Diagnostics Ordering list'!$A$3:$A$855,0)),4)="1.4 ",LEFT(INDEX('2 Diagnostics Ordering list'!$A$3:$A$855,MATCH('Calculations - Diagnostics'!$H105,'2 Diagnostics Ordering list'!$A$3:$A$855,0)),4)="1.5 ",LEFT(INDEX('2 Diagnostics Ordering list'!$A$3:$A$855,MATCH('Calculations - Diagnostics'!$H105,'2 Diagnostics Ordering list'!$A$3:$A$855,0)),4)="1.6 ",LEFT(INDEX('2 Diagnostics Ordering list'!$A$3:$A$855,MATCH('Calculations - Diagnostics'!$H105,'2 Diagnostics Ordering list'!$A$3:$A$855,0)),4)="2.1 ",LEFT(INDEX('2 Diagnostics Ordering list'!$A$3:$A$855,MATCH('Calculations - Diagnostics'!$H105,'2 Diagnostics Ordering list'!$A$3:$A$855,0)),4)="3.1 ",LEFT(INDEX('2 Diagnostics Ordering list'!$A$3:$A$855,MATCH('Calculations - Diagnostics'!$H105,'2 Diagnostics Ordering list'!$A$3:$A$855,0)),4)="4.1 ",LEFT(INDEX('2 Diagnostics Ordering list'!$A$3:$A$855,MATCH('Calculations - Diagnostics'!$H105,'2 Diagnostics Ordering list'!$A$3:$A$855,0)),4)="4.2 ",LEFT(INDEX('2 Diagnostics Ordering list'!$A$3:$A$855,MATCH('Calculations - Diagnostics'!$H105,'2 Diagnostics Ordering list'!$A$3:$A$855,0)),4)="5.1 ",LEFT(INDEX('2 Diagnostics Ordering list'!$A$3:$A$855,MATCH('Calculations - Diagnostics'!$H105,'2 Diagnostics Ordering list'!$A$3:$A$855,0)),4)="5.2 ",LEFT(INDEX('2 Diagnostics Ordering list'!$A$3:$A$855,MATCH('Calculations - Diagnostics'!$H105,'2 Diagnostics Ordering list'!$A$3:$A$855,0)),4)="5.3 ",LEFT(INDEX('2 Diagnostics Ordering list'!$A$3:$A$855,MATCH('Calculations - Diagnostics'!$H105,'2 Diagnostics Ordering list'!$A$3:$A$855,0)),4)="6.1 ",LEFT(INDEX('2 Diagnostics Ordering list'!$A$3:$A$855,MATCH('Calculations - Diagnostics'!$H105,'2 Diagnostics Ordering list'!$A$3:$A$855,0)),4)="6.2 ",LEFT(INDEX('2 Diagnostics Ordering list'!$A$3:$A$855,MATCH('Calculations - Diagnostics'!$H105,'2 Diagnostics Ordering list'!$A$3:$A$855,0)),4)="6.3 ",LEFT(INDEX('2 Diagnostics Ordering list'!$A$3:$A$855,MATCH('Calculations - Diagnostics'!$H105,'2 Diagnostics Ordering list'!$A$3:$A$855,0)),4)="6.4 ",LEFT(INDEX('2 Diagnostics Ordering list'!$A$3:$A$855,MATCH('Calculations - Diagnostics'!$H105,'2 Diagnostics Ordering list'!$A$3:$A$855,0)),4)="7.1 "),HYPERLINK("#"&amp;CELL("address",INDEX('2 Diagnostics Ordering list'!$A$3:$A$855,MATCH('Calculations - Diagnostics'!$H105,'2 Diagnostics Ordering list'!$A$3:$A$855,0))),INDEX('2 Diagnostics Ordering list'!$A$3:$A$855,MATCH('Calculations - Diagnostics'!$H105,'2 Diagnostics Ordering list'!$A$3:$A$855,0))),"")</f>
        <v/>
      </c>
      <c r="C70" s="716" t="str">
        <f t="array" aca="1" ref="C70" ca="1">IF(AND(A70="",B70=""),HYPERLINK("#"&amp;CELL("address",INDEX('2 Diagnostics Ordering list'!$A$3:$A$855,MATCH('Calculations - Diagnostics'!$H105,'2 Diagnostics Ordering list'!$A$3:$A$855,0))),INDEX('2 Diagnostics Ordering list'!$A$3:$A$855,MATCH('Calculations - Diagnostics'!$H105,'2 Diagnostics Ordering list'!$A$3:$A$855,0))),"")</f>
        <v>5.2.1 Biosafety consumables</v>
      </c>
    </row>
    <row r="71" spans="1:3" ht="17.100000000000001" customHeight="1" x14ac:dyDescent="0.2">
      <c r="A71" s="707" t="str">
        <f t="array" aca="1" ref="A71" ca="1">IF(OR(LEFT(INDEX('2 Diagnostics Ordering list'!$A$3:$A$855,MATCH('Calculations - Diagnostics'!$H106,'2 Diagnostics Ordering list'!$A$3:$A$855,0)),3)="1. ",LEFT(INDEX('2 Diagnostics Ordering list'!$A$3:$A$855,MATCH('Calculations - Diagnostics'!$H106,'2 Diagnostics Ordering list'!$A$3:$A$855,0)),3)="2. ",LEFT(INDEX('2 Diagnostics Ordering list'!$A$3:$A$855,MATCH('Calculations - Diagnostics'!$H106,'2 Diagnostics Ordering list'!$A$3:$A$855,0)),3)="3. ",LEFT(INDEX('2 Diagnostics Ordering list'!$A$3:$A$855,MATCH('Calculations - Diagnostics'!$H106,'2 Diagnostics Ordering list'!$A$3:$A$855,0)),3)="4. ",LEFT(INDEX('2 Diagnostics Ordering list'!$A$3:$A$855,MATCH('Calculations - Diagnostics'!$H106,'2 Diagnostics Ordering list'!$A$3:$A$855,0)),3)="5. ",LEFT(INDEX('2 Diagnostics Ordering list'!$A$3:$A$855,MATCH('Calculations - Diagnostics'!$H106,'2 Diagnostics Ordering list'!$A$3:$A$855,0)),3)="6. ",LEFT(INDEX('2 Diagnostics Ordering list'!$A$3:$A$855,MATCH('Calculations - Diagnostics'!$H106,'2 Diagnostics Ordering list'!$A$3:$A$855,0)),3)="7. ",LEFT(INDEX('2 Diagnostics Ordering list'!$A$3:$A$855,MATCH('Calculations - Diagnostics'!$H106,'2 Diagnostics Ordering list'!$A$3:$A$855,0)),3)="8. ",LEFT(INDEX('2 Diagnostics Ordering list'!$A$3:$A$855,MATCH('Calculations - Diagnostics'!$H106,'2 Diagnostics Ordering list'!$A$3:$A$855,0)),3)="9. "),HYPERLINK("#"&amp;CELL("address",INDEX('2 Diagnostics Ordering list'!$A$3:$A$855,MATCH('Calculations - Diagnostics'!$H106,'2 Diagnostics Ordering list'!$A$3:$A$855,0))),INDEX('2 Diagnostics Ordering list'!$A$3:$A$855,MATCH('Calculations - Diagnostics'!$H106,'2 Diagnostics Ordering list'!$A$3:$A$855,0))),"")</f>
        <v/>
      </c>
      <c r="B71" s="708" t="str">
        <f t="array" aca="1" ref="B71" ca="1">IF(OR(LEFT(INDEX('2 Diagnostics Ordering list'!$A$3:$A$855,MATCH('Calculations - Diagnostics'!$H106,'2 Diagnostics Ordering list'!$A$3:$A$855,0)),4)="1.1 ",LEFT(INDEX('2 Diagnostics Ordering list'!$A$3:$A$855,MATCH('Calculations - Diagnostics'!$H106,'2 Diagnostics Ordering list'!$A$3:$A$855,0)),4)="1.2 ",LEFT(INDEX('2 Diagnostics Ordering list'!$A$3:$A$855,MATCH('Calculations - Diagnostics'!$H106,'2 Diagnostics Ordering list'!$A$3:$A$855,0)),4)="1.3 ",LEFT(INDEX('2 Diagnostics Ordering list'!$A$3:$A$855,MATCH('Calculations - Diagnostics'!$H106,'2 Diagnostics Ordering list'!$A$3:$A$855,0)),4)="1.4 ",LEFT(INDEX('2 Diagnostics Ordering list'!$A$3:$A$855,MATCH('Calculations - Diagnostics'!$H106,'2 Diagnostics Ordering list'!$A$3:$A$855,0)),4)="1.5 ",LEFT(INDEX('2 Diagnostics Ordering list'!$A$3:$A$855,MATCH('Calculations - Diagnostics'!$H106,'2 Diagnostics Ordering list'!$A$3:$A$855,0)),4)="1.6 ",LEFT(INDEX('2 Diagnostics Ordering list'!$A$3:$A$855,MATCH('Calculations - Diagnostics'!$H106,'2 Diagnostics Ordering list'!$A$3:$A$855,0)),4)="2.1 ",LEFT(INDEX('2 Diagnostics Ordering list'!$A$3:$A$855,MATCH('Calculations - Diagnostics'!$H106,'2 Diagnostics Ordering list'!$A$3:$A$855,0)),4)="3.1 ",LEFT(INDEX('2 Diagnostics Ordering list'!$A$3:$A$855,MATCH('Calculations - Diagnostics'!$H106,'2 Diagnostics Ordering list'!$A$3:$A$855,0)),4)="4.1 ",LEFT(INDEX('2 Diagnostics Ordering list'!$A$3:$A$855,MATCH('Calculations - Diagnostics'!$H106,'2 Diagnostics Ordering list'!$A$3:$A$855,0)),4)="4.2 ",LEFT(INDEX('2 Diagnostics Ordering list'!$A$3:$A$855,MATCH('Calculations - Diagnostics'!$H106,'2 Diagnostics Ordering list'!$A$3:$A$855,0)),4)="5.1 ",LEFT(INDEX('2 Diagnostics Ordering list'!$A$3:$A$855,MATCH('Calculations - Diagnostics'!$H106,'2 Diagnostics Ordering list'!$A$3:$A$855,0)),4)="5.2 ",LEFT(INDEX('2 Diagnostics Ordering list'!$A$3:$A$855,MATCH('Calculations - Diagnostics'!$H106,'2 Diagnostics Ordering list'!$A$3:$A$855,0)),4)="5.3 ",LEFT(INDEX('2 Diagnostics Ordering list'!$A$3:$A$855,MATCH('Calculations - Diagnostics'!$H106,'2 Diagnostics Ordering list'!$A$3:$A$855,0)),4)="6.1 ",LEFT(INDEX('2 Diagnostics Ordering list'!$A$3:$A$855,MATCH('Calculations - Diagnostics'!$H106,'2 Diagnostics Ordering list'!$A$3:$A$855,0)),4)="6.2 ",LEFT(INDEX('2 Diagnostics Ordering list'!$A$3:$A$855,MATCH('Calculations - Diagnostics'!$H106,'2 Diagnostics Ordering list'!$A$3:$A$855,0)),4)="6.3 ",LEFT(INDEX('2 Diagnostics Ordering list'!$A$3:$A$855,MATCH('Calculations - Diagnostics'!$H106,'2 Diagnostics Ordering list'!$A$3:$A$855,0)),4)="6.4 ",LEFT(INDEX('2 Diagnostics Ordering list'!$A$3:$A$855,MATCH('Calculations - Diagnostics'!$H106,'2 Diagnostics Ordering list'!$A$3:$A$855,0)),4)="7.1 "),HYPERLINK("#"&amp;CELL("address",INDEX('2 Diagnostics Ordering list'!$A$3:$A$855,MATCH('Calculations - Diagnostics'!$H106,'2 Diagnostics Ordering list'!$A$3:$A$855,0))),INDEX('2 Diagnostics Ordering list'!$A$3:$A$855,MATCH('Calculations - Diagnostics'!$H106,'2 Diagnostics Ordering list'!$A$3:$A$855,0))),"")</f>
        <v/>
      </c>
      <c r="C71" s="720" t="str">
        <f t="array" aca="1" ref="C71" ca="1">IF(AND(A71="",B71=""),HYPERLINK("#"&amp;CELL("address",INDEX('2 Diagnostics Ordering list'!$A$3:$A$855,MATCH('Calculations - Diagnostics'!$H106,'2 Diagnostics Ordering list'!$A$3:$A$855,0))),INDEX('2 Diagnostics Ordering list'!$A$3:$A$855,MATCH('Calculations - Diagnostics'!$H106,'2 Diagnostics Ordering list'!$A$3:$A$855,0))),"")</f>
        <v xml:space="preserve">5.2.2 Disinfectants	</v>
      </c>
    </row>
    <row r="72" spans="1:3" ht="17.100000000000001" customHeight="1" x14ac:dyDescent="0.2">
      <c r="A72" s="707" t="str">
        <f t="array" aca="1" ref="A72" ca="1">IF(OR(LEFT(INDEX('2 Diagnostics Ordering list'!$A$3:$A$855,MATCH('Calculations - Diagnostics'!$H107,'2 Diagnostics Ordering list'!$A$3:$A$855,0)),3)="1. ",LEFT(INDEX('2 Diagnostics Ordering list'!$A$3:$A$855,MATCH('Calculations - Diagnostics'!$H107,'2 Diagnostics Ordering list'!$A$3:$A$855,0)),3)="2. ",LEFT(INDEX('2 Diagnostics Ordering list'!$A$3:$A$855,MATCH('Calculations - Diagnostics'!$H107,'2 Diagnostics Ordering list'!$A$3:$A$855,0)),3)="3. ",LEFT(INDEX('2 Diagnostics Ordering list'!$A$3:$A$855,MATCH('Calculations - Diagnostics'!$H107,'2 Diagnostics Ordering list'!$A$3:$A$855,0)),3)="4. ",LEFT(INDEX('2 Diagnostics Ordering list'!$A$3:$A$855,MATCH('Calculations - Diagnostics'!$H107,'2 Diagnostics Ordering list'!$A$3:$A$855,0)),3)="5. ",LEFT(INDEX('2 Diagnostics Ordering list'!$A$3:$A$855,MATCH('Calculations - Diagnostics'!$H107,'2 Diagnostics Ordering list'!$A$3:$A$855,0)),3)="6. ",LEFT(INDEX('2 Diagnostics Ordering list'!$A$3:$A$855,MATCH('Calculations - Diagnostics'!$H107,'2 Diagnostics Ordering list'!$A$3:$A$855,0)),3)="7. ",LEFT(INDEX('2 Diagnostics Ordering list'!$A$3:$A$855,MATCH('Calculations - Diagnostics'!$H107,'2 Diagnostics Ordering list'!$A$3:$A$855,0)),3)="8. ",LEFT(INDEX('2 Diagnostics Ordering list'!$A$3:$A$855,MATCH('Calculations - Diagnostics'!$H107,'2 Diagnostics Ordering list'!$A$3:$A$855,0)),3)="9. "),HYPERLINK("#"&amp;CELL("address",INDEX('2 Diagnostics Ordering list'!$A$3:$A$855,MATCH('Calculations - Diagnostics'!$H107,'2 Diagnostics Ordering list'!$A$3:$A$855,0))),INDEX('2 Diagnostics Ordering list'!$A$3:$A$855,MATCH('Calculations - Diagnostics'!$H107,'2 Diagnostics Ordering list'!$A$3:$A$855,0))),"")</f>
        <v/>
      </c>
      <c r="B72" s="708" t="str">
        <f t="array" aca="1" ref="B72" ca="1">IF(OR(LEFT(INDEX('2 Diagnostics Ordering list'!$A$3:$A$855,MATCH('Calculations - Diagnostics'!$H107,'2 Diagnostics Ordering list'!$A$3:$A$855,0)),4)="1.1 ",LEFT(INDEX('2 Diagnostics Ordering list'!$A$3:$A$855,MATCH('Calculations - Diagnostics'!$H107,'2 Diagnostics Ordering list'!$A$3:$A$855,0)),4)="1.2 ",LEFT(INDEX('2 Diagnostics Ordering list'!$A$3:$A$855,MATCH('Calculations - Diagnostics'!$H107,'2 Diagnostics Ordering list'!$A$3:$A$855,0)),4)="1.3 ",LEFT(INDEX('2 Diagnostics Ordering list'!$A$3:$A$855,MATCH('Calculations - Diagnostics'!$H107,'2 Diagnostics Ordering list'!$A$3:$A$855,0)),4)="1.4 ",LEFT(INDEX('2 Diagnostics Ordering list'!$A$3:$A$855,MATCH('Calculations - Diagnostics'!$H107,'2 Diagnostics Ordering list'!$A$3:$A$855,0)),4)="1.5 ",LEFT(INDEX('2 Diagnostics Ordering list'!$A$3:$A$855,MATCH('Calculations - Diagnostics'!$H107,'2 Diagnostics Ordering list'!$A$3:$A$855,0)),4)="1.6 ",LEFT(INDEX('2 Diagnostics Ordering list'!$A$3:$A$855,MATCH('Calculations - Diagnostics'!$H107,'2 Diagnostics Ordering list'!$A$3:$A$855,0)),4)="2.1 ",LEFT(INDEX('2 Diagnostics Ordering list'!$A$3:$A$855,MATCH('Calculations - Diagnostics'!$H107,'2 Diagnostics Ordering list'!$A$3:$A$855,0)),4)="3.1 ",LEFT(INDEX('2 Diagnostics Ordering list'!$A$3:$A$855,MATCH('Calculations - Diagnostics'!$H107,'2 Diagnostics Ordering list'!$A$3:$A$855,0)),4)="4.1 ",LEFT(INDEX('2 Diagnostics Ordering list'!$A$3:$A$855,MATCH('Calculations - Diagnostics'!$H107,'2 Diagnostics Ordering list'!$A$3:$A$855,0)),4)="4.2 ",LEFT(INDEX('2 Diagnostics Ordering list'!$A$3:$A$855,MATCH('Calculations - Diagnostics'!$H107,'2 Diagnostics Ordering list'!$A$3:$A$855,0)),4)="5.1 ",LEFT(INDEX('2 Diagnostics Ordering list'!$A$3:$A$855,MATCH('Calculations - Diagnostics'!$H107,'2 Diagnostics Ordering list'!$A$3:$A$855,0)),4)="5.2 ",LEFT(INDEX('2 Diagnostics Ordering list'!$A$3:$A$855,MATCH('Calculations - Diagnostics'!$H107,'2 Diagnostics Ordering list'!$A$3:$A$855,0)),4)="5.3 ",LEFT(INDEX('2 Diagnostics Ordering list'!$A$3:$A$855,MATCH('Calculations - Diagnostics'!$H107,'2 Diagnostics Ordering list'!$A$3:$A$855,0)),4)="6.1 ",LEFT(INDEX('2 Diagnostics Ordering list'!$A$3:$A$855,MATCH('Calculations - Diagnostics'!$H107,'2 Diagnostics Ordering list'!$A$3:$A$855,0)),4)="6.2 ",LEFT(INDEX('2 Diagnostics Ordering list'!$A$3:$A$855,MATCH('Calculations - Diagnostics'!$H107,'2 Diagnostics Ordering list'!$A$3:$A$855,0)),4)="6.3 ",LEFT(INDEX('2 Diagnostics Ordering list'!$A$3:$A$855,MATCH('Calculations - Diagnostics'!$H107,'2 Diagnostics Ordering list'!$A$3:$A$855,0)),4)="6.4 ",LEFT(INDEX('2 Diagnostics Ordering list'!$A$3:$A$855,MATCH('Calculations - Diagnostics'!$H107,'2 Diagnostics Ordering list'!$A$3:$A$855,0)),4)="7.1 "),HYPERLINK("#"&amp;CELL("address",INDEX('2 Diagnostics Ordering list'!$A$3:$A$855,MATCH('Calculations - Diagnostics'!$H107,'2 Diagnostics Ordering list'!$A$3:$A$855,0))),INDEX('2 Diagnostics Ordering list'!$A$3:$A$855,MATCH('Calculations - Diagnostics'!$H107,'2 Diagnostics Ordering list'!$A$3:$A$855,0))),"")</f>
        <v>5.3 WASTE MANAGEMENT</v>
      </c>
      <c r="C72" s="715" t="str">
        <f t="array" aca="1" ref="C72" ca="1">IF(AND(A72="",B72=""),HYPERLINK("#"&amp;CELL("address",INDEX('2 Diagnostics Ordering list'!$A$3:$A$855,MATCH('Calculations - Diagnostics'!$H107,'2 Diagnostics Ordering list'!$A$3:$A$855,0))),INDEX('2 Diagnostics Ordering list'!$A$3:$A$855,MATCH('Calculations - Diagnostics'!$H107,'2 Diagnostics Ordering list'!$A$3:$A$855,0))),"")</f>
        <v/>
      </c>
    </row>
    <row r="73" spans="1:3" ht="17.100000000000001" customHeight="1" thickBot="1" x14ac:dyDescent="0.25">
      <c r="A73" s="717" t="str">
        <f t="array" aca="1" ref="A73" ca="1">IF(OR(LEFT(INDEX('2 Diagnostics Ordering list'!$A$3:$A$855,MATCH('Calculations - Diagnostics'!$H108,'2 Diagnostics Ordering list'!$A$3:$A$855,0)),3)="1. ",LEFT(INDEX('2 Diagnostics Ordering list'!$A$3:$A$855,MATCH('Calculations - Diagnostics'!$H108,'2 Diagnostics Ordering list'!$A$3:$A$855,0)),3)="2. ",LEFT(INDEX('2 Diagnostics Ordering list'!$A$3:$A$855,MATCH('Calculations - Diagnostics'!$H108,'2 Diagnostics Ordering list'!$A$3:$A$855,0)),3)="3. ",LEFT(INDEX('2 Diagnostics Ordering list'!$A$3:$A$855,MATCH('Calculations - Diagnostics'!$H108,'2 Diagnostics Ordering list'!$A$3:$A$855,0)),3)="4. ",LEFT(INDEX('2 Diagnostics Ordering list'!$A$3:$A$855,MATCH('Calculations - Diagnostics'!$H108,'2 Diagnostics Ordering list'!$A$3:$A$855,0)),3)="5. ",LEFT(INDEX('2 Diagnostics Ordering list'!$A$3:$A$855,MATCH('Calculations - Diagnostics'!$H108,'2 Diagnostics Ordering list'!$A$3:$A$855,0)),3)="6. ",LEFT(INDEX('2 Diagnostics Ordering list'!$A$3:$A$855,MATCH('Calculations - Diagnostics'!$H108,'2 Diagnostics Ordering list'!$A$3:$A$855,0)),3)="7. ",LEFT(INDEX('2 Diagnostics Ordering list'!$A$3:$A$855,MATCH('Calculations - Diagnostics'!$H108,'2 Diagnostics Ordering list'!$A$3:$A$855,0)),3)="8. ",LEFT(INDEX('2 Diagnostics Ordering list'!$A$3:$A$855,MATCH('Calculations - Diagnostics'!$H108,'2 Diagnostics Ordering list'!$A$3:$A$855,0)),3)="9. "),HYPERLINK("#"&amp;CELL("address",INDEX('2 Diagnostics Ordering list'!$A$3:$A$855,MATCH('Calculations - Diagnostics'!$H108,'2 Diagnostics Ordering list'!$A$3:$A$855,0))),INDEX('2 Diagnostics Ordering list'!$A$3:$A$855,MATCH('Calculations - Diagnostics'!$H108,'2 Diagnostics Ordering list'!$A$3:$A$855,0))),"")</f>
        <v/>
      </c>
      <c r="B73" s="718" t="str">
        <f t="array" aca="1" ref="B73" ca="1">IF(OR(LEFT(INDEX('2 Diagnostics Ordering list'!$A$3:$A$855,MATCH('Calculations - Diagnostics'!$H108,'2 Diagnostics Ordering list'!$A$3:$A$855,0)),4)="1.1 ",LEFT(INDEX('2 Diagnostics Ordering list'!$A$3:$A$855,MATCH('Calculations - Diagnostics'!$H108,'2 Diagnostics Ordering list'!$A$3:$A$855,0)),4)="1.2 ",LEFT(INDEX('2 Diagnostics Ordering list'!$A$3:$A$855,MATCH('Calculations - Diagnostics'!$H108,'2 Diagnostics Ordering list'!$A$3:$A$855,0)),4)="1.3 ",LEFT(INDEX('2 Diagnostics Ordering list'!$A$3:$A$855,MATCH('Calculations - Diagnostics'!$H108,'2 Diagnostics Ordering list'!$A$3:$A$855,0)),4)="1.4 ",LEFT(INDEX('2 Diagnostics Ordering list'!$A$3:$A$855,MATCH('Calculations - Diagnostics'!$H108,'2 Diagnostics Ordering list'!$A$3:$A$855,0)),4)="1.5 ",LEFT(INDEX('2 Diagnostics Ordering list'!$A$3:$A$855,MATCH('Calculations - Diagnostics'!$H108,'2 Diagnostics Ordering list'!$A$3:$A$855,0)),4)="1.6 ",LEFT(INDEX('2 Diagnostics Ordering list'!$A$3:$A$855,MATCH('Calculations - Diagnostics'!$H108,'2 Diagnostics Ordering list'!$A$3:$A$855,0)),4)="2.1 ",LEFT(INDEX('2 Diagnostics Ordering list'!$A$3:$A$855,MATCH('Calculations - Diagnostics'!$H108,'2 Diagnostics Ordering list'!$A$3:$A$855,0)),4)="3.1 ",LEFT(INDEX('2 Diagnostics Ordering list'!$A$3:$A$855,MATCH('Calculations - Diagnostics'!$H108,'2 Diagnostics Ordering list'!$A$3:$A$855,0)),4)="4.1 ",LEFT(INDEX('2 Diagnostics Ordering list'!$A$3:$A$855,MATCH('Calculations - Diagnostics'!$H108,'2 Diagnostics Ordering list'!$A$3:$A$855,0)),4)="4.2 ",LEFT(INDEX('2 Diagnostics Ordering list'!$A$3:$A$855,MATCH('Calculations - Diagnostics'!$H108,'2 Diagnostics Ordering list'!$A$3:$A$855,0)),4)="5.1 ",LEFT(INDEX('2 Diagnostics Ordering list'!$A$3:$A$855,MATCH('Calculations - Diagnostics'!$H108,'2 Diagnostics Ordering list'!$A$3:$A$855,0)),4)="5.2 ",LEFT(INDEX('2 Diagnostics Ordering list'!$A$3:$A$855,MATCH('Calculations - Diagnostics'!$H108,'2 Diagnostics Ordering list'!$A$3:$A$855,0)),4)="5.3 ",LEFT(INDEX('2 Diagnostics Ordering list'!$A$3:$A$855,MATCH('Calculations - Diagnostics'!$H108,'2 Diagnostics Ordering list'!$A$3:$A$855,0)),4)="6.1 ",LEFT(INDEX('2 Diagnostics Ordering list'!$A$3:$A$855,MATCH('Calculations - Diagnostics'!$H108,'2 Diagnostics Ordering list'!$A$3:$A$855,0)),4)="6.2 ",LEFT(INDEX('2 Diagnostics Ordering list'!$A$3:$A$855,MATCH('Calculations - Diagnostics'!$H108,'2 Diagnostics Ordering list'!$A$3:$A$855,0)),4)="6.3 ",LEFT(INDEX('2 Diagnostics Ordering list'!$A$3:$A$855,MATCH('Calculations - Diagnostics'!$H108,'2 Diagnostics Ordering list'!$A$3:$A$855,0)),4)="6.4 ",LEFT(INDEX('2 Diagnostics Ordering list'!$A$3:$A$855,MATCH('Calculations - Diagnostics'!$H108,'2 Diagnostics Ordering list'!$A$3:$A$855,0)),4)="7.1 "),HYPERLINK("#"&amp;CELL("address",INDEX('2 Diagnostics Ordering list'!$A$3:$A$855,MATCH('Calculations - Diagnostics'!$H108,'2 Diagnostics Ordering list'!$A$3:$A$855,0))),INDEX('2 Diagnostics Ordering list'!$A$3:$A$855,MATCH('Calculations - Diagnostics'!$H108,'2 Diagnostics Ordering list'!$A$3:$A$855,0))),"")</f>
        <v/>
      </c>
      <c r="C73" s="719" t="str">
        <f t="array" aca="1" ref="C73" ca="1">IF(AND(A73="",B73=""),HYPERLINK("#"&amp;CELL("address",INDEX('2 Diagnostics Ordering list'!$A$3:$A$855,MATCH('Calculations - Diagnostics'!$H108,'2 Diagnostics Ordering list'!$A$3:$A$855,0))),INDEX('2 Diagnostics Ordering list'!$A$3:$A$855,MATCH('Calculations - Diagnostics'!$H108,'2 Diagnostics Ordering list'!$A$3:$A$855,0))),"")</f>
        <v xml:space="preserve">5.3.1 Waste management reagents	</v>
      </c>
    </row>
    <row r="74" spans="1:3" ht="17.100000000000001" customHeight="1" x14ac:dyDescent="0.2">
      <c r="A74" s="707" t="str">
        <f t="array" aca="1" ref="A74" ca="1">IF(OR(LEFT(INDEX('2 Diagnostics Ordering list'!$A$3:$A$855,MATCH('Calculations - Diagnostics'!$H109,'2 Diagnostics Ordering list'!$A$3:$A$855,0)),3)="1. ",LEFT(INDEX('2 Diagnostics Ordering list'!$A$3:$A$855,MATCH('Calculations - Diagnostics'!$H109,'2 Diagnostics Ordering list'!$A$3:$A$855,0)),3)="2. ",LEFT(INDEX('2 Diagnostics Ordering list'!$A$3:$A$855,MATCH('Calculations - Diagnostics'!$H109,'2 Diagnostics Ordering list'!$A$3:$A$855,0)),3)="3. ",LEFT(INDEX('2 Diagnostics Ordering list'!$A$3:$A$855,MATCH('Calculations - Diagnostics'!$H109,'2 Diagnostics Ordering list'!$A$3:$A$855,0)),3)="4. ",LEFT(INDEX('2 Diagnostics Ordering list'!$A$3:$A$855,MATCH('Calculations - Diagnostics'!$H109,'2 Diagnostics Ordering list'!$A$3:$A$855,0)),3)="5. ",LEFT(INDEX('2 Diagnostics Ordering list'!$A$3:$A$855,MATCH('Calculations - Diagnostics'!$H109,'2 Diagnostics Ordering list'!$A$3:$A$855,0)),3)="6. ",LEFT(INDEX('2 Diagnostics Ordering list'!$A$3:$A$855,MATCH('Calculations - Diagnostics'!$H109,'2 Diagnostics Ordering list'!$A$3:$A$855,0)),3)="7. ",LEFT(INDEX('2 Diagnostics Ordering list'!$A$3:$A$855,MATCH('Calculations - Diagnostics'!$H109,'2 Diagnostics Ordering list'!$A$3:$A$855,0)),3)="8. ",LEFT(INDEX('2 Diagnostics Ordering list'!$A$3:$A$855,MATCH('Calculations - Diagnostics'!$H109,'2 Diagnostics Ordering list'!$A$3:$A$855,0)),3)="9. "),HYPERLINK("#"&amp;CELL("address",INDEX('2 Diagnostics Ordering list'!$A$3:$A$855,MATCH('Calculations - Diagnostics'!$H109,'2 Diagnostics Ordering list'!$A$3:$A$855,0))),INDEX('2 Diagnostics Ordering list'!$A$3:$A$855,MATCH('Calculations - Diagnostics'!$H109,'2 Diagnostics Ordering list'!$A$3:$A$855,0))),"")</f>
        <v/>
      </c>
      <c r="B74" s="708" t="str">
        <f t="array" aca="1" ref="B74" ca="1">IF(OR(LEFT(INDEX('2 Diagnostics Ordering list'!$A$3:$A$855,MATCH('Calculations - Diagnostics'!$H109,'2 Diagnostics Ordering list'!$A$3:$A$855,0)),4)="1.1 ",LEFT(INDEX('2 Diagnostics Ordering list'!$A$3:$A$855,MATCH('Calculations - Diagnostics'!$H109,'2 Diagnostics Ordering list'!$A$3:$A$855,0)),4)="1.2 ",LEFT(INDEX('2 Diagnostics Ordering list'!$A$3:$A$855,MATCH('Calculations - Diagnostics'!$H109,'2 Diagnostics Ordering list'!$A$3:$A$855,0)),4)="1.3 ",LEFT(INDEX('2 Diagnostics Ordering list'!$A$3:$A$855,MATCH('Calculations - Diagnostics'!$H109,'2 Diagnostics Ordering list'!$A$3:$A$855,0)),4)="1.4 ",LEFT(INDEX('2 Diagnostics Ordering list'!$A$3:$A$855,MATCH('Calculations - Diagnostics'!$H109,'2 Diagnostics Ordering list'!$A$3:$A$855,0)),4)="1.5 ",LEFT(INDEX('2 Diagnostics Ordering list'!$A$3:$A$855,MATCH('Calculations - Diagnostics'!$H109,'2 Diagnostics Ordering list'!$A$3:$A$855,0)),4)="1.6 ",LEFT(INDEX('2 Diagnostics Ordering list'!$A$3:$A$855,MATCH('Calculations - Diagnostics'!$H109,'2 Diagnostics Ordering list'!$A$3:$A$855,0)),4)="2.1 ",LEFT(INDEX('2 Diagnostics Ordering list'!$A$3:$A$855,MATCH('Calculations - Diagnostics'!$H109,'2 Diagnostics Ordering list'!$A$3:$A$855,0)),4)="3.1 ",LEFT(INDEX('2 Diagnostics Ordering list'!$A$3:$A$855,MATCH('Calculations - Diagnostics'!$H109,'2 Diagnostics Ordering list'!$A$3:$A$855,0)),4)="4.1 ",LEFT(INDEX('2 Diagnostics Ordering list'!$A$3:$A$855,MATCH('Calculations - Diagnostics'!$H109,'2 Diagnostics Ordering list'!$A$3:$A$855,0)),4)="4.2 ",LEFT(INDEX('2 Diagnostics Ordering list'!$A$3:$A$855,MATCH('Calculations - Diagnostics'!$H109,'2 Diagnostics Ordering list'!$A$3:$A$855,0)),4)="5.1 ",LEFT(INDEX('2 Diagnostics Ordering list'!$A$3:$A$855,MATCH('Calculations - Diagnostics'!$H109,'2 Diagnostics Ordering list'!$A$3:$A$855,0)),4)="5.2 ",LEFT(INDEX('2 Diagnostics Ordering list'!$A$3:$A$855,MATCH('Calculations - Diagnostics'!$H109,'2 Diagnostics Ordering list'!$A$3:$A$855,0)),4)="5.3 ",LEFT(INDEX('2 Diagnostics Ordering list'!$A$3:$A$855,MATCH('Calculations - Diagnostics'!$H109,'2 Diagnostics Ordering list'!$A$3:$A$855,0)),4)="6.1 ",LEFT(INDEX('2 Diagnostics Ordering list'!$A$3:$A$855,MATCH('Calculations - Diagnostics'!$H109,'2 Diagnostics Ordering list'!$A$3:$A$855,0)),4)="6.2 ",LEFT(INDEX('2 Diagnostics Ordering list'!$A$3:$A$855,MATCH('Calculations - Diagnostics'!$H109,'2 Diagnostics Ordering list'!$A$3:$A$855,0)),4)="6.3 ",LEFT(INDEX('2 Diagnostics Ordering list'!$A$3:$A$855,MATCH('Calculations - Diagnostics'!$H109,'2 Diagnostics Ordering list'!$A$3:$A$855,0)),4)="6.4 ",LEFT(INDEX('2 Diagnostics Ordering list'!$A$3:$A$855,MATCH('Calculations - Diagnostics'!$H109,'2 Diagnostics Ordering list'!$A$3:$A$855,0)),4)="7.1 "),HYPERLINK("#"&amp;CELL("address",INDEX('2 Diagnostics Ordering list'!$A$3:$A$855,MATCH('Calculations - Diagnostics'!$H109,'2 Diagnostics Ordering list'!$A$3:$A$855,0))),INDEX('2 Diagnostics Ordering list'!$A$3:$A$855,MATCH('Calculations - Diagnostics'!$H109,'2 Diagnostics Ordering list'!$A$3:$A$855,0))),"")</f>
        <v/>
      </c>
      <c r="C74" s="709" t="str">
        <f t="array" aca="1" ref="C74" ca="1">IF(AND(A74="",B74=""),HYPERLINK("#"&amp;CELL("address",INDEX('2 Diagnostics Ordering list'!$A$3:$A$855,MATCH('Calculations - Diagnostics'!$H109,'2 Diagnostics Ordering list'!$A$3:$A$855,0))),INDEX('2 Diagnostics Ordering list'!$A$3:$A$855,MATCH('Calculations - Diagnostics'!$H109,'2 Diagnostics Ordering list'!$A$3:$A$855,0))),"")</f>
        <v xml:space="preserve">5.3.2 Waste management consumables	</v>
      </c>
    </row>
    <row r="75" spans="1:3" ht="17.100000000000001" customHeight="1" x14ac:dyDescent="0.2">
      <c r="A75" s="707" t="str">
        <f t="array" aca="1" ref="A75" ca="1">IF(OR(LEFT(INDEX('2 Diagnostics Ordering list'!$A$3:$A$855,MATCH('Calculations - Diagnostics'!$H110,'2 Diagnostics Ordering list'!$A$3:$A$855,0)),3)="1. ",LEFT(INDEX('2 Diagnostics Ordering list'!$A$3:$A$855,MATCH('Calculations - Diagnostics'!$H110,'2 Diagnostics Ordering list'!$A$3:$A$855,0)),3)="2. ",LEFT(INDEX('2 Diagnostics Ordering list'!$A$3:$A$855,MATCH('Calculations - Diagnostics'!$H110,'2 Diagnostics Ordering list'!$A$3:$A$855,0)),3)="3. ",LEFT(INDEX('2 Diagnostics Ordering list'!$A$3:$A$855,MATCH('Calculations - Diagnostics'!$H110,'2 Diagnostics Ordering list'!$A$3:$A$855,0)),3)="4. ",LEFT(INDEX('2 Diagnostics Ordering list'!$A$3:$A$855,MATCH('Calculations - Diagnostics'!$H110,'2 Diagnostics Ordering list'!$A$3:$A$855,0)),3)="5. ",LEFT(INDEX('2 Diagnostics Ordering list'!$A$3:$A$855,MATCH('Calculations - Diagnostics'!$H110,'2 Diagnostics Ordering list'!$A$3:$A$855,0)),3)="6. ",LEFT(INDEX('2 Diagnostics Ordering list'!$A$3:$A$855,MATCH('Calculations - Diagnostics'!$H110,'2 Diagnostics Ordering list'!$A$3:$A$855,0)),3)="7. ",LEFT(INDEX('2 Diagnostics Ordering list'!$A$3:$A$855,MATCH('Calculations - Diagnostics'!$H110,'2 Diagnostics Ordering list'!$A$3:$A$855,0)),3)="8. ",LEFT(INDEX('2 Diagnostics Ordering list'!$A$3:$A$855,MATCH('Calculations - Diagnostics'!$H110,'2 Diagnostics Ordering list'!$A$3:$A$855,0)),3)="9. "),HYPERLINK("#"&amp;CELL("address",INDEX('2 Diagnostics Ordering list'!$A$3:$A$855,MATCH('Calculations - Diagnostics'!$H110,'2 Diagnostics Ordering list'!$A$3:$A$855,0))),INDEX('2 Diagnostics Ordering list'!$A$3:$A$855,MATCH('Calculations - Diagnostics'!$H110,'2 Diagnostics Ordering list'!$A$3:$A$855,0))),"")</f>
        <v>6. LABORATORY EQUIPMENT</v>
      </c>
      <c r="B75" s="708" t="str">
        <f t="array" aca="1" ref="B75" ca="1">IF(OR(LEFT(INDEX('2 Diagnostics Ordering list'!$A$3:$A$855,MATCH('Calculations - Diagnostics'!$H110,'2 Diagnostics Ordering list'!$A$3:$A$855,0)),4)="1.1 ",LEFT(INDEX('2 Diagnostics Ordering list'!$A$3:$A$855,MATCH('Calculations - Diagnostics'!$H110,'2 Diagnostics Ordering list'!$A$3:$A$855,0)),4)="1.2 ",LEFT(INDEX('2 Diagnostics Ordering list'!$A$3:$A$855,MATCH('Calculations - Diagnostics'!$H110,'2 Diagnostics Ordering list'!$A$3:$A$855,0)),4)="1.3 ",LEFT(INDEX('2 Diagnostics Ordering list'!$A$3:$A$855,MATCH('Calculations - Diagnostics'!$H110,'2 Diagnostics Ordering list'!$A$3:$A$855,0)),4)="1.4 ",LEFT(INDEX('2 Diagnostics Ordering list'!$A$3:$A$855,MATCH('Calculations - Diagnostics'!$H110,'2 Diagnostics Ordering list'!$A$3:$A$855,0)),4)="1.5 ",LEFT(INDEX('2 Diagnostics Ordering list'!$A$3:$A$855,MATCH('Calculations - Diagnostics'!$H110,'2 Diagnostics Ordering list'!$A$3:$A$855,0)),4)="1.6 ",LEFT(INDEX('2 Diagnostics Ordering list'!$A$3:$A$855,MATCH('Calculations - Diagnostics'!$H110,'2 Diagnostics Ordering list'!$A$3:$A$855,0)),4)="2.1 ",LEFT(INDEX('2 Diagnostics Ordering list'!$A$3:$A$855,MATCH('Calculations - Diagnostics'!$H110,'2 Diagnostics Ordering list'!$A$3:$A$855,0)),4)="3.1 ",LEFT(INDEX('2 Diagnostics Ordering list'!$A$3:$A$855,MATCH('Calculations - Diagnostics'!$H110,'2 Diagnostics Ordering list'!$A$3:$A$855,0)),4)="4.1 ",LEFT(INDEX('2 Diagnostics Ordering list'!$A$3:$A$855,MATCH('Calculations - Diagnostics'!$H110,'2 Diagnostics Ordering list'!$A$3:$A$855,0)),4)="4.2 ",LEFT(INDEX('2 Diagnostics Ordering list'!$A$3:$A$855,MATCH('Calculations - Diagnostics'!$H110,'2 Diagnostics Ordering list'!$A$3:$A$855,0)),4)="5.1 ",LEFT(INDEX('2 Diagnostics Ordering list'!$A$3:$A$855,MATCH('Calculations - Diagnostics'!$H110,'2 Diagnostics Ordering list'!$A$3:$A$855,0)),4)="5.2 ",LEFT(INDEX('2 Diagnostics Ordering list'!$A$3:$A$855,MATCH('Calculations - Diagnostics'!$H110,'2 Diagnostics Ordering list'!$A$3:$A$855,0)),4)="5.3 ",LEFT(INDEX('2 Diagnostics Ordering list'!$A$3:$A$855,MATCH('Calculations - Diagnostics'!$H110,'2 Diagnostics Ordering list'!$A$3:$A$855,0)),4)="6.1 ",LEFT(INDEX('2 Diagnostics Ordering list'!$A$3:$A$855,MATCH('Calculations - Diagnostics'!$H110,'2 Diagnostics Ordering list'!$A$3:$A$855,0)),4)="6.2 ",LEFT(INDEX('2 Diagnostics Ordering list'!$A$3:$A$855,MATCH('Calculations - Diagnostics'!$H110,'2 Diagnostics Ordering list'!$A$3:$A$855,0)),4)="6.3 ",LEFT(INDEX('2 Diagnostics Ordering list'!$A$3:$A$855,MATCH('Calculations - Diagnostics'!$H110,'2 Diagnostics Ordering list'!$A$3:$A$855,0)),4)="6.4 ",LEFT(INDEX('2 Diagnostics Ordering list'!$A$3:$A$855,MATCH('Calculations - Diagnostics'!$H110,'2 Diagnostics Ordering list'!$A$3:$A$855,0)),4)="7.1 "),HYPERLINK("#"&amp;CELL("address",INDEX('2 Diagnostics Ordering list'!$A$3:$A$855,MATCH('Calculations - Diagnostics'!$H110,'2 Diagnostics Ordering list'!$A$3:$A$855,0))),INDEX('2 Diagnostics Ordering list'!$A$3:$A$855,MATCH('Calculations - Diagnostics'!$H110,'2 Diagnostics Ordering list'!$A$3:$A$855,0))),"")</f>
        <v/>
      </c>
      <c r="C75" s="720" t="str">
        <f t="array" aca="1" ref="C75" ca="1">IF(AND(A75="",B75=""),HYPERLINK("#"&amp;CELL("address",INDEX('2 Diagnostics Ordering list'!$A$3:$A$855,MATCH('Calculations - Diagnostics'!$H110,'2 Diagnostics Ordering list'!$A$3:$A$855,0))),INDEX('2 Diagnostics Ordering list'!$A$3:$A$855,MATCH('Calculations - Diagnostics'!$H110,'2 Diagnostics Ordering list'!$A$3:$A$855,0))),"")</f>
        <v/>
      </c>
    </row>
    <row r="76" spans="1:3" ht="17.100000000000001" customHeight="1" x14ac:dyDescent="0.2">
      <c r="A76" s="707" t="str">
        <f t="array" aca="1" ref="A76" ca="1">IF(OR(LEFT(INDEX('2 Diagnostics Ordering list'!$A$3:$A$855,MATCH('Calculations - Diagnostics'!$H111,'2 Diagnostics Ordering list'!$A$3:$A$855,0)),3)="1. ",LEFT(INDEX('2 Diagnostics Ordering list'!$A$3:$A$855,MATCH('Calculations - Diagnostics'!$H111,'2 Diagnostics Ordering list'!$A$3:$A$855,0)),3)="2. ",LEFT(INDEX('2 Diagnostics Ordering list'!$A$3:$A$855,MATCH('Calculations - Diagnostics'!$H111,'2 Diagnostics Ordering list'!$A$3:$A$855,0)),3)="3. ",LEFT(INDEX('2 Diagnostics Ordering list'!$A$3:$A$855,MATCH('Calculations - Diagnostics'!$H111,'2 Diagnostics Ordering list'!$A$3:$A$855,0)),3)="4. ",LEFT(INDEX('2 Diagnostics Ordering list'!$A$3:$A$855,MATCH('Calculations - Diagnostics'!$H111,'2 Diagnostics Ordering list'!$A$3:$A$855,0)),3)="5. ",LEFT(INDEX('2 Diagnostics Ordering list'!$A$3:$A$855,MATCH('Calculations - Diagnostics'!$H111,'2 Diagnostics Ordering list'!$A$3:$A$855,0)),3)="6. ",LEFT(INDEX('2 Diagnostics Ordering list'!$A$3:$A$855,MATCH('Calculations - Diagnostics'!$H111,'2 Diagnostics Ordering list'!$A$3:$A$855,0)),3)="7. ",LEFT(INDEX('2 Diagnostics Ordering list'!$A$3:$A$855,MATCH('Calculations - Diagnostics'!$H111,'2 Diagnostics Ordering list'!$A$3:$A$855,0)),3)="8. ",LEFT(INDEX('2 Diagnostics Ordering list'!$A$3:$A$855,MATCH('Calculations - Diagnostics'!$H111,'2 Diagnostics Ordering list'!$A$3:$A$855,0)),3)="9. "),HYPERLINK("#"&amp;CELL("address",INDEX('2 Diagnostics Ordering list'!$A$3:$A$855,MATCH('Calculations - Diagnostics'!$H111,'2 Diagnostics Ordering list'!$A$3:$A$855,0))),INDEX('2 Diagnostics Ordering list'!$A$3:$A$855,MATCH('Calculations - Diagnostics'!$H111,'2 Diagnostics Ordering list'!$A$3:$A$855,0))),"")</f>
        <v/>
      </c>
      <c r="B76" s="708" t="str">
        <f t="array" aca="1" ref="B76" ca="1">IF(OR(LEFT(INDEX('2 Diagnostics Ordering list'!$A$3:$A$855,MATCH('Calculations - Diagnostics'!$H111,'2 Diagnostics Ordering list'!$A$3:$A$855,0)),4)="1.1 ",LEFT(INDEX('2 Diagnostics Ordering list'!$A$3:$A$855,MATCH('Calculations - Diagnostics'!$H111,'2 Diagnostics Ordering list'!$A$3:$A$855,0)),4)="1.2 ",LEFT(INDEX('2 Diagnostics Ordering list'!$A$3:$A$855,MATCH('Calculations - Diagnostics'!$H111,'2 Diagnostics Ordering list'!$A$3:$A$855,0)),4)="1.3 ",LEFT(INDEX('2 Diagnostics Ordering list'!$A$3:$A$855,MATCH('Calculations - Diagnostics'!$H111,'2 Diagnostics Ordering list'!$A$3:$A$855,0)),4)="1.4 ",LEFT(INDEX('2 Diagnostics Ordering list'!$A$3:$A$855,MATCH('Calculations - Diagnostics'!$H111,'2 Diagnostics Ordering list'!$A$3:$A$855,0)),4)="1.5 ",LEFT(INDEX('2 Diagnostics Ordering list'!$A$3:$A$855,MATCH('Calculations - Diagnostics'!$H111,'2 Diagnostics Ordering list'!$A$3:$A$855,0)),4)="1.6 ",LEFT(INDEX('2 Diagnostics Ordering list'!$A$3:$A$855,MATCH('Calculations - Diagnostics'!$H111,'2 Diagnostics Ordering list'!$A$3:$A$855,0)),4)="2.1 ",LEFT(INDEX('2 Diagnostics Ordering list'!$A$3:$A$855,MATCH('Calculations - Diagnostics'!$H111,'2 Diagnostics Ordering list'!$A$3:$A$855,0)),4)="3.1 ",LEFT(INDEX('2 Diagnostics Ordering list'!$A$3:$A$855,MATCH('Calculations - Diagnostics'!$H111,'2 Diagnostics Ordering list'!$A$3:$A$855,0)),4)="4.1 ",LEFT(INDEX('2 Diagnostics Ordering list'!$A$3:$A$855,MATCH('Calculations - Diagnostics'!$H111,'2 Diagnostics Ordering list'!$A$3:$A$855,0)),4)="4.2 ",LEFT(INDEX('2 Diagnostics Ordering list'!$A$3:$A$855,MATCH('Calculations - Diagnostics'!$H111,'2 Diagnostics Ordering list'!$A$3:$A$855,0)),4)="5.1 ",LEFT(INDEX('2 Diagnostics Ordering list'!$A$3:$A$855,MATCH('Calculations - Diagnostics'!$H111,'2 Diagnostics Ordering list'!$A$3:$A$855,0)),4)="5.2 ",LEFT(INDEX('2 Diagnostics Ordering list'!$A$3:$A$855,MATCH('Calculations - Diagnostics'!$H111,'2 Diagnostics Ordering list'!$A$3:$A$855,0)),4)="5.3 ",LEFT(INDEX('2 Diagnostics Ordering list'!$A$3:$A$855,MATCH('Calculations - Diagnostics'!$H111,'2 Diagnostics Ordering list'!$A$3:$A$855,0)),4)="6.1 ",LEFT(INDEX('2 Diagnostics Ordering list'!$A$3:$A$855,MATCH('Calculations - Diagnostics'!$H111,'2 Diagnostics Ordering list'!$A$3:$A$855,0)),4)="6.2 ",LEFT(INDEX('2 Diagnostics Ordering list'!$A$3:$A$855,MATCH('Calculations - Diagnostics'!$H111,'2 Diagnostics Ordering list'!$A$3:$A$855,0)),4)="6.3 ",LEFT(INDEX('2 Diagnostics Ordering list'!$A$3:$A$855,MATCH('Calculations - Diagnostics'!$H111,'2 Diagnostics Ordering list'!$A$3:$A$855,0)),4)="6.4 ",LEFT(INDEX('2 Diagnostics Ordering list'!$A$3:$A$855,MATCH('Calculations - Diagnostics'!$H111,'2 Diagnostics Ordering list'!$A$3:$A$855,0)),4)="7.1 "),HYPERLINK("#"&amp;CELL("address",INDEX('2 Diagnostics Ordering list'!$A$3:$A$855,MATCH('Calculations - Diagnostics'!$H111,'2 Diagnostics Ordering list'!$A$3:$A$855,0))),INDEX('2 Diagnostics Ordering list'!$A$3:$A$855,MATCH('Calculations - Diagnostics'!$H111,'2 Diagnostics Ordering list'!$A$3:$A$855,0))),"")</f>
        <v>6.1 UPS AND SOLAR PANELS</v>
      </c>
      <c r="C76" s="715" t="str">
        <f t="array" aca="1" ref="C76" ca="1">IF(AND(A76="",B76=""),HYPERLINK("#"&amp;CELL("address",INDEX('2 Diagnostics Ordering list'!$A$3:$A$855,MATCH('Calculations - Diagnostics'!$H111,'2 Diagnostics Ordering list'!$A$3:$A$855,0))),INDEX('2 Diagnostics Ordering list'!$A$3:$A$855,MATCH('Calculations - Diagnostics'!$H111,'2 Diagnostics Ordering list'!$A$3:$A$855,0))),"")</f>
        <v/>
      </c>
    </row>
    <row r="77" spans="1:3" ht="17.100000000000001" customHeight="1" x14ac:dyDescent="0.2">
      <c r="A77" s="707" t="str">
        <f t="array" aca="1" ref="A77" ca="1">IF(OR(LEFT(INDEX('2 Diagnostics Ordering list'!$A$3:$A$855,MATCH('Calculations - Diagnostics'!$H112,'2 Diagnostics Ordering list'!$A$3:$A$855,0)),3)="1. ",LEFT(INDEX('2 Diagnostics Ordering list'!$A$3:$A$855,MATCH('Calculations - Diagnostics'!$H112,'2 Diagnostics Ordering list'!$A$3:$A$855,0)),3)="2. ",LEFT(INDEX('2 Diagnostics Ordering list'!$A$3:$A$855,MATCH('Calculations - Diagnostics'!$H112,'2 Diagnostics Ordering list'!$A$3:$A$855,0)),3)="3. ",LEFT(INDEX('2 Diagnostics Ordering list'!$A$3:$A$855,MATCH('Calculations - Diagnostics'!$H112,'2 Diagnostics Ordering list'!$A$3:$A$855,0)),3)="4. ",LEFT(INDEX('2 Diagnostics Ordering list'!$A$3:$A$855,MATCH('Calculations - Diagnostics'!$H112,'2 Diagnostics Ordering list'!$A$3:$A$855,0)),3)="5. ",LEFT(INDEX('2 Diagnostics Ordering list'!$A$3:$A$855,MATCH('Calculations - Diagnostics'!$H112,'2 Diagnostics Ordering list'!$A$3:$A$855,0)),3)="6. ",LEFT(INDEX('2 Diagnostics Ordering list'!$A$3:$A$855,MATCH('Calculations - Diagnostics'!$H112,'2 Diagnostics Ordering list'!$A$3:$A$855,0)),3)="7. ",LEFT(INDEX('2 Diagnostics Ordering list'!$A$3:$A$855,MATCH('Calculations - Diagnostics'!$H112,'2 Diagnostics Ordering list'!$A$3:$A$855,0)),3)="8. ",LEFT(INDEX('2 Diagnostics Ordering list'!$A$3:$A$855,MATCH('Calculations - Diagnostics'!$H112,'2 Diagnostics Ordering list'!$A$3:$A$855,0)),3)="9. "),HYPERLINK("#"&amp;CELL("address",INDEX('2 Diagnostics Ordering list'!$A$3:$A$855,MATCH('Calculations - Diagnostics'!$H112,'2 Diagnostics Ordering list'!$A$3:$A$855,0))),INDEX('2 Diagnostics Ordering list'!$A$3:$A$855,MATCH('Calculations - Diagnostics'!$H112,'2 Diagnostics Ordering list'!$A$3:$A$855,0))),"")</f>
        <v/>
      </c>
      <c r="B77" s="712" t="str">
        <f t="array" aca="1" ref="B77" ca="1">IF(OR(LEFT(INDEX('2 Diagnostics Ordering list'!$A$3:$A$855,MATCH('Calculations - Diagnostics'!$H112,'2 Diagnostics Ordering list'!$A$3:$A$855,0)),4)="1.1 ",LEFT(INDEX('2 Diagnostics Ordering list'!$A$3:$A$855,MATCH('Calculations - Diagnostics'!$H112,'2 Diagnostics Ordering list'!$A$3:$A$855,0)),4)="1.2 ",LEFT(INDEX('2 Diagnostics Ordering list'!$A$3:$A$855,MATCH('Calculations - Diagnostics'!$H112,'2 Diagnostics Ordering list'!$A$3:$A$855,0)),4)="1.3 ",LEFT(INDEX('2 Diagnostics Ordering list'!$A$3:$A$855,MATCH('Calculations - Diagnostics'!$H112,'2 Diagnostics Ordering list'!$A$3:$A$855,0)),4)="1.4 ",LEFT(INDEX('2 Diagnostics Ordering list'!$A$3:$A$855,MATCH('Calculations - Diagnostics'!$H112,'2 Diagnostics Ordering list'!$A$3:$A$855,0)),4)="1.5 ",LEFT(INDEX('2 Diagnostics Ordering list'!$A$3:$A$855,MATCH('Calculations - Diagnostics'!$H112,'2 Diagnostics Ordering list'!$A$3:$A$855,0)),4)="1.6 ",LEFT(INDEX('2 Diagnostics Ordering list'!$A$3:$A$855,MATCH('Calculations - Diagnostics'!$H112,'2 Diagnostics Ordering list'!$A$3:$A$855,0)),4)="2.1 ",LEFT(INDEX('2 Diagnostics Ordering list'!$A$3:$A$855,MATCH('Calculations - Diagnostics'!$H112,'2 Diagnostics Ordering list'!$A$3:$A$855,0)),4)="3.1 ",LEFT(INDEX('2 Diagnostics Ordering list'!$A$3:$A$855,MATCH('Calculations - Diagnostics'!$H112,'2 Diagnostics Ordering list'!$A$3:$A$855,0)),4)="4.1 ",LEFT(INDEX('2 Diagnostics Ordering list'!$A$3:$A$855,MATCH('Calculations - Diagnostics'!$H112,'2 Diagnostics Ordering list'!$A$3:$A$855,0)),4)="4.2 ",LEFT(INDEX('2 Diagnostics Ordering list'!$A$3:$A$855,MATCH('Calculations - Diagnostics'!$H112,'2 Diagnostics Ordering list'!$A$3:$A$855,0)),4)="5.1 ",LEFT(INDEX('2 Diagnostics Ordering list'!$A$3:$A$855,MATCH('Calculations - Diagnostics'!$H112,'2 Diagnostics Ordering list'!$A$3:$A$855,0)),4)="5.2 ",LEFT(INDEX('2 Diagnostics Ordering list'!$A$3:$A$855,MATCH('Calculations - Diagnostics'!$H112,'2 Diagnostics Ordering list'!$A$3:$A$855,0)),4)="5.3 ",LEFT(INDEX('2 Diagnostics Ordering list'!$A$3:$A$855,MATCH('Calculations - Diagnostics'!$H112,'2 Diagnostics Ordering list'!$A$3:$A$855,0)),4)="6.1 ",LEFT(INDEX('2 Diagnostics Ordering list'!$A$3:$A$855,MATCH('Calculations - Diagnostics'!$H112,'2 Diagnostics Ordering list'!$A$3:$A$855,0)),4)="6.2 ",LEFT(INDEX('2 Diagnostics Ordering list'!$A$3:$A$855,MATCH('Calculations - Diagnostics'!$H112,'2 Diagnostics Ordering list'!$A$3:$A$855,0)),4)="6.3 ",LEFT(INDEX('2 Diagnostics Ordering list'!$A$3:$A$855,MATCH('Calculations - Diagnostics'!$H112,'2 Diagnostics Ordering list'!$A$3:$A$855,0)),4)="6.4 ",LEFT(INDEX('2 Diagnostics Ordering list'!$A$3:$A$855,MATCH('Calculations - Diagnostics'!$H112,'2 Diagnostics Ordering list'!$A$3:$A$855,0)),4)="7.1 "),HYPERLINK("#"&amp;CELL("address",INDEX('2 Diagnostics Ordering list'!$A$3:$A$855,MATCH('Calculations - Diagnostics'!$H112,'2 Diagnostics Ordering list'!$A$3:$A$855,0))),INDEX('2 Diagnostics Ordering list'!$A$3:$A$855,MATCH('Calculations - Diagnostics'!$H112,'2 Diagnostics Ordering list'!$A$3:$A$855,0))),"")</f>
        <v/>
      </c>
      <c r="C77" s="716" t="str">
        <f t="array" aca="1" ref="C77" ca="1">IF(AND(A77="",B77=""),HYPERLINK("#"&amp;CELL("address",INDEX('2 Diagnostics Ordering list'!$A$3:$A$855,MATCH('Calculations - Diagnostics'!$H112,'2 Diagnostics Ordering list'!$A$3:$A$855,0))),INDEX('2 Diagnostics Ordering list'!$A$3:$A$855,MATCH('Calculations - Diagnostics'!$H112,'2 Diagnostics Ordering list'!$A$3:$A$855,0))),"")</f>
        <v>6.1.1 UPSs</v>
      </c>
    </row>
    <row r="78" spans="1:3" ht="17.100000000000001" customHeight="1" x14ac:dyDescent="0.2">
      <c r="A78" s="707" t="str">
        <f t="array" aca="1" ref="A78" ca="1">IF(OR(LEFT(INDEX('2 Diagnostics Ordering list'!$A$3:$A$855,MATCH('Calculations - Diagnostics'!$H113,'2 Diagnostics Ordering list'!$A$3:$A$855,0)),3)="1. ",LEFT(INDEX('2 Diagnostics Ordering list'!$A$3:$A$855,MATCH('Calculations - Diagnostics'!$H113,'2 Diagnostics Ordering list'!$A$3:$A$855,0)),3)="2. ",LEFT(INDEX('2 Diagnostics Ordering list'!$A$3:$A$855,MATCH('Calculations - Diagnostics'!$H113,'2 Diagnostics Ordering list'!$A$3:$A$855,0)),3)="3. ",LEFT(INDEX('2 Diagnostics Ordering list'!$A$3:$A$855,MATCH('Calculations - Diagnostics'!$H113,'2 Diagnostics Ordering list'!$A$3:$A$855,0)),3)="4. ",LEFT(INDEX('2 Diagnostics Ordering list'!$A$3:$A$855,MATCH('Calculations - Diagnostics'!$H113,'2 Diagnostics Ordering list'!$A$3:$A$855,0)),3)="5. ",LEFT(INDEX('2 Diagnostics Ordering list'!$A$3:$A$855,MATCH('Calculations - Diagnostics'!$H113,'2 Diagnostics Ordering list'!$A$3:$A$855,0)),3)="6. ",LEFT(INDEX('2 Diagnostics Ordering list'!$A$3:$A$855,MATCH('Calculations - Diagnostics'!$H113,'2 Diagnostics Ordering list'!$A$3:$A$855,0)),3)="7. ",LEFT(INDEX('2 Diagnostics Ordering list'!$A$3:$A$855,MATCH('Calculations - Diagnostics'!$H113,'2 Diagnostics Ordering list'!$A$3:$A$855,0)),3)="8. ",LEFT(INDEX('2 Diagnostics Ordering list'!$A$3:$A$855,MATCH('Calculations - Diagnostics'!$H113,'2 Diagnostics Ordering list'!$A$3:$A$855,0)),3)="9. "),HYPERLINK("#"&amp;CELL("address",INDEX('2 Diagnostics Ordering list'!$A$3:$A$855,MATCH('Calculations - Diagnostics'!$H113,'2 Diagnostics Ordering list'!$A$3:$A$855,0))),INDEX('2 Diagnostics Ordering list'!$A$3:$A$855,MATCH('Calculations - Diagnostics'!$H113,'2 Diagnostics Ordering list'!$A$3:$A$855,0))),"")</f>
        <v/>
      </c>
      <c r="B78" s="708" t="str">
        <f t="array" aca="1" ref="B78" ca="1">IF(OR(LEFT(INDEX('2 Diagnostics Ordering list'!$A$3:$A$855,MATCH('Calculations - Diagnostics'!$H113,'2 Diagnostics Ordering list'!$A$3:$A$855,0)),4)="1.1 ",LEFT(INDEX('2 Diagnostics Ordering list'!$A$3:$A$855,MATCH('Calculations - Diagnostics'!$H113,'2 Diagnostics Ordering list'!$A$3:$A$855,0)),4)="1.2 ",LEFT(INDEX('2 Diagnostics Ordering list'!$A$3:$A$855,MATCH('Calculations - Diagnostics'!$H113,'2 Diagnostics Ordering list'!$A$3:$A$855,0)),4)="1.3 ",LEFT(INDEX('2 Diagnostics Ordering list'!$A$3:$A$855,MATCH('Calculations - Diagnostics'!$H113,'2 Diagnostics Ordering list'!$A$3:$A$855,0)),4)="1.4 ",LEFT(INDEX('2 Diagnostics Ordering list'!$A$3:$A$855,MATCH('Calculations - Diagnostics'!$H113,'2 Diagnostics Ordering list'!$A$3:$A$855,0)),4)="1.5 ",LEFT(INDEX('2 Diagnostics Ordering list'!$A$3:$A$855,MATCH('Calculations - Diagnostics'!$H113,'2 Diagnostics Ordering list'!$A$3:$A$855,0)),4)="1.6 ",LEFT(INDEX('2 Diagnostics Ordering list'!$A$3:$A$855,MATCH('Calculations - Diagnostics'!$H113,'2 Diagnostics Ordering list'!$A$3:$A$855,0)),4)="2.1 ",LEFT(INDEX('2 Diagnostics Ordering list'!$A$3:$A$855,MATCH('Calculations - Diagnostics'!$H113,'2 Diagnostics Ordering list'!$A$3:$A$855,0)),4)="3.1 ",LEFT(INDEX('2 Diagnostics Ordering list'!$A$3:$A$855,MATCH('Calculations - Diagnostics'!$H113,'2 Diagnostics Ordering list'!$A$3:$A$855,0)),4)="4.1 ",LEFT(INDEX('2 Diagnostics Ordering list'!$A$3:$A$855,MATCH('Calculations - Diagnostics'!$H113,'2 Diagnostics Ordering list'!$A$3:$A$855,0)),4)="4.2 ",LEFT(INDEX('2 Diagnostics Ordering list'!$A$3:$A$855,MATCH('Calculations - Diagnostics'!$H113,'2 Diagnostics Ordering list'!$A$3:$A$855,0)),4)="5.1 ",LEFT(INDEX('2 Diagnostics Ordering list'!$A$3:$A$855,MATCH('Calculations - Diagnostics'!$H113,'2 Diagnostics Ordering list'!$A$3:$A$855,0)),4)="5.2 ",LEFT(INDEX('2 Diagnostics Ordering list'!$A$3:$A$855,MATCH('Calculations - Diagnostics'!$H113,'2 Diagnostics Ordering list'!$A$3:$A$855,0)),4)="5.3 ",LEFT(INDEX('2 Diagnostics Ordering list'!$A$3:$A$855,MATCH('Calculations - Diagnostics'!$H113,'2 Diagnostics Ordering list'!$A$3:$A$855,0)),4)="6.1 ",LEFT(INDEX('2 Diagnostics Ordering list'!$A$3:$A$855,MATCH('Calculations - Diagnostics'!$H113,'2 Diagnostics Ordering list'!$A$3:$A$855,0)),4)="6.2 ",LEFT(INDEX('2 Diagnostics Ordering list'!$A$3:$A$855,MATCH('Calculations - Diagnostics'!$H113,'2 Diagnostics Ordering list'!$A$3:$A$855,0)),4)="6.3 ",LEFT(INDEX('2 Diagnostics Ordering list'!$A$3:$A$855,MATCH('Calculations - Diagnostics'!$H113,'2 Diagnostics Ordering list'!$A$3:$A$855,0)),4)="6.4 ",LEFT(INDEX('2 Diagnostics Ordering list'!$A$3:$A$855,MATCH('Calculations - Diagnostics'!$H113,'2 Diagnostics Ordering list'!$A$3:$A$855,0)),4)="7.1 "),HYPERLINK("#"&amp;CELL("address",INDEX('2 Diagnostics Ordering list'!$A$3:$A$855,MATCH('Calculations - Diagnostics'!$H113,'2 Diagnostics Ordering list'!$A$3:$A$855,0))),INDEX('2 Diagnostics Ordering list'!$A$3:$A$855,MATCH('Calculations - Diagnostics'!$H113,'2 Diagnostics Ordering list'!$A$3:$A$855,0))),"")</f>
        <v/>
      </c>
      <c r="C78" s="720" t="str">
        <f t="array" aca="1" ref="C78" ca="1">IF(AND(A78="",B78=""),HYPERLINK("#"&amp;CELL("address",INDEX('2 Diagnostics Ordering list'!$A$3:$A$855,MATCH('Calculations - Diagnostics'!$H113,'2 Diagnostics Ordering list'!$A$3:$A$855,0))),INDEX('2 Diagnostics Ordering list'!$A$3:$A$855,MATCH('Calculations - Diagnostics'!$H113,'2 Diagnostics Ordering list'!$A$3:$A$855,0))),"")</f>
        <v>6.1.2 Solar panels</v>
      </c>
    </row>
    <row r="79" spans="1:3" ht="17.100000000000001" customHeight="1" x14ac:dyDescent="0.2">
      <c r="A79" s="707" t="str">
        <f t="array" aca="1" ref="A79" ca="1">IF(OR(LEFT(INDEX('2 Diagnostics Ordering list'!$A$3:$A$855,MATCH('Calculations - Diagnostics'!$H114,'2 Diagnostics Ordering list'!$A$3:$A$855,0)),3)="1. ",LEFT(INDEX('2 Diagnostics Ordering list'!$A$3:$A$855,MATCH('Calculations - Diagnostics'!$H114,'2 Diagnostics Ordering list'!$A$3:$A$855,0)),3)="2. ",LEFT(INDEX('2 Diagnostics Ordering list'!$A$3:$A$855,MATCH('Calculations - Diagnostics'!$H114,'2 Diagnostics Ordering list'!$A$3:$A$855,0)),3)="3. ",LEFT(INDEX('2 Diagnostics Ordering list'!$A$3:$A$855,MATCH('Calculations - Diagnostics'!$H114,'2 Diagnostics Ordering list'!$A$3:$A$855,0)),3)="4. ",LEFT(INDEX('2 Diagnostics Ordering list'!$A$3:$A$855,MATCH('Calculations - Diagnostics'!$H114,'2 Diagnostics Ordering list'!$A$3:$A$855,0)),3)="5. ",LEFT(INDEX('2 Diagnostics Ordering list'!$A$3:$A$855,MATCH('Calculations - Diagnostics'!$H114,'2 Diagnostics Ordering list'!$A$3:$A$855,0)),3)="6. ",LEFT(INDEX('2 Diagnostics Ordering list'!$A$3:$A$855,MATCH('Calculations - Diagnostics'!$H114,'2 Diagnostics Ordering list'!$A$3:$A$855,0)),3)="7. ",LEFT(INDEX('2 Diagnostics Ordering list'!$A$3:$A$855,MATCH('Calculations - Diagnostics'!$H114,'2 Diagnostics Ordering list'!$A$3:$A$855,0)),3)="8. ",LEFT(INDEX('2 Diagnostics Ordering list'!$A$3:$A$855,MATCH('Calculations - Diagnostics'!$H114,'2 Diagnostics Ordering list'!$A$3:$A$855,0)),3)="9. "),HYPERLINK("#"&amp;CELL("address",INDEX('2 Diagnostics Ordering list'!$A$3:$A$855,MATCH('Calculations - Diagnostics'!$H114,'2 Diagnostics Ordering list'!$A$3:$A$855,0))),INDEX('2 Diagnostics Ordering list'!$A$3:$A$855,MATCH('Calculations - Diagnostics'!$H114,'2 Diagnostics Ordering list'!$A$3:$A$855,0))),"")</f>
        <v/>
      </c>
      <c r="B79" s="708" t="str">
        <f t="array" aca="1" ref="B79" ca="1">IF(OR(LEFT(INDEX('2 Diagnostics Ordering list'!$A$3:$A$855,MATCH('Calculations - Diagnostics'!$H114,'2 Diagnostics Ordering list'!$A$3:$A$855,0)),4)="1.1 ",LEFT(INDEX('2 Diagnostics Ordering list'!$A$3:$A$855,MATCH('Calculations - Diagnostics'!$H114,'2 Diagnostics Ordering list'!$A$3:$A$855,0)),4)="1.2 ",LEFT(INDEX('2 Diagnostics Ordering list'!$A$3:$A$855,MATCH('Calculations - Diagnostics'!$H114,'2 Diagnostics Ordering list'!$A$3:$A$855,0)),4)="1.3 ",LEFT(INDEX('2 Diagnostics Ordering list'!$A$3:$A$855,MATCH('Calculations - Diagnostics'!$H114,'2 Diagnostics Ordering list'!$A$3:$A$855,0)),4)="1.4 ",LEFT(INDEX('2 Diagnostics Ordering list'!$A$3:$A$855,MATCH('Calculations - Diagnostics'!$H114,'2 Diagnostics Ordering list'!$A$3:$A$855,0)),4)="1.5 ",LEFT(INDEX('2 Diagnostics Ordering list'!$A$3:$A$855,MATCH('Calculations - Diagnostics'!$H114,'2 Diagnostics Ordering list'!$A$3:$A$855,0)),4)="1.6 ",LEFT(INDEX('2 Diagnostics Ordering list'!$A$3:$A$855,MATCH('Calculations - Diagnostics'!$H114,'2 Diagnostics Ordering list'!$A$3:$A$855,0)),4)="2.1 ",LEFT(INDEX('2 Diagnostics Ordering list'!$A$3:$A$855,MATCH('Calculations - Diagnostics'!$H114,'2 Diagnostics Ordering list'!$A$3:$A$855,0)),4)="3.1 ",LEFT(INDEX('2 Diagnostics Ordering list'!$A$3:$A$855,MATCH('Calculations - Diagnostics'!$H114,'2 Diagnostics Ordering list'!$A$3:$A$855,0)),4)="4.1 ",LEFT(INDEX('2 Diagnostics Ordering list'!$A$3:$A$855,MATCH('Calculations - Diagnostics'!$H114,'2 Diagnostics Ordering list'!$A$3:$A$855,0)),4)="4.2 ",LEFT(INDEX('2 Diagnostics Ordering list'!$A$3:$A$855,MATCH('Calculations - Diagnostics'!$H114,'2 Diagnostics Ordering list'!$A$3:$A$855,0)),4)="5.1 ",LEFT(INDEX('2 Diagnostics Ordering list'!$A$3:$A$855,MATCH('Calculations - Diagnostics'!$H114,'2 Diagnostics Ordering list'!$A$3:$A$855,0)),4)="5.2 ",LEFT(INDEX('2 Diagnostics Ordering list'!$A$3:$A$855,MATCH('Calculations - Diagnostics'!$H114,'2 Diagnostics Ordering list'!$A$3:$A$855,0)),4)="5.3 ",LEFT(INDEX('2 Diagnostics Ordering list'!$A$3:$A$855,MATCH('Calculations - Diagnostics'!$H114,'2 Diagnostics Ordering list'!$A$3:$A$855,0)),4)="6.1 ",LEFT(INDEX('2 Diagnostics Ordering list'!$A$3:$A$855,MATCH('Calculations - Diagnostics'!$H114,'2 Diagnostics Ordering list'!$A$3:$A$855,0)),4)="6.2 ",LEFT(INDEX('2 Diagnostics Ordering list'!$A$3:$A$855,MATCH('Calculations - Diagnostics'!$H114,'2 Diagnostics Ordering list'!$A$3:$A$855,0)),4)="6.3 ",LEFT(INDEX('2 Diagnostics Ordering list'!$A$3:$A$855,MATCH('Calculations - Diagnostics'!$H114,'2 Diagnostics Ordering list'!$A$3:$A$855,0)),4)="6.4 ",LEFT(INDEX('2 Diagnostics Ordering list'!$A$3:$A$855,MATCH('Calculations - Diagnostics'!$H114,'2 Diagnostics Ordering list'!$A$3:$A$855,0)),4)="7.1 "),HYPERLINK("#"&amp;CELL("address",INDEX('2 Diagnostics Ordering list'!$A$3:$A$855,MATCH('Calculations - Diagnostics'!$H114,'2 Diagnostics Ordering list'!$A$3:$A$855,0))),INDEX('2 Diagnostics Ordering list'!$A$3:$A$855,MATCH('Calculations - Diagnostics'!$H114,'2 Diagnostics Ordering list'!$A$3:$A$855,0))),"")</f>
        <v>6.2 AUTOCLAVES</v>
      </c>
      <c r="C79" s="715" t="str">
        <f t="array" aca="1" ref="C79" ca="1">IF(AND(A79="",B79=""),HYPERLINK("#"&amp;CELL("address",INDEX('2 Diagnostics Ordering list'!$A$3:$A$855,MATCH('Calculations - Diagnostics'!$H114,'2 Diagnostics Ordering list'!$A$3:$A$855,0))),INDEX('2 Diagnostics Ordering list'!$A$3:$A$855,MATCH('Calculations - Diagnostics'!$H114,'2 Diagnostics Ordering list'!$A$3:$A$855,0))),"")</f>
        <v/>
      </c>
    </row>
    <row r="80" spans="1:3" ht="17.100000000000001" customHeight="1" x14ac:dyDescent="0.2">
      <c r="A80" s="707" t="str">
        <f t="array" aca="1" ref="A80" ca="1">IF(OR(LEFT(INDEX('2 Diagnostics Ordering list'!$A$3:$A$855,MATCH('Calculations - Diagnostics'!$H115,'2 Diagnostics Ordering list'!$A$3:$A$855,0)),3)="1. ",LEFT(INDEX('2 Diagnostics Ordering list'!$A$3:$A$855,MATCH('Calculations - Diagnostics'!$H115,'2 Diagnostics Ordering list'!$A$3:$A$855,0)),3)="2. ",LEFT(INDEX('2 Diagnostics Ordering list'!$A$3:$A$855,MATCH('Calculations - Diagnostics'!$H115,'2 Diagnostics Ordering list'!$A$3:$A$855,0)),3)="3. ",LEFT(INDEX('2 Diagnostics Ordering list'!$A$3:$A$855,MATCH('Calculations - Diagnostics'!$H115,'2 Diagnostics Ordering list'!$A$3:$A$855,0)),3)="4. ",LEFT(INDEX('2 Diagnostics Ordering list'!$A$3:$A$855,MATCH('Calculations - Diagnostics'!$H115,'2 Diagnostics Ordering list'!$A$3:$A$855,0)),3)="5. ",LEFT(INDEX('2 Diagnostics Ordering list'!$A$3:$A$855,MATCH('Calculations - Diagnostics'!$H115,'2 Diagnostics Ordering list'!$A$3:$A$855,0)),3)="6. ",LEFT(INDEX('2 Diagnostics Ordering list'!$A$3:$A$855,MATCH('Calculations - Diagnostics'!$H115,'2 Diagnostics Ordering list'!$A$3:$A$855,0)),3)="7. ",LEFT(INDEX('2 Diagnostics Ordering list'!$A$3:$A$855,MATCH('Calculations - Diagnostics'!$H115,'2 Diagnostics Ordering list'!$A$3:$A$855,0)),3)="8. ",LEFT(INDEX('2 Diagnostics Ordering list'!$A$3:$A$855,MATCH('Calculations - Diagnostics'!$H115,'2 Diagnostics Ordering list'!$A$3:$A$855,0)),3)="9. "),HYPERLINK("#"&amp;CELL("address",INDEX('2 Diagnostics Ordering list'!$A$3:$A$855,MATCH('Calculations - Diagnostics'!$H115,'2 Diagnostics Ordering list'!$A$3:$A$855,0))),INDEX('2 Diagnostics Ordering list'!$A$3:$A$855,MATCH('Calculations - Diagnostics'!$H115,'2 Diagnostics Ordering list'!$A$3:$A$855,0))),"")</f>
        <v/>
      </c>
      <c r="B80" s="708" t="str">
        <f t="array" aca="1" ref="B80" ca="1">IF(OR(LEFT(INDEX('2 Diagnostics Ordering list'!$A$3:$A$855,MATCH('Calculations - Diagnostics'!$H115,'2 Diagnostics Ordering list'!$A$3:$A$855,0)),4)="1.1 ",LEFT(INDEX('2 Diagnostics Ordering list'!$A$3:$A$855,MATCH('Calculations - Diagnostics'!$H115,'2 Diagnostics Ordering list'!$A$3:$A$855,0)),4)="1.2 ",LEFT(INDEX('2 Diagnostics Ordering list'!$A$3:$A$855,MATCH('Calculations - Diagnostics'!$H115,'2 Diagnostics Ordering list'!$A$3:$A$855,0)),4)="1.3 ",LEFT(INDEX('2 Diagnostics Ordering list'!$A$3:$A$855,MATCH('Calculations - Diagnostics'!$H115,'2 Diagnostics Ordering list'!$A$3:$A$855,0)),4)="1.4 ",LEFT(INDEX('2 Diagnostics Ordering list'!$A$3:$A$855,MATCH('Calculations - Diagnostics'!$H115,'2 Diagnostics Ordering list'!$A$3:$A$855,0)),4)="1.5 ",LEFT(INDEX('2 Diagnostics Ordering list'!$A$3:$A$855,MATCH('Calculations - Diagnostics'!$H115,'2 Diagnostics Ordering list'!$A$3:$A$855,0)),4)="1.6 ",LEFT(INDEX('2 Diagnostics Ordering list'!$A$3:$A$855,MATCH('Calculations - Diagnostics'!$H115,'2 Diagnostics Ordering list'!$A$3:$A$855,0)),4)="2.1 ",LEFT(INDEX('2 Diagnostics Ordering list'!$A$3:$A$855,MATCH('Calculations - Diagnostics'!$H115,'2 Diagnostics Ordering list'!$A$3:$A$855,0)),4)="3.1 ",LEFT(INDEX('2 Diagnostics Ordering list'!$A$3:$A$855,MATCH('Calculations - Diagnostics'!$H115,'2 Diagnostics Ordering list'!$A$3:$A$855,0)),4)="4.1 ",LEFT(INDEX('2 Diagnostics Ordering list'!$A$3:$A$855,MATCH('Calculations - Diagnostics'!$H115,'2 Diagnostics Ordering list'!$A$3:$A$855,0)),4)="4.2 ",LEFT(INDEX('2 Diagnostics Ordering list'!$A$3:$A$855,MATCH('Calculations - Diagnostics'!$H115,'2 Diagnostics Ordering list'!$A$3:$A$855,0)),4)="5.1 ",LEFT(INDEX('2 Diagnostics Ordering list'!$A$3:$A$855,MATCH('Calculations - Diagnostics'!$H115,'2 Diagnostics Ordering list'!$A$3:$A$855,0)),4)="5.2 ",LEFT(INDEX('2 Diagnostics Ordering list'!$A$3:$A$855,MATCH('Calculations - Diagnostics'!$H115,'2 Diagnostics Ordering list'!$A$3:$A$855,0)),4)="5.3 ",LEFT(INDEX('2 Diagnostics Ordering list'!$A$3:$A$855,MATCH('Calculations - Diagnostics'!$H115,'2 Diagnostics Ordering list'!$A$3:$A$855,0)),4)="6.1 ",LEFT(INDEX('2 Diagnostics Ordering list'!$A$3:$A$855,MATCH('Calculations - Diagnostics'!$H115,'2 Diagnostics Ordering list'!$A$3:$A$855,0)),4)="6.2 ",LEFT(INDEX('2 Diagnostics Ordering list'!$A$3:$A$855,MATCH('Calculations - Diagnostics'!$H115,'2 Diagnostics Ordering list'!$A$3:$A$855,0)),4)="6.3 ",LEFT(INDEX('2 Diagnostics Ordering list'!$A$3:$A$855,MATCH('Calculations - Diagnostics'!$H115,'2 Diagnostics Ordering list'!$A$3:$A$855,0)),4)="6.4 ",LEFT(INDEX('2 Diagnostics Ordering list'!$A$3:$A$855,MATCH('Calculations - Diagnostics'!$H115,'2 Diagnostics Ordering list'!$A$3:$A$855,0)),4)="7.1 "),HYPERLINK("#"&amp;CELL("address",INDEX('2 Diagnostics Ordering list'!$A$3:$A$855,MATCH('Calculations - Diagnostics'!$H115,'2 Diagnostics Ordering list'!$A$3:$A$855,0))),INDEX('2 Diagnostics Ordering list'!$A$3:$A$855,MATCH('Calculations - Diagnostics'!$H115,'2 Diagnostics Ordering list'!$A$3:$A$855,0))),"")</f>
        <v/>
      </c>
      <c r="C80" s="716" t="str">
        <f t="array" aca="1" ref="C80" ca="1">IF(AND(A80="",B80=""),HYPERLINK("#"&amp;CELL("address",INDEX('2 Diagnostics Ordering list'!$A$3:$A$855,MATCH('Calculations - Diagnostics'!$H115,'2 Diagnostics Ordering list'!$A$3:$A$855,0))),INDEX('2 Diagnostics Ordering list'!$A$3:$A$855,MATCH('Calculations - Diagnostics'!$H115,'2 Diagnostics Ordering list'!$A$3:$A$855,0))),"")</f>
        <v>6.2.1 Horizontal Autoclaves</v>
      </c>
    </row>
    <row r="81" spans="1:3" ht="17.100000000000001" customHeight="1" x14ac:dyDescent="0.2">
      <c r="A81" s="707" t="str">
        <f t="array" aca="1" ref="A81" ca="1">IF(OR(LEFT(INDEX('2 Diagnostics Ordering list'!$A$3:$A$855,MATCH('Calculations - Diagnostics'!$H116,'2 Diagnostics Ordering list'!$A$3:$A$855,0)),3)="1. ",LEFT(INDEX('2 Diagnostics Ordering list'!$A$3:$A$855,MATCH('Calculations - Diagnostics'!$H116,'2 Diagnostics Ordering list'!$A$3:$A$855,0)),3)="2. ",LEFT(INDEX('2 Diagnostics Ordering list'!$A$3:$A$855,MATCH('Calculations - Diagnostics'!$H116,'2 Diagnostics Ordering list'!$A$3:$A$855,0)),3)="3. ",LEFT(INDEX('2 Diagnostics Ordering list'!$A$3:$A$855,MATCH('Calculations - Diagnostics'!$H116,'2 Diagnostics Ordering list'!$A$3:$A$855,0)),3)="4. ",LEFT(INDEX('2 Diagnostics Ordering list'!$A$3:$A$855,MATCH('Calculations - Diagnostics'!$H116,'2 Diagnostics Ordering list'!$A$3:$A$855,0)),3)="5. ",LEFT(INDEX('2 Diagnostics Ordering list'!$A$3:$A$855,MATCH('Calculations - Diagnostics'!$H116,'2 Diagnostics Ordering list'!$A$3:$A$855,0)),3)="6. ",LEFT(INDEX('2 Diagnostics Ordering list'!$A$3:$A$855,MATCH('Calculations - Diagnostics'!$H116,'2 Diagnostics Ordering list'!$A$3:$A$855,0)),3)="7. ",LEFT(INDEX('2 Diagnostics Ordering list'!$A$3:$A$855,MATCH('Calculations - Diagnostics'!$H116,'2 Diagnostics Ordering list'!$A$3:$A$855,0)),3)="8. ",LEFT(INDEX('2 Diagnostics Ordering list'!$A$3:$A$855,MATCH('Calculations - Diagnostics'!$H116,'2 Diagnostics Ordering list'!$A$3:$A$855,0)),3)="9. "),HYPERLINK("#"&amp;CELL("address",INDEX('2 Diagnostics Ordering list'!$A$3:$A$855,MATCH('Calculations - Diagnostics'!$H116,'2 Diagnostics Ordering list'!$A$3:$A$855,0))),INDEX('2 Diagnostics Ordering list'!$A$3:$A$855,MATCH('Calculations - Diagnostics'!$H116,'2 Diagnostics Ordering list'!$A$3:$A$855,0))),"")</f>
        <v/>
      </c>
      <c r="B81" s="712" t="str">
        <f t="array" aca="1" ref="B81" ca="1">IF(OR(LEFT(INDEX('2 Diagnostics Ordering list'!$A$3:$A$855,MATCH('Calculations - Diagnostics'!$H116,'2 Diagnostics Ordering list'!$A$3:$A$855,0)),4)="1.1 ",LEFT(INDEX('2 Diagnostics Ordering list'!$A$3:$A$855,MATCH('Calculations - Diagnostics'!$H116,'2 Diagnostics Ordering list'!$A$3:$A$855,0)),4)="1.2 ",LEFT(INDEX('2 Diagnostics Ordering list'!$A$3:$A$855,MATCH('Calculations - Diagnostics'!$H116,'2 Diagnostics Ordering list'!$A$3:$A$855,0)),4)="1.3 ",LEFT(INDEX('2 Diagnostics Ordering list'!$A$3:$A$855,MATCH('Calculations - Diagnostics'!$H116,'2 Diagnostics Ordering list'!$A$3:$A$855,0)),4)="1.4 ",LEFT(INDEX('2 Diagnostics Ordering list'!$A$3:$A$855,MATCH('Calculations - Diagnostics'!$H116,'2 Diagnostics Ordering list'!$A$3:$A$855,0)),4)="1.5 ",LEFT(INDEX('2 Diagnostics Ordering list'!$A$3:$A$855,MATCH('Calculations - Diagnostics'!$H116,'2 Diagnostics Ordering list'!$A$3:$A$855,0)),4)="1.6 ",LEFT(INDEX('2 Diagnostics Ordering list'!$A$3:$A$855,MATCH('Calculations - Diagnostics'!$H116,'2 Diagnostics Ordering list'!$A$3:$A$855,0)),4)="2.1 ",LEFT(INDEX('2 Diagnostics Ordering list'!$A$3:$A$855,MATCH('Calculations - Diagnostics'!$H116,'2 Diagnostics Ordering list'!$A$3:$A$855,0)),4)="3.1 ",LEFT(INDEX('2 Diagnostics Ordering list'!$A$3:$A$855,MATCH('Calculations - Diagnostics'!$H116,'2 Diagnostics Ordering list'!$A$3:$A$855,0)),4)="4.1 ",LEFT(INDEX('2 Diagnostics Ordering list'!$A$3:$A$855,MATCH('Calculations - Diagnostics'!$H116,'2 Diagnostics Ordering list'!$A$3:$A$855,0)),4)="4.2 ",LEFT(INDEX('2 Diagnostics Ordering list'!$A$3:$A$855,MATCH('Calculations - Diagnostics'!$H116,'2 Diagnostics Ordering list'!$A$3:$A$855,0)),4)="5.1 ",LEFT(INDEX('2 Diagnostics Ordering list'!$A$3:$A$855,MATCH('Calculations - Diagnostics'!$H116,'2 Diagnostics Ordering list'!$A$3:$A$855,0)),4)="5.2 ",LEFT(INDEX('2 Diagnostics Ordering list'!$A$3:$A$855,MATCH('Calculations - Diagnostics'!$H116,'2 Diagnostics Ordering list'!$A$3:$A$855,0)),4)="5.3 ",LEFT(INDEX('2 Diagnostics Ordering list'!$A$3:$A$855,MATCH('Calculations - Diagnostics'!$H116,'2 Diagnostics Ordering list'!$A$3:$A$855,0)),4)="6.1 ",LEFT(INDEX('2 Diagnostics Ordering list'!$A$3:$A$855,MATCH('Calculations - Diagnostics'!$H116,'2 Diagnostics Ordering list'!$A$3:$A$855,0)),4)="6.2 ",LEFT(INDEX('2 Diagnostics Ordering list'!$A$3:$A$855,MATCH('Calculations - Diagnostics'!$H116,'2 Diagnostics Ordering list'!$A$3:$A$855,0)),4)="6.3 ",LEFT(INDEX('2 Diagnostics Ordering list'!$A$3:$A$855,MATCH('Calculations - Diagnostics'!$H116,'2 Diagnostics Ordering list'!$A$3:$A$855,0)),4)="6.4 ",LEFT(INDEX('2 Diagnostics Ordering list'!$A$3:$A$855,MATCH('Calculations - Diagnostics'!$H116,'2 Diagnostics Ordering list'!$A$3:$A$855,0)),4)="7.1 "),HYPERLINK("#"&amp;CELL("address",INDEX('2 Diagnostics Ordering list'!$A$3:$A$855,MATCH('Calculations - Diagnostics'!$H116,'2 Diagnostics Ordering list'!$A$3:$A$855,0))),INDEX('2 Diagnostics Ordering list'!$A$3:$A$855,MATCH('Calculations - Diagnostics'!$H116,'2 Diagnostics Ordering list'!$A$3:$A$855,0))),"")</f>
        <v/>
      </c>
      <c r="C81" s="716" t="str">
        <f t="array" aca="1" ref="C81" ca="1">IF(AND(A81="",B81=""),HYPERLINK("#"&amp;CELL("address",INDEX('2 Diagnostics Ordering list'!$A$3:$A$855,MATCH('Calculations - Diagnostics'!$H116,'2 Diagnostics Ordering list'!$A$3:$A$855,0))),INDEX('2 Diagnostics Ordering list'!$A$3:$A$855,MATCH('Calculations - Diagnostics'!$H116,'2 Diagnostics Ordering list'!$A$3:$A$855,0))),"")</f>
        <v>6.2.2 Vertical Autoclaves</v>
      </c>
    </row>
    <row r="82" spans="1:3" ht="17.100000000000001" customHeight="1" x14ac:dyDescent="0.2">
      <c r="A82" s="707" t="str">
        <f t="array" aca="1" ref="A82" ca="1">IF(OR(LEFT(INDEX('2 Diagnostics Ordering list'!$A$3:$A$855,MATCH('Calculations - Diagnostics'!$H117,'2 Diagnostics Ordering list'!$A$3:$A$855,0)),3)="1. ",LEFT(INDEX('2 Diagnostics Ordering list'!$A$3:$A$855,MATCH('Calculations - Diagnostics'!$H117,'2 Diagnostics Ordering list'!$A$3:$A$855,0)),3)="2. ",LEFT(INDEX('2 Diagnostics Ordering list'!$A$3:$A$855,MATCH('Calculations - Diagnostics'!$H117,'2 Diagnostics Ordering list'!$A$3:$A$855,0)),3)="3. ",LEFT(INDEX('2 Diagnostics Ordering list'!$A$3:$A$855,MATCH('Calculations - Diagnostics'!$H117,'2 Diagnostics Ordering list'!$A$3:$A$855,0)),3)="4. ",LEFT(INDEX('2 Diagnostics Ordering list'!$A$3:$A$855,MATCH('Calculations - Diagnostics'!$H117,'2 Diagnostics Ordering list'!$A$3:$A$855,0)),3)="5. ",LEFT(INDEX('2 Diagnostics Ordering list'!$A$3:$A$855,MATCH('Calculations - Diagnostics'!$H117,'2 Diagnostics Ordering list'!$A$3:$A$855,0)),3)="6. ",LEFT(INDEX('2 Diagnostics Ordering list'!$A$3:$A$855,MATCH('Calculations - Diagnostics'!$H117,'2 Diagnostics Ordering list'!$A$3:$A$855,0)),3)="7. ",LEFT(INDEX('2 Diagnostics Ordering list'!$A$3:$A$855,MATCH('Calculations - Diagnostics'!$H117,'2 Diagnostics Ordering list'!$A$3:$A$855,0)),3)="8. ",LEFT(INDEX('2 Diagnostics Ordering list'!$A$3:$A$855,MATCH('Calculations - Diagnostics'!$H117,'2 Diagnostics Ordering list'!$A$3:$A$855,0)),3)="9. "),HYPERLINK("#"&amp;CELL("address",INDEX('2 Diagnostics Ordering list'!$A$3:$A$855,MATCH('Calculations - Diagnostics'!$H117,'2 Diagnostics Ordering list'!$A$3:$A$855,0))),INDEX('2 Diagnostics Ordering list'!$A$3:$A$855,MATCH('Calculations - Diagnostics'!$H117,'2 Diagnostics Ordering list'!$A$3:$A$855,0))),"")</f>
        <v/>
      </c>
      <c r="B82" s="708" t="str">
        <f t="array" aca="1" ref="B82" ca="1">IF(OR(LEFT(INDEX('2 Diagnostics Ordering list'!$A$3:$A$855,MATCH('Calculations - Diagnostics'!$H117,'2 Diagnostics Ordering list'!$A$3:$A$855,0)),4)="1.1 ",LEFT(INDEX('2 Diagnostics Ordering list'!$A$3:$A$855,MATCH('Calculations - Diagnostics'!$H117,'2 Diagnostics Ordering list'!$A$3:$A$855,0)),4)="1.2 ",LEFT(INDEX('2 Diagnostics Ordering list'!$A$3:$A$855,MATCH('Calculations - Diagnostics'!$H117,'2 Diagnostics Ordering list'!$A$3:$A$855,0)),4)="1.3 ",LEFT(INDEX('2 Diagnostics Ordering list'!$A$3:$A$855,MATCH('Calculations - Diagnostics'!$H117,'2 Diagnostics Ordering list'!$A$3:$A$855,0)),4)="1.4 ",LEFT(INDEX('2 Diagnostics Ordering list'!$A$3:$A$855,MATCH('Calculations - Diagnostics'!$H117,'2 Diagnostics Ordering list'!$A$3:$A$855,0)),4)="1.5 ",LEFT(INDEX('2 Diagnostics Ordering list'!$A$3:$A$855,MATCH('Calculations - Diagnostics'!$H117,'2 Diagnostics Ordering list'!$A$3:$A$855,0)),4)="1.6 ",LEFT(INDEX('2 Diagnostics Ordering list'!$A$3:$A$855,MATCH('Calculations - Diagnostics'!$H117,'2 Diagnostics Ordering list'!$A$3:$A$855,0)),4)="2.1 ",LEFT(INDEX('2 Diagnostics Ordering list'!$A$3:$A$855,MATCH('Calculations - Diagnostics'!$H117,'2 Diagnostics Ordering list'!$A$3:$A$855,0)),4)="3.1 ",LEFT(INDEX('2 Diagnostics Ordering list'!$A$3:$A$855,MATCH('Calculations - Diagnostics'!$H117,'2 Diagnostics Ordering list'!$A$3:$A$855,0)),4)="4.1 ",LEFT(INDEX('2 Diagnostics Ordering list'!$A$3:$A$855,MATCH('Calculations - Diagnostics'!$H117,'2 Diagnostics Ordering list'!$A$3:$A$855,0)),4)="4.2 ",LEFT(INDEX('2 Diagnostics Ordering list'!$A$3:$A$855,MATCH('Calculations - Diagnostics'!$H117,'2 Diagnostics Ordering list'!$A$3:$A$855,0)),4)="5.1 ",LEFT(INDEX('2 Diagnostics Ordering list'!$A$3:$A$855,MATCH('Calculations - Diagnostics'!$H117,'2 Diagnostics Ordering list'!$A$3:$A$855,0)),4)="5.2 ",LEFT(INDEX('2 Diagnostics Ordering list'!$A$3:$A$855,MATCH('Calculations - Diagnostics'!$H117,'2 Diagnostics Ordering list'!$A$3:$A$855,0)),4)="5.3 ",LEFT(INDEX('2 Diagnostics Ordering list'!$A$3:$A$855,MATCH('Calculations - Diagnostics'!$H117,'2 Diagnostics Ordering list'!$A$3:$A$855,0)),4)="6.1 ",LEFT(INDEX('2 Diagnostics Ordering list'!$A$3:$A$855,MATCH('Calculations - Diagnostics'!$H117,'2 Diagnostics Ordering list'!$A$3:$A$855,0)),4)="6.2 ",LEFT(INDEX('2 Diagnostics Ordering list'!$A$3:$A$855,MATCH('Calculations - Diagnostics'!$H117,'2 Diagnostics Ordering list'!$A$3:$A$855,0)),4)="6.3 ",LEFT(INDEX('2 Diagnostics Ordering list'!$A$3:$A$855,MATCH('Calculations - Diagnostics'!$H117,'2 Diagnostics Ordering list'!$A$3:$A$855,0)),4)="6.4 ",LEFT(INDEX('2 Diagnostics Ordering list'!$A$3:$A$855,MATCH('Calculations - Diagnostics'!$H117,'2 Diagnostics Ordering list'!$A$3:$A$855,0)),4)="7.1 "),HYPERLINK("#"&amp;CELL("address",INDEX('2 Diagnostics Ordering list'!$A$3:$A$855,MATCH('Calculations - Diagnostics'!$H117,'2 Diagnostics Ordering list'!$A$3:$A$855,0))),INDEX('2 Diagnostics Ordering list'!$A$3:$A$855,MATCH('Calculations - Diagnostics'!$H117,'2 Diagnostics Ordering list'!$A$3:$A$855,0))),"")</f>
        <v/>
      </c>
      <c r="C82" s="720" t="str">
        <f t="array" aca="1" ref="C82" ca="1">IF(AND(A82="",B82=""),HYPERLINK("#"&amp;CELL("address",INDEX('2 Diagnostics Ordering list'!$A$3:$A$855,MATCH('Calculations - Diagnostics'!$H117,'2 Diagnostics Ordering list'!$A$3:$A$855,0))),INDEX('2 Diagnostics Ordering list'!$A$3:$A$855,MATCH('Calculations - Diagnostics'!$H117,'2 Diagnostics Ordering list'!$A$3:$A$855,0))),"")</f>
        <v>6.2.3 Autoclave water supply</v>
      </c>
    </row>
    <row r="83" spans="1:3" ht="17.100000000000001" customHeight="1" x14ac:dyDescent="0.2">
      <c r="A83" s="707" t="str">
        <f t="array" aca="1" ref="A83" ca="1">IF(OR(LEFT(INDEX('2 Diagnostics Ordering list'!$A$3:$A$855,MATCH('Calculations - Diagnostics'!$H118,'2 Diagnostics Ordering list'!$A$3:$A$855,0)),3)="1. ",LEFT(INDEX('2 Diagnostics Ordering list'!$A$3:$A$855,MATCH('Calculations - Diagnostics'!$H118,'2 Diagnostics Ordering list'!$A$3:$A$855,0)),3)="2. ",LEFT(INDEX('2 Diagnostics Ordering list'!$A$3:$A$855,MATCH('Calculations - Diagnostics'!$H118,'2 Diagnostics Ordering list'!$A$3:$A$855,0)),3)="3. ",LEFT(INDEX('2 Diagnostics Ordering list'!$A$3:$A$855,MATCH('Calculations - Diagnostics'!$H118,'2 Diagnostics Ordering list'!$A$3:$A$855,0)),3)="4. ",LEFT(INDEX('2 Diagnostics Ordering list'!$A$3:$A$855,MATCH('Calculations - Diagnostics'!$H118,'2 Diagnostics Ordering list'!$A$3:$A$855,0)),3)="5. ",LEFT(INDEX('2 Diagnostics Ordering list'!$A$3:$A$855,MATCH('Calculations - Diagnostics'!$H118,'2 Diagnostics Ordering list'!$A$3:$A$855,0)),3)="6. ",LEFT(INDEX('2 Diagnostics Ordering list'!$A$3:$A$855,MATCH('Calculations - Diagnostics'!$H118,'2 Diagnostics Ordering list'!$A$3:$A$855,0)),3)="7. ",LEFT(INDEX('2 Diagnostics Ordering list'!$A$3:$A$855,MATCH('Calculations - Diagnostics'!$H118,'2 Diagnostics Ordering list'!$A$3:$A$855,0)),3)="8. ",LEFT(INDEX('2 Diagnostics Ordering list'!$A$3:$A$855,MATCH('Calculations - Diagnostics'!$H118,'2 Diagnostics Ordering list'!$A$3:$A$855,0)),3)="9. "),HYPERLINK("#"&amp;CELL("address",INDEX('2 Diagnostics Ordering list'!$A$3:$A$855,MATCH('Calculations - Diagnostics'!$H118,'2 Diagnostics Ordering list'!$A$3:$A$855,0))),INDEX('2 Diagnostics Ordering list'!$A$3:$A$855,MATCH('Calculations - Diagnostics'!$H118,'2 Diagnostics Ordering list'!$A$3:$A$855,0))),"")</f>
        <v/>
      </c>
      <c r="B83" s="708" t="str">
        <f t="array" aca="1" ref="B83" ca="1">IF(OR(LEFT(INDEX('2 Diagnostics Ordering list'!$A$3:$A$855,MATCH('Calculations - Diagnostics'!$H118,'2 Diagnostics Ordering list'!$A$3:$A$855,0)),4)="1.1 ",LEFT(INDEX('2 Diagnostics Ordering list'!$A$3:$A$855,MATCH('Calculations - Diagnostics'!$H118,'2 Diagnostics Ordering list'!$A$3:$A$855,0)),4)="1.2 ",LEFT(INDEX('2 Diagnostics Ordering list'!$A$3:$A$855,MATCH('Calculations - Diagnostics'!$H118,'2 Diagnostics Ordering list'!$A$3:$A$855,0)),4)="1.3 ",LEFT(INDEX('2 Diagnostics Ordering list'!$A$3:$A$855,MATCH('Calculations - Diagnostics'!$H118,'2 Diagnostics Ordering list'!$A$3:$A$855,0)),4)="1.4 ",LEFT(INDEX('2 Diagnostics Ordering list'!$A$3:$A$855,MATCH('Calculations - Diagnostics'!$H118,'2 Diagnostics Ordering list'!$A$3:$A$855,0)),4)="1.5 ",LEFT(INDEX('2 Diagnostics Ordering list'!$A$3:$A$855,MATCH('Calculations - Diagnostics'!$H118,'2 Diagnostics Ordering list'!$A$3:$A$855,0)),4)="1.6 ",LEFT(INDEX('2 Diagnostics Ordering list'!$A$3:$A$855,MATCH('Calculations - Diagnostics'!$H118,'2 Diagnostics Ordering list'!$A$3:$A$855,0)),4)="2.1 ",LEFT(INDEX('2 Diagnostics Ordering list'!$A$3:$A$855,MATCH('Calculations - Diagnostics'!$H118,'2 Diagnostics Ordering list'!$A$3:$A$855,0)),4)="3.1 ",LEFT(INDEX('2 Diagnostics Ordering list'!$A$3:$A$855,MATCH('Calculations - Diagnostics'!$H118,'2 Diagnostics Ordering list'!$A$3:$A$855,0)),4)="4.1 ",LEFT(INDEX('2 Diagnostics Ordering list'!$A$3:$A$855,MATCH('Calculations - Diagnostics'!$H118,'2 Diagnostics Ordering list'!$A$3:$A$855,0)),4)="4.2 ",LEFT(INDEX('2 Diagnostics Ordering list'!$A$3:$A$855,MATCH('Calculations - Diagnostics'!$H118,'2 Diagnostics Ordering list'!$A$3:$A$855,0)),4)="5.1 ",LEFT(INDEX('2 Diagnostics Ordering list'!$A$3:$A$855,MATCH('Calculations - Diagnostics'!$H118,'2 Diagnostics Ordering list'!$A$3:$A$855,0)),4)="5.2 ",LEFT(INDEX('2 Diagnostics Ordering list'!$A$3:$A$855,MATCH('Calculations - Diagnostics'!$H118,'2 Diagnostics Ordering list'!$A$3:$A$855,0)),4)="5.3 ",LEFT(INDEX('2 Diagnostics Ordering list'!$A$3:$A$855,MATCH('Calculations - Diagnostics'!$H118,'2 Diagnostics Ordering list'!$A$3:$A$855,0)),4)="6.1 ",LEFT(INDEX('2 Diagnostics Ordering list'!$A$3:$A$855,MATCH('Calculations - Diagnostics'!$H118,'2 Diagnostics Ordering list'!$A$3:$A$855,0)),4)="6.2 ",LEFT(INDEX('2 Diagnostics Ordering list'!$A$3:$A$855,MATCH('Calculations - Diagnostics'!$H118,'2 Diagnostics Ordering list'!$A$3:$A$855,0)),4)="6.3 ",LEFT(INDEX('2 Diagnostics Ordering list'!$A$3:$A$855,MATCH('Calculations - Diagnostics'!$H118,'2 Diagnostics Ordering list'!$A$3:$A$855,0)),4)="6.4 ",LEFT(INDEX('2 Diagnostics Ordering list'!$A$3:$A$855,MATCH('Calculations - Diagnostics'!$H118,'2 Diagnostics Ordering list'!$A$3:$A$855,0)),4)="7.1 "),HYPERLINK("#"&amp;CELL("address",INDEX('2 Diagnostics Ordering list'!$A$3:$A$855,MATCH('Calculations - Diagnostics'!$H118,'2 Diagnostics Ordering list'!$A$3:$A$855,0))),INDEX('2 Diagnostics Ordering list'!$A$3:$A$855,MATCH('Calculations - Diagnostics'!$H118,'2 Diagnostics Ordering list'!$A$3:$A$855,0))),"")</f>
        <v>6.3 BIOSAFETY CABINETS</v>
      </c>
      <c r="C83" s="715" t="str">
        <f t="array" aca="1" ref="C83" ca="1">IF(AND(A83="",B83=""),HYPERLINK("#"&amp;CELL("address",INDEX('2 Diagnostics Ordering list'!$A$3:$A$855,MATCH('Calculations - Diagnostics'!$H118,'2 Diagnostics Ordering list'!$A$3:$A$855,0))),INDEX('2 Diagnostics Ordering list'!$A$3:$A$855,MATCH('Calculations - Diagnostics'!$H118,'2 Diagnostics Ordering list'!$A$3:$A$855,0))),"")</f>
        <v/>
      </c>
    </row>
    <row r="84" spans="1:3" ht="17.100000000000001" customHeight="1" x14ac:dyDescent="0.2">
      <c r="A84" s="707" t="str">
        <f t="array" aca="1" ref="A84" ca="1">IF(OR(LEFT(INDEX('2 Diagnostics Ordering list'!$A$3:$A$855,MATCH('Calculations - Diagnostics'!$H119,'2 Diagnostics Ordering list'!$A$3:$A$855,0)),3)="1. ",LEFT(INDEX('2 Diagnostics Ordering list'!$A$3:$A$855,MATCH('Calculations - Diagnostics'!$H119,'2 Diagnostics Ordering list'!$A$3:$A$855,0)),3)="2. ",LEFT(INDEX('2 Diagnostics Ordering list'!$A$3:$A$855,MATCH('Calculations - Diagnostics'!$H119,'2 Diagnostics Ordering list'!$A$3:$A$855,0)),3)="3. ",LEFT(INDEX('2 Diagnostics Ordering list'!$A$3:$A$855,MATCH('Calculations - Diagnostics'!$H119,'2 Diagnostics Ordering list'!$A$3:$A$855,0)),3)="4. ",LEFT(INDEX('2 Diagnostics Ordering list'!$A$3:$A$855,MATCH('Calculations - Diagnostics'!$H119,'2 Diagnostics Ordering list'!$A$3:$A$855,0)),3)="5. ",LEFT(INDEX('2 Diagnostics Ordering list'!$A$3:$A$855,MATCH('Calculations - Diagnostics'!$H119,'2 Diagnostics Ordering list'!$A$3:$A$855,0)),3)="6. ",LEFT(INDEX('2 Diagnostics Ordering list'!$A$3:$A$855,MATCH('Calculations - Diagnostics'!$H119,'2 Diagnostics Ordering list'!$A$3:$A$855,0)),3)="7. ",LEFT(INDEX('2 Diagnostics Ordering list'!$A$3:$A$855,MATCH('Calculations - Diagnostics'!$H119,'2 Diagnostics Ordering list'!$A$3:$A$855,0)),3)="8. ",LEFT(INDEX('2 Diagnostics Ordering list'!$A$3:$A$855,MATCH('Calculations - Diagnostics'!$H119,'2 Diagnostics Ordering list'!$A$3:$A$855,0)),3)="9. "),HYPERLINK("#"&amp;CELL("address",INDEX('2 Diagnostics Ordering list'!$A$3:$A$855,MATCH('Calculations - Diagnostics'!$H119,'2 Diagnostics Ordering list'!$A$3:$A$855,0))),INDEX('2 Diagnostics Ordering list'!$A$3:$A$855,MATCH('Calculations - Diagnostics'!$H119,'2 Diagnostics Ordering list'!$A$3:$A$855,0))),"")</f>
        <v/>
      </c>
      <c r="B84" s="708" t="str">
        <f t="array" aca="1" ref="B84" ca="1">IF(OR(LEFT(INDEX('2 Diagnostics Ordering list'!$A$3:$A$855,MATCH('Calculations - Diagnostics'!$H119,'2 Diagnostics Ordering list'!$A$3:$A$855,0)),4)="1.1 ",LEFT(INDEX('2 Diagnostics Ordering list'!$A$3:$A$855,MATCH('Calculations - Diagnostics'!$H119,'2 Diagnostics Ordering list'!$A$3:$A$855,0)),4)="1.2 ",LEFT(INDEX('2 Diagnostics Ordering list'!$A$3:$A$855,MATCH('Calculations - Diagnostics'!$H119,'2 Diagnostics Ordering list'!$A$3:$A$855,0)),4)="1.3 ",LEFT(INDEX('2 Diagnostics Ordering list'!$A$3:$A$855,MATCH('Calculations - Diagnostics'!$H119,'2 Diagnostics Ordering list'!$A$3:$A$855,0)),4)="1.4 ",LEFT(INDEX('2 Diagnostics Ordering list'!$A$3:$A$855,MATCH('Calculations - Diagnostics'!$H119,'2 Diagnostics Ordering list'!$A$3:$A$855,0)),4)="1.5 ",LEFT(INDEX('2 Diagnostics Ordering list'!$A$3:$A$855,MATCH('Calculations - Diagnostics'!$H119,'2 Diagnostics Ordering list'!$A$3:$A$855,0)),4)="1.6 ",LEFT(INDEX('2 Diagnostics Ordering list'!$A$3:$A$855,MATCH('Calculations - Diagnostics'!$H119,'2 Diagnostics Ordering list'!$A$3:$A$855,0)),4)="2.1 ",LEFT(INDEX('2 Diagnostics Ordering list'!$A$3:$A$855,MATCH('Calculations - Diagnostics'!$H119,'2 Diagnostics Ordering list'!$A$3:$A$855,0)),4)="3.1 ",LEFT(INDEX('2 Diagnostics Ordering list'!$A$3:$A$855,MATCH('Calculations - Diagnostics'!$H119,'2 Diagnostics Ordering list'!$A$3:$A$855,0)),4)="4.1 ",LEFT(INDEX('2 Diagnostics Ordering list'!$A$3:$A$855,MATCH('Calculations - Diagnostics'!$H119,'2 Diagnostics Ordering list'!$A$3:$A$855,0)),4)="4.2 ",LEFT(INDEX('2 Diagnostics Ordering list'!$A$3:$A$855,MATCH('Calculations - Diagnostics'!$H119,'2 Diagnostics Ordering list'!$A$3:$A$855,0)),4)="5.1 ",LEFT(INDEX('2 Diagnostics Ordering list'!$A$3:$A$855,MATCH('Calculations - Diagnostics'!$H119,'2 Diagnostics Ordering list'!$A$3:$A$855,0)),4)="5.2 ",LEFT(INDEX('2 Diagnostics Ordering list'!$A$3:$A$855,MATCH('Calculations - Diagnostics'!$H119,'2 Diagnostics Ordering list'!$A$3:$A$855,0)),4)="5.3 ",LEFT(INDEX('2 Diagnostics Ordering list'!$A$3:$A$855,MATCH('Calculations - Diagnostics'!$H119,'2 Diagnostics Ordering list'!$A$3:$A$855,0)),4)="6.1 ",LEFT(INDEX('2 Diagnostics Ordering list'!$A$3:$A$855,MATCH('Calculations - Diagnostics'!$H119,'2 Diagnostics Ordering list'!$A$3:$A$855,0)),4)="6.2 ",LEFT(INDEX('2 Diagnostics Ordering list'!$A$3:$A$855,MATCH('Calculations - Diagnostics'!$H119,'2 Diagnostics Ordering list'!$A$3:$A$855,0)),4)="6.3 ",LEFT(INDEX('2 Diagnostics Ordering list'!$A$3:$A$855,MATCH('Calculations - Diagnostics'!$H119,'2 Diagnostics Ordering list'!$A$3:$A$855,0)),4)="6.4 ",LEFT(INDEX('2 Diagnostics Ordering list'!$A$3:$A$855,MATCH('Calculations - Diagnostics'!$H119,'2 Diagnostics Ordering list'!$A$3:$A$855,0)),4)="7.1 "),HYPERLINK("#"&amp;CELL("address",INDEX('2 Diagnostics Ordering list'!$A$3:$A$855,MATCH('Calculations - Diagnostics'!$H119,'2 Diagnostics Ordering list'!$A$3:$A$855,0))),INDEX('2 Diagnostics Ordering list'!$A$3:$A$855,MATCH('Calculations - Diagnostics'!$H119,'2 Diagnostics Ordering list'!$A$3:$A$855,0))),"")</f>
        <v/>
      </c>
      <c r="C84" s="716" t="str">
        <f t="array" aca="1" ref="C84" ca="1">IF(AND(A84="",B84=""),HYPERLINK("#"&amp;CELL("address",INDEX('2 Diagnostics Ordering list'!$A$3:$A$855,MATCH('Calculations - Diagnostics'!$H119,'2 Diagnostics Ordering list'!$A$3:$A$855,0))),INDEX('2 Diagnostics Ordering list'!$A$3:$A$855,MATCH('Calculations - Diagnostics'!$H119,'2 Diagnostics Ordering list'!$A$3:$A$855,0))),"")</f>
        <v xml:space="preserve">6.3.1 Biosafety cabinet Class II - 3 filters </v>
      </c>
    </row>
    <row r="85" spans="1:3" ht="17.100000000000001" customHeight="1" x14ac:dyDescent="0.2">
      <c r="A85" s="707"/>
      <c r="B85" s="708" t="str">
        <f t="array" aca="1" ref="B85" ca="1">IF(OR(LEFT(INDEX('2 Diagnostics Ordering list'!$A$3:$A$855,MATCH('Calculations - Diagnostics'!$H120,'2 Diagnostics Ordering list'!$A$3:$A$855,0)),4)="1.1 ",LEFT(INDEX('2 Diagnostics Ordering list'!$A$3:$A$855,MATCH('Calculations - Diagnostics'!$H120,'2 Diagnostics Ordering list'!$A$3:$A$855,0)),4)="1.2 ",LEFT(INDEX('2 Diagnostics Ordering list'!$A$3:$A$855,MATCH('Calculations - Diagnostics'!$H120,'2 Diagnostics Ordering list'!$A$3:$A$855,0)),4)="1.3 ",LEFT(INDEX('2 Diagnostics Ordering list'!$A$3:$A$855,MATCH('Calculations - Diagnostics'!$H120,'2 Diagnostics Ordering list'!$A$3:$A$855,0)),4)="1.4 ",LEFT(INDEX('2 Diagnostics Ordering list'!$A$3:$A$855,MATCH('Calculations - Diagnostics'!$H120,'2 Diagnostics Ordering list'!$A$3:$A$855,0)),4)="1.5 ",LEFT(INDEX('2 Diagnostics Ordering list'!$A$3:$A$855,MATCH('Calculations - Diagnostics'!$H120,'2 Diagnostics Ordering list'!$A$3:$A$855,0)),4)="1.6 ",LEFT(INDEX('2 Diagnostics Ordering list'!$A$3:$A$855,MATCH('Calculations - Diagnostics'!$H120,'2 Diagnostics Ordering list'!$A$3:$A$855,0)),4)="2.1 ",LEFT(INDEX('2 Diagnostics Ordering list'!$A$3:$A$855,MATCH('Calculations - Diagnostics'!$H120,'2 Diagnostics Ordering list'!$A$3:$A$855,0)),4)="3.1 ",LEFT(INDEX('2 Diagnostics Ordering list'!$A$3:$A$855,MATCH('Calculations - Diagnostics'!$H120,'2 Diagnostics Ordering list'!$A$3:$A$855,0)),4)="4.1 ",LEFT(INDEX('2 Diagnostics Ordering list'!$A$3:$A$855,MATCH('Calculations - Diagnostics'!$H120,'2 Diagnostics Ordering list'!$A$3:$A$855,0)),4)="4.2 ",LEFT(INDEX('2 Diagnostics Ordering list'!$A$3:$A$855,MATCH('Calculations - Diagnostics'!$H120,'2 Diagnostics Ordering list'!$A$3:$A$855,0)),4)="5.1 ",LEFT(INDEX('2 Diagnostics Ordering list'!$A$3:$A$855,MATCH('Calculations - Diagnostics'!$H120,'2 Diagnostics Ordering list'!$A$3:$A$855,0)),4)="5.2 ",LEFT(INDEX('2 Diagnostics Ordering list'!$A$3:$A$855,MATCH('Calculations - Diagnostics'!$H120,'2 Diagnostics Ordering list'!$A$3:$A$855,0)),4)="5.3 ",LEFT(INDEX('2 Diagnostics Ordering list'!$A$3:$A$855,MATCH('Calculations - Diagnostics'!$H120,'2 Diagnostics Ordering list'!$A$3:$A$855,0)),4)="6.1 ",LEFT(INDEX('2 Diagnostics Ordering list'!$A$3:$A$855,MATCH('Calculations - Diagnostics'!$H120,'2 Diagnostics Ordering list'!$A$3:$A$855,0)),4)="6.2 ",LEFT(INDEX('2 Diagnostics Ordering list'!$A$3:$A$855,MATCH('Calculations - Diagnostics'!$H120,'2 Diagnostics Ordering list'!$A$3:$A$855,0)),4)="6.3 ",LEFT(INDEX('2 Diagnostics Ordering list'!$A$3:$A$855,MATCH('Calculations - Diagnostics'!$H120,'2 Diagnostics Ordering list'!$A$3:$A$855,0)),4)="6.4 ",LEFT(INDEX('2 Diagnostics Ordering list'!$A$3:$A$855,MATCH('Calculations - Diagnostics'!$H120,'2 Diagnostics Ordering list'!$A$3:$A$855,0)),4)="7.1 "),HYPERLINK("#"&amp;CELL("address",INDEX('2 Diagnostics Ordering list'!$A$3:$A$855,MATCH('Calculations - Diagnostics'!$H120,'2 Diagnostics Ordering list'!$A$3:$A$855,0))),INDEX('2 Diagnostics Ordering list'!$A$3:$A$855,MATCH('Calculations - Diagnostics'!$H120,'2 Diagnostics Ordering list'!$A$3:$A$855,0))),"")</f>
        <v/>
      </c>
      <c r="C85" s="716" t="str">
        <f t="array" aca="1" ref="C85" ca="1">IF(AND(A85="",B85=""),HYPERLINK("#"&amp;CELL("address",INDEX('2 Diagnostics Ordering list'!$A$3:$A$855,MATCH('Calculations - Diagnostics'!$H120,'2 Diagnostics Ordering list'!$A$3:$A$855,0))),INDEX('2 Diagnostics Ordering list'!$A$3:$A$855,MATCH('Calculations - Diagnostics'!$H120,'2 Diagnostics Ordering list'!$A$3:$A$855,0))),"")</f>
        <v>6.3.2 Biosafety cabinet Class II Type A2, 4 feet</v>
      </c>
    </row>
    <row r="86" spans="1:3" ht="17.100000000000001" customHeight="1" x14ac:dyDescent="0.2">
      <c r="A86" s="707" t="str">
        <f t="array" aca="1" ref="A86" ca="1">IF(OR(LEFT(INDEX('2 Diagnostics Ordering list'!$A$3:$A$855,MATCH('Calculations - Diagnostics'!$H121,'2 Diagnostics Ordering list'!$A$3:$A$855,0)),3)="1. ",LEFT(INDEX('2 Diagnostics Ordering list'!$A$3:$A$855,MATCH('Calculations - Diagnostics'!$H121,'2 Diagnostics Ordering list'!$A$3:$A$855,0)),3)="2. ",LEFT(INDEX('2 Diagnostics Ordering list'!$A$3:$A$855,MATCH('Calculations - Diagnostics'!$H121,'2 Diagnostics Ordering list'!$A$3:$A$855,0)),3)="3. ",LEFT(INDEX('2 Diagnostics Ordering list'!$A$3:$A$855,MATCH('Calculations - Diagnostics'!$H121,'2 Diagnostics Ordering list'!$A$3:$A$855,0)),3)="4. ",LEFT(INDEX('2 Diagnostics Ordering list'!$A$3:$A$855,MATCH('Calculations - Diagnostics'!$H121,'2 Diagnostics Ordering list'!$A$3:$A$855,0)),3)="5. ",LEFT(INDEX('2 Diagnostics Ordering list'!$A$3:$A$855,MATCH('Calculations - Diagnostics'!$H121,'2 Diagnostics Ordering list'!$A$3:$A$855,0)),3)="6. ",LEFT(INDEX('2 Diagnostics Ordering list'!$A$3:$A$855,MATCH('Calculations - Diagnostics'!$H121,'2 Diagnostics Ordering list'!$A$3:$A$855,0)),3)="7. ",LEFT(INDEX('2 Diagnostics Ordering list'!$A$3:$A$855,MATCH('Calculations - Diagnostics'!$H121,'2 Diagnostics Ordering list'!$A$3:$A$855,0)),3)="8. ",LEFT(INDEX('2 Diagnostics Ordering list'!$A$3:$A$855,MATCH('Calculations - Diagnostics'!$H121,'2 Diagnostics Ordering list'!$A$3:$A$855,0)),3)="9. "),
HYPERLINK("#"&amp;CELL("address",INDEX('2 Diagnostics Ordering list'!$A$3:$A$855,MATCH('Calculations - Diagnostics'!$H121,'2 Diagnostics Ordering list'!$A$3:$A$855,0))),INDEX('2 Diagnostics Ordering list'!$A$3:$A$855,MATCH('Calculations - Diagnostics'!$H121,'2 Diagnostics Ordering list'!$A$3:$A$855,0))),"")</f>
        <v/>
      </c>
      <c r="B86" s="712" t="str">
        <f t="array" aca="1" ref="B86" ca="1">IF(OR(LEFT(INDEX('2 Diagnostics Ordering list'!$A$3:$A$855,MATCH('Calculations - Diagnostics'!$H121,'2 Diagnostics Ordering list'!$A$3:$A$855,0)),4)="1.1 ",LEFT(INDEX('2 Diagnostics Ordering list'!$A$3:$A$855,MATCH('Calculations - Diagnostics'!$H121,'2 Diagnostics Ordering list'!$A$3:$A$855,0)),4)="1.2 ",LEFT(INDEX('2 Diagnostics Ordering list'!$A$3:$A$855,MATCH('Calculations - Diagnostics'!$H121,'2 Diagnostics Ordering list'!$A$3:$A$855,0)),4)="1.3 ",LEFT(INDEX('2 Diagnostics Ordering list'!$A$3:$A$855,MATCH('Calculations - Diagnostics'!$H121,'2 Diagnostics Ordering list'!$A$3:$A$855,0)),4)="1.4 ",LEFT(INDEX('2 Diagnostics Ordering list'!$A$3:$A$855,MATCH('Calculations - Diagnostics'!$H121,'2 Diagnostics Ordering list'!$A$3:$A$855,0)),4)="1.5 ",LEFT(INDEX('2 Diagnostics Ordering list'!$A$3:$A$855,MATCH('Calculations - Diagnostics'!$H121,'2 Diagnostics Ordering list'!$A$3:$A$855,0)),4)="1.6 ",LEFT(INDEX('2 Diagnostics Ordering list'!$A$3:$A$855,MATCH('Calculations - Diagnostics'!$H121,'2 Diagnostics Ordering list'!$A$3:$A$855,0)),4)="2.1 ",LEFT(INDEX('2 Diagnostics Ordering list'!$A$3:$A$855,MATCH('Calculations - Diagnostics'!$H121,'2 Diagnostics Ordering list'!$A$3:$A$855,0)),4)="3.1 ",LEFT(INDEX('2 Diagnostics Ordering list'!$A$3:$A$855,MATCH('Calculations - Diagnostics'!$H121,'2 Diagnostics Ordering list'!$A$3:$A$855,0)),4)="4.1 ",LEFT(INDEX('2 Diagnostics Ordering list'!$A$3:$A$855,MATCH('Calculations - Diagnostics'!$H121,'2 Diagnostics Ordering list'!$A$3:$A$855,0)),4)="4.2 ",LEFT(INDEX('2 Diagnostics Ordering list'!$A$3:$A$855,MATCH('Calculations - Diagnostics'!$H121,'2 Diagnostics Ordering list'!$A$3:$A$855,0)),4)="5.1 ",LEFT(INDEX('2 Diagnostics Ordering list'!$A$3:$A$855,MATCH('Calculations - Diagnostics'!$H121,'2 Diagnostics Ordering list'!$A$3:$A$855,0)),4)="5.2 ",LEFT(INDEX('2 Diagnostics Ordering list'!$A$3:$A$855,MATCH('Calculations - Diagnostics'!$H121,'2 Diagnostics Ordering list'!$A$3:$A$855,0)),4)="5.3 ",LEFT(INDEX('2 Diagnostics Ordering list'!$A$3:$A$855,MATCH('Calculations - Diagnostics'!$H121,'2 Diagnostics Ordering list'!$A$3:$A$855,0)),4)="6.1 ",LEFT(INDEX('2 Diagnostics Ordering list'!$A$3:$A$855,MATCH('Calculations - Diagnostics'!$H121,'2 Diagnostics Ordering list'!$A$3:$A$855,0)),4)="6.2 ",LEFT(INDEX('2 Diagnostics Ordering list'!$A$3:$A$855,MATCH('Calculations - Diagnostics'!$H121,'2 Diagnostics Ordering list'!$A$3:$A$855,0)),4)="6.3 ",LEFT(INDEX('2 Diagnostics Ordering list'!$A$3:$A$855,MATCH('Calculations - Diagnostics'!$H121,'2 Diagnostics Ordering list'!$A$3:$A$855,0)),4)="6.4 ",LEFT(INDEX('2 Diagnostics Ordering list'!$A$3:$A$855,MATCH('Calculations - Diagnostics'!$H121,'2 Diagnostics Ordering list'!$A$3:$A$855,0)),4)="7.1 "),HYPERLINK("#"&amp;CELL("address",INDEX('2 Diagnostics Ordering list'!$A$3:$A$855,MATCH('Calculations - Diagnostics'!$H121,'2 Diagnostics Ordering list'!$A$3:$A$855,0))),INDEX('2 Diagnostics Ordering list'!$A$3:$A$855,MATCH('Calculations - Diagnostics'!$H121,'2 Diagnostics Ordering list'!$A$3:$A$855,0))),"")</f>
        <v/>
      </c>
      <c r="C86" s="716" t="str">
        <f t="array" aca="1" ref="C86" ca="1">IF(AND(A86="",B86=""),HYPERLINK("#"&amp;CELL("address",INDEX('2 Diagnostics Ordering list'!$A$3:$A$855,MATCH('Calculations - Diagnostics'!$H121,'2 Diagnostics Ordering list'!$A$3:$A$855,0))),INDEX('2 Diagnostics Ordering list'!$A$3:$A$855,MATCH('Calculations - Diagnostics'!$H121,'2 Diagnostics Ordering list'!$A$3:$A$855,0))),"")</f>
        <v>6.3.3 Biosafety cabinet Class II Type A2, 5 feet</v>
      </c>
    </row>
    <row r="87" spans="1:3" ht="17.100000000000001" customHeight="1" x14ac:dyDescent="0.2">
      <c r="A87" s="707" t="str">
        <f t="array" aca="1" ref="A87" ca="1">IF(OR(LEFT(INDEX('2 Diagnostics Ordering list'!$A$3:$A$855,MATCH('Calculations - Diagnostics'!$H122,'2 Diagnostics Ordering list'!$A$3:$A$855,0)),3)="1. ",LEFT(INDEX('2 Diagnostics Ordering list'!$A$3:$A$855,MATCH('Calculations - Diagnostics'!$H122,'2 Diagnostics Ordering list'!$A$3:$A$855,0)),3)="2. ",LEFT(INDEX('2 Diagnostics Ordering list'!$A$3:$A$855,MATCH('Calculations - Diagnostics'!$H122,'2 Diagnostics Ordering list'!$A$3:$A$855,0)),3)="3. ",LEFT(INDEX('2 Diagnostics Ordering list'!$A$3:$A$855,MATCH('Calculations - Diagnostics'!$H122,'2 Diagnostics Ordering list'!$A$3:$A$855,0)),3)="4. ",LEFT(INDEX('2 Diagnostics Ordering list'!$A$3:$A$855,MATCH('Calculations - Diagnostics'!$H122,'2 Diagnostics Ordering list'!$A$3:$A$855,0)),3)="5. ",LEFT(INDEX('2 Diagnostics Ordering list'!$A$3:$A$855,MATCH('Calculations - Diagnostics'!$H122,'2 Diagnostics Ordering list'!$A$3:$A$855,0)),3)="6. ",LEFT(INDEX('2 Diagnostics Ordering list'!$A$3:$A$855,MATCH('Calculations - Diagnostics'!$H122,'2 Diagnostics Ordering list'!$A$3:$A$855,0)),3)="7. ",LEFT(INDEX('2 Diagnostics Ordering list'!$A$3:$A$855,MATCH('Calculations - Diagnostics'!$H122,'2 Diagnostics Ordering list'!$A$3:$A$855,0)),3)="8. ",LEFT(INDEX('2 Diagnostics Ordering list'!$A$3:$A$855,MATCH('Calculations - Diagnostics'!$H122,'2 Diagnostics Ordering list'!$A$3:$A$855,0)),3)="9. "),HYPERLINK("#"&amp;CELL("address",INDEX('2 Diagnostics Ordering list'!$A$3:$A$855,MATCH('Calculations - Diagnostics'!$H122,'2 Diagnostics Ordering list'!$A$3:$A$855,0))),INDEX('2 Diagnostics Ordering list'!$A$3:$A$855,MATCH('Calculations - Diagnostics'!$H122,'2 Diagnostics Ordering list'!$A$3:$A$855,0))),"")</f>
        <v/>
      </c>
      <c r="B87" s="708" t="str">
        <f t="array" aca="1" ref="B87" ca="1">IF(OR(LEFT(INDEX('2 Diagnostics Ordering list'!$A$3:$A$855,MATCH('Calculations - Diagnostics'!$H122,'2 Diagnostics Ordering list'!$A$3:$A$855,0)),4)="1.1 ",LEFT(INDEX('2 Diagnostics Ordering list'!$A$3:$A$855,MATCH('Calculations - Diagnostics'!$H122,'2 Diagnostics Ordering list'!$A$3:$A$855,0)),4)="1.2 ",LEFT(INDEX('2 Diagnostics Ordering list'!$A$3:$A$855,MATCH('Calculations - Diagnostics'!$H122,'2 Diagnostics Ordering list'!$A$3:$A$855,0)),4)="1.3 ",LEFT(INDEX('2 Diagnostics Ordering list'!$A$3:$A$855,MATCH('Calculations - Diagnostics'!$H122,'2 Diagnostics Ordering list'!$A$3:$A$855,0)),4)="1.4 ",LEFT(INDEX('2 Diagnostics Ordering list'!$A$3:$A$855,MATCH('Calculations - Diagnostics'!$H122,'2 Diagnostics Ordering list'!$A$3:$A$855,0)),4)="1.5 ",LEFT(INDEX('2 Diagnostics Ordering list'!$A$3:$A$855,MATCH('Calculations - Diagnostics'!$H122,'2 Diagnostics Ordering list'!$A$3:$A$855,0)),4)="1.6 ",LEFT(INDEX('2 Diagnostics Ordering list'!$A$3:$A$855,MATCH('Calculations - Diagnostics'!$H122,'2 Diagnostics Ordering list'!$A$3:$A$855,0)),4)="2.1 ",LEFT(INDEX('2 Diagnostics Ordering list'!$A$3:$A$855,MATCH('Calculations - Diagnostics'!$H122,'2 Diagnostics Ordering list'!$A$3:$A$855,0)),4)="3.1 ",LEFT(INDEX('2 Diagnostics Ordering list'!$A$3:$A$855,MATCH('Calculations - Diagnostics'!$H122,'2 Diagnostics Ordering list'!$A$3:$A$855,0)),4)="4.1 ",LEFT(INDEX('2 Diagnostics Ordering list'!$A$3:$A$855,MATCH('Calculations - Diagnostics'!$H122,'2 Diagnostics Ordering list'!$A$3:$A$855,0)),4)="4.2 ",LEFT(INDEX('2 Diagnostics Ordering list'!$A$3:$A$855,MATCH('Calculations - Diagnostics'!$H122,'2 Diagnostics Ordering list'!$A$3:$A$855,0)),4)="5.1 ",LEFT(INDEX('2 Diagnostics Ordering list'!$A$3:$A$855,MATCH('Calculations - Diagnostics'!$H122,'2 Diagnostics Ordering list'!$A$3:$A$855,0)),4)="5.2 ",LEFT(INDEX('2 Diagnostics Ordering list'!$A$3:$A$855,MATCH('Calculations - Diagnostics'!$H122,'2 Diagnostics Ordering list'!$A$3:$A$855,0)),4)="5.3 ",LEFT(INDEX('2 Diagnostics Ordering list'!$A$3:$A$855,MATCH('Calculations - Diagnostics'!$H122,'2 Diagnostics Ordering list'!$A$3:$A$855,0)),4)="6.1 ",LEFT(INDEX('2 Diagnostics Ordering list'!$A$3:$A$855,MATCH('Calculations - Diagnostics'!$H122,'2 Diagnostics Ordering list'!$A$3:$A$855,0)),4)="6.2 ",LEFT(INDEX('2 Diagnostics Ordering list'!$A$3:$A$855,MATCH('Calculations - Diagnostics'!$H122,'2 Diagnostics Ordering list'!$A$3:$A$855,0)),4)="6.3 ",LEFT(INDEX('2 Diagnostics Ordering list'!$A$3:$A$855,MATCH('Calculations - Diagnostics'!$H122,'2 Diagnostics Ordering list'!$A$3:$A$855,0)),4)="6.4 ",LEFT(INDEX('2 Diagnostics Ordering list'!$A$3:$A$855,MATCH('Calculations - Diagnostics'!$H122,'2 Diagnostics Ordering list'!$A$3:$A$855,0)),4)="7.1 "),HYPERLINK("#"&amp;CELL("address",INDEX('2 Diagnostics Ordering list'!$A$3:$A$855,MATCH('Calculations - Diagnostics'!$H122,'2 Diagnostics Ordering list'!$A$3:$A$855,0))),INDEX('2 Diagnostics Ordering list'!$A$3:$A$855,MATCH('Calculations - Diagnostics'!$H122,'2 Diagnostics Ordering list'!$A$3:$A$855,0))),"")</f>
        <v/>
      </c>
      <c r="C87" s="720" t="str">
        <f t="array" aca="1" ref="C87" ca="1">IF(AND(A87="",B87=""),HYPERLINK("#"&amp;CELL("address",INDEX('2 Diagnostics Ordering list'!$A$3:$A$855,MATCH('Calculations - Diagnostics'!$H122,'2 Diagnostics Ordering list'!$A$3:$A$855,0))),INDEX('2 Diagnostics Ordering list'!$A$3:$A$855,MATCH('Calculations - Diagnostics'!$H122,'2 Diagnostics Ordering list'!$A$3:$A$855,0))),"")</f>
        <v>6.3.4 Biosafety cabinet Class II Type A2, 6 feet</v>
      </c>
    </row>
    <row r="88" spans="1:3" ht="17.100000000000001" customHeight="1" thickBot="1" x14ac:dyDescent="0.25">
      <c r="A88" s="717" t="str">
        <f t="array" aca="1" ref="A88" ca="1">IF(OR(LEFT(INDEX('2 Diagnostics Ordering list'!$A$3:$A$855,MATCH('Calculations - Diagnostics'!$H123,'2 Diagnostics Ordering list'!$A$3:$A$855,0)),3)="1. ",LEFT(INDEX('2 Diagnostics Ordering list'!$A$3:$A$855,MATCH('Calculations - Diagnostics'!$H123,'2 Diagnostics Ordering list'!$A$3:$A$855,0)),3)="2. ",LEFT(INDEX('2 Diagnostics Ordering list'!$A$3:$A$855,MATCH('Calculations - Diagnostics'!$H123,'2 Diagnostics Ordering list'!$A$3:$A$855,0)),3)="3. ",LEFT(INDEX('2 Diagnostics Ordering list'!$A$3:$A$855,MATCH('Calculations - Diagnostics'!$H123,'2 Diagnostics Ordering list'!$A$3:$A$855,0)),3)="4. ",LEFT(INDEX('2 Diagnostics Ordering list'!$A$3:$A$855,MATCH('Calculations - Diagnostics'!$H123,'2 Diagnostics Ordering list'!$A$3:$A$855,0)),3)="5. ",LEFT(INDEX('2 Diagnostics Ordering list'!$A$3:$A$855,MATCH('Calculations - Diagnostics'!$H123,'2 Diagnostics Ordering list'!$A$3:$A$855,0)),3)="6. ",LEFT(INDEX('2 Diagnostics Ordering list'!$A$3:$A$855,MATCH('Calculations - Diagnostics'!$H123,'2 Diagnostics Ordering list'!$A$3:$A$855,0)),3)="7. ",LEFT(INDEX('2 Diagnostics Ordering list'!$A$3:$A$855,MATCH('Calculations - Diagnostics'!$H123,'2 Diagnostics Ordering list'!$A$3:$A$855,0)),3)="8. ",LEFT(INDEX('2 Diagnostics Ordering list'!$A$3:$A$855,MATCH('Calculations - Diagnostics'!$H123,'2 Diagnostics Ordering list'!$A$3:$A$855,0)),3)="9. "),HYPERLINK("#"&amp;CELL("address",INDEX('2 Diagnostics Ordering list'!$A$3:$A$855,MATCH('Calculations - Diagnostics'!$H123,'2 Diagnostics Ordering list'!$A$3:$A$855,0))),INDEX('2 Diagnostics Ordering list'!$A$3:$A$855,MATCH('Calculations - Diagnostics'!$H123,'2 Diagnostics Ordering list'!$A$3:$A$855,0))),"")</f>
        <v/>
      </c>
      <c r="B88" s="718" t="str">
        <f t="array" aca="1" ref="B88" ca="1">IF(OR(LEFT(INDEX('2 Diagnostics Ordering list'!$A$3:$A$855,MATCH('Calculations - Diagnostics'!$H123,'2 Diagnostics Ordering list'!$A$3:$A$855,0)),4)="1.1 ",LEFT(INDEX('2 Diagnostics Ordering list'!$A$3:$A$855,MATCH('Calculations - Diagnostics'!$H123,'2 Diagnostics Ordering list'!$A$3:$A$855,0)),4)="1.2 ",LEFT(INDEX('2 Diagnostics Ordering list'!$A$3:$A$855,MATCH('Calculations - Diagnostics'!$H123,'2 Diagnostics Ordering list'!$A$3:$A$855,0)),4)="1.3 ",LEFT(INDEX('2 Diagnostics Ordering list'!$A$3:$A$855,MATCH('Calculations - Diagnostics'!$H123,'2 Diagnostics Ordering list'!$A$3:$A$855,0)),4)="1.4 ",LEFT(INDEX('2 Diagnostics Ordering list'!$A$3:$A$855,MATCH('Calculations - Diagnostics'!$H123,'2 Diagnostics Ordering list'!$A$3:$A$855,0)),4)="1.5 ",LEFT(INDEX('2 Diagnostics Ordering list'!$A$3:$A$855,MATCH('Calculations - Diagnostics'!$H123,'2 Diagnostics Ordering list'!$A$3:$A$855,0)),4)="1.6 ",LEFT(INDEX('2 Diagnostics Ordering list'!$A$3:$A$855,MATCH('Calculations - Diagnostics'!$H123,'2 Diagnostics Ordering list'!$A$3:$A$855,0)),4)="2.1 ",LEFT(INDEX('2 Diagnostics Ordering list'!$A$3:$A$855,MATCH('Calculations - Diagnostics'!$H123,'2 Diagnostics Ordering list'!$A$3:$A$855,0)),4)="3.1 ",LEFT(INDEX('2 Diagnostics Ordering list'!$A$3:$A$855,MATCH('Calculations - Diagnostics'!$H123,'2 Diagnostics Ordering list'!$A$3:$A$855,0)),4)="4.1 ",LEFT(INDEX('2 Diagnostics Ordering list'!$A$3:$A$855,MATCH('Calculations - Diagnostics'!$H123,'2 Diagnostics Ordering list'!$A$3:$A$855,0)),4)="4.2 ",LEFT(INDEX('2 Diagnostics Ordering list'!$A$3:$A$855,MATCH('Calculations - Diagnostics'!$H123,'2 Diagnostics Ordering list'!$A$3:$A$855,0)),4)="5.1 ",LEFT(INDEX('2 Diagnostics Ordering list'!$A$3:$A$855,MATCH('Calculations - Diagnostics'!$H123,'2 Diagnostics Ordering list'!$A$3:$A$855,0)),4)="5.2 ",LEFT(INDEX('2 Diagnostics Ordering list'!$A$3:$A$855,MATCH('Calculations - Diagnostics'!$H123,'2 Diagnostics Ordering list'!$A$3:$A$855,0)),4)="5.3 ",LEFT(INDEX('2 Diagnostics Ordering list'!$A$3:$A$855,MATCH('Calculations - Diagnostics'!$H123,'2 Diagnostics Ordering list'!$A$3:$A$855,0)),4)="6.1 ",LEFT(INDEX('2 Diagnostics Ordering list'!$A$3:$A$855,MATCH('Calculations - Diagnostics'!$H123,'2 Diagnostics Ordering list'!$A$3:$A$855,0)),4)="6.2 ",LEFT(INDEX('2 Diagnostics Ordering list'!$A$3:$A$855,MATCH('Calculations - Diagnostics'!$H123,'2 Diagnostics Ordering list'!$A$3:$A$855,0)),4)="6.3 ",LEFT(INDEX('2 Diagnostics Ordering list'!$A$3:$A$855,MATCH('Calculations - Diagnostics'!$H123,'2 Diagnostics Ordering list'!$A$3:$A$855,0)),4)="6.4 ",LEFT(INDEX('2 Diagnostics Ordering list'!$A$3:$A$855,MATCH('Calculations - Diagnostics'!$H123,'2 Diagnostics Ordering list'!$A$3:$A$855,0)),4)="7.1 "),HYPERLINK("#"&amp;CELL("address",INDEX('2 Diagnostics Ordering list'!$A$3:$A$855,MATCH('Calculations - Diagnostics'!$H123,'2 Diagnostics Ordering list'!$A$3:$A$855,0))),INDEX('2 Diagnostics Ordering list'!$A$3:$A$855,MATCH('Calculations - Diagnostics'!$H123,'2 Diagnostics Ordering list'!$A$3:$A$855,0))),"")</f>
        <v>6.4 LABORATORY FURNITURE</v>
      </c>
      <c r="C88" s="722" t="str">
        <f t="array" aca="1" ref="C88" ca="1">IF(AND(A88="",B88=""),HYPERLINK("#"&amp;CELL("address",INDEX('2 Diagnostics Ordering list'!$A$3:$A$855,MATCH('Calculations - Diagnostics'!$H123,'2 Diagnostics Ordering list'!$A$3:$A$855,0))),INDEX('2 Diagnostics Ordering list'!$A$3:$A$855,MATCH('Calculations - Diagnostics'!$H123,'2 Diagnostics Ordering list'!$A$3:$A$855,0))),"")</f>
        <v/>
      </c>
    </row>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sheetData>
  <sheetProtection algorithmName="SHA-512" hashValue="iS25sMGQRyflmv3CDF83r464JNzryGyoBEjZijyaOwxxfienRV2r0FKBEbjxmKCm22Gojh8v79QuZhvWn4UwYg==" saltValue="XfIRY7tnLORBAtcWJZXURg==" spinCount="100000" sheet="1" objects="1" scenarios="1"/>
  <phoneticPr fontId="33"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29"/>
  <sheetViews>
    <sheetView tabSelected="1" zoomScale="80" zoomScaleNormal="80" workbookViewId="0">
      <pane xSplit="2" ySplit="2" topLeftCell="C3" activePane="bottomRight" state="frozen"/>
      <selection activeCell="A38" sqref="A38"/>
      <selection pane="topRight" activeCell="A38" sqref="A38"/>
      <selection pane="bottomLeft" activeCell="A38" sqref="A38"/>
      <selection pane="bottomRight" sqref="A1:B1"/>
    </sheetView>
  </sheetViews>
  <sheetFormatPr defaultColWidth="11.42578125" defaultRowHeight="15.75" x14ac:dyDescent="0.2"/>
  <cols>
    <col min="1" max="1" width="18.140625" style="196" customWidth="1"/>
    <col min="2" max="2" width="51.140625" style="197" customWidth="1"/>
    <col min="3" max="3" width="16.140625" style="199" customWidth="1"/>
    <col min="4" max="4" width="21.7109375" style="199" customWidth="1"/>
    <col min="5" max="5" width="105.85546875" style="206" customWidth="1"/>
    <col min="6" max="6" width="16.42578125" style="198" customWidth="1"/>
    <col min="7" max="7" width="17.7109375" style="201" customWidth="1"/>
    <col min="8" max="8" width="22.7109375" style="202" customWidth="1"/>
    <col min="9" max="9" width="19.140625" style="199" customWidth="1"/>
    <col min="10" max="10" width="21" style="199" customWidth="1"/>
    <col min="11" max="11" width="43.42578125" style="197" customWidth="1"/>
    <col min="12" max="12" width="11.140625" style="199" customWidth="1"/>
    <col min="13" max="14" width="10" style="199" customWidth="1"/>
    <col min="15" max="15" width="10.42578125" style="199" customWidth="1"/>
    <col min="16" max="16" width="12.5703125" style="199" customWidth="1"/>
    <col min="17" max="17" width="67.85546875" style="198" customWidth="1"/>
    <col min="18" max="18" width="22" style="198" customWidth="1"/>
    <col min="19" max="19" width="100.42578125" style="290" customWidth="1"/>
    <col min="20" max="16384" width="11.42578125" style="25"/>
  </cols>
  <sheetData>
    <row r="1" spans="1:19" ht="82.5" customHeight="1" thickBot="1" x14ac:dyDescent="0.25">
      <c r="A1" s="1200"/>
      <c r="B1" s="1201"/>
      <c r="C1" s="1199" t="s">
        <v>2090</v>
      </c>
      <c r="D1" s="1199"/>
      <c r="E1" s="1199"/>
      <c r="F1" s="1199"/>
      <c r="G1" s="1203" t="s">
        <v>2</v>
      </c>
      <c r="H1" s="1197" t="s">
        <v>1958</v>
      </c>
      <c r="I1" s="1198"/>
      <c r="J1" s="1198"/>
      <c r="K1" s="1202" t="s">
        <v>3</v>
      </c>
      <c r="L1" s="1202"/>
      <c r="M1" s="1202"/>
      <c r="N1" s="1202"/>
      <c r="O1" s="1202"/>
      <c r="P1" s="1202"/>
      <c r="Q1" s="1195" t="s">
        <v>4</v>
      </c>
      <c r="R1" s="1196"/>
      <c r="S1" s="291" t="s">
        <v>5</v>
      </c>
    </row>
    <row r="2" spans="1:19" s="26" customFormat="1" ht="69.75" customHeight="1" thickBot="1" x14ac:dyDescent="0.25">
      <c r="A2" s="462" t="s">
        <v>6</v>
      </c>
      <c r="B2" s="344" t="s">
        <v>7</v>
      </c>
      <c r="C2" s="344" t="s">
        <v>8</v>
      </c>
      <c r="D2" s="735" t="s">
        <v>9</v>
      </c>
      <c r="E2" s="344" t="s">
        <v>10</v>
      </c>
      <c r="F2" s="346" t="s">
        <v>11</v>
      </c>
      <c r="G2" s="1204"/>
      <c r="H2" s="526" t="s">
        <v>12</v>
      </c>
      <c r="I2" s="344" t="s">
        <v>13</v>
      </c>
      <c r="J2" s="344" t="s">
        <v>14</v>
      </c>
      <c r="K2" s="344" t="s">
        <v>15</v>
      </c>
      <c r="L2" s="345" t="s">
        <v>16</v>
      </c>
      <c r="M2" s="345" t="s">
        <v>17</v>
      </c>
      <c r="N2" s="345" t="s">
        <v>18</v>
      </c>
      <c r="O2" s="345" t="s">
        <v>19</v>
      </c>
      <c r="P2" s="345" t="s">
        <v>20</v>
      </c>
      <c r="Q2" s="344" t="s">
        <v>21</v>
      </c>
      <c r="R2" s="346" t="s">
        <v>22</v>
      </c>
      <c r="S2" s="347" t="s">
        <v>23</v>
      </c>
    </row>
    <row r="3" spans="1:19" s="26" customFormat="1" ht="45" customHeight="1" thickBot="1" x14ac:dyDescent="0.25">
      <c r="A3" s="348" t="s">
        <v>24</v>
      </c>
      <c r="B3" s="349"/>
      <c r="C3" s="349"/>
      <c r="D3" s="349"/>
      <c r="E3" s="349"/>
      <c r="F3" s="349"/>
      <c r="G3" s="350"/>
      <c r="H3" s="351"/>
      <c r="I3" s="349"/>
      <c r="J3" s="349"/>
      <c r="K3" s="349"/>
      <c r="L3" s="352"/>
      <c r="M3" s="352"/>
      <c r="N3" s="352"/>
      <c r="O3" s="352"/>
      <c r="P3" s="352"/>
      <c r="Q3" s="349"/>
      <c r="R3" s="349"/>
      <c r="S3" s="353"/>
    </row>
    <row r="4" spans="1:19" s="26" customFormat="1" ht="45" customHeight="1" thickBot="1" x14ac:dyDescent="0.25">
      <c r="A4" s="354" t="s">
        <v>25</v>
      </c>
      <c r="B4" s="355"/>
      <c r="C4" s="355"/>
      <c r="D4" s="355"/>
      <c r="E4" s="355"/>
      <c r="F4" s="355"/>
      <c r="G4" s="356"/>
      <c r="H4" s="357"/>
      <c r="I4" s="355"/>
      <c r="J4" s="355"/>
      <c r="K4" s="355"/>
      <c r="L4" s="358"/>
      <c r="M4" s="358"/>
      <c r="N4" s="358"/>
      <c r="O4" s="358"/>
      <c r="P4" s="358"/>
      <c r="Q4" s="355"/>
      <c r="R4" s="355"/>
      <c r="S4" s="359"/>
    </row>
    <row r="5" spans="1:19" ht="39.950000000000003" customHeight="1" thickBot="1" x14ac:dyDescent="0.25">
      <c r="A5" s="226" t="s">
        <v>26</v>
      </c>
      <c r="B5" s="246"/>
      <c r="C5" s="228"/>
      <c r="D5" s="228"/>
      <c r="E5" s="227"/>
      <c r="F5" s="229"/>
      <c r="G5" s="232"/>
      <c r="H5" s="230"/>
      <c r="I5" s="228"/>
      <c r="J5" s="228"/>
      <c r="K5" s="227"/>
      <c r="L5" s="228"/>
      <c r="M5" s="231"/>
      <c r="N5" s="231"/>
      <c r="O5" s="231"/>
      <c r="P5" s="228"/>
      <c r="Q5" s="229"/>
      <c r="R5" s="229"/>
      <c r="S5" s="330"/>
    </row>
    <row r="6" spans="1:19" ht="324" customHeight="1" x14ac:dyDescent="0.2">
      <c r="A6" s="804">
        <v>106689</v>
      </c>
      <c r="B6" s="360" t="s">
        <v>27</v>
      </c>
      <c r="C6" s="805" t="s">
        <v>28</v>
      </c>
      <c r="D6" s="805" t="s">
        <v>29</v>
      </c>
      <c r="E6" s="361" t="s">
        <v>2162</v>
      </c>
      <c r="F6" s="1063" t="s">
        <v>30</v>
      </c>
      <c r="G6" s="852"/>
      <c r="H6" s="1066">
        <v>10000</v>
      </c>
      <c r="I6" s="808" t="s">
        <v>31</v>
      </c>
      <c r="J6" s="809">
        <f>IF(I6="USD",H6*G6,H6*G6*1.3)</f>
        <v>0</v>
      </c>
      <c r="K6" s="810" t="s">
        <v>32</v>
      </c>
      <c r="L6" s="18">
        <v>11</v>
      </c>
      <c r="M6" s="811">
        <v>44</v>
      </c>
      <c r="N6" s="811">
        <v>83</v>
      </c>
      <c r="O6" s="811">
        <v>30</v>
      </c>
      <c r="P6" s="663">
        <v>0.11</v>
      </c>
      <c r="Q6" s="373">
        <v>623010001</v>
      </c>
      <c r="R6" s="1070">
        <v>9018</v>
      </c>
      <c r="S6" s="1073" t="s">
        <v>33</v>
      </c>
    </row>
    <row r="7" spans="1:19" ht="306" customHeight="1" x14ac:dyDescent="0.2">
      <c r="A7" s="812">
        <v>106690</v>
      </c>
      <c r="B7" s="15" t="s">
        <v>34</v>
      </c>
      <c r="C7" s="805" t="s">
        <v>28</v>
      </c>
      <c r="D7" s="805" t="s">
        <v>29</v>
      </c>
      <c r="E7" s="16" t="s">
        <v>2163</v>
      </c>
      <c r="F7" s="1063" t="s">
        <v>30</v>
      </c>
      <c r="G7" s="807"/>
      <c r="H7" s="1066">
        <v>14000</v>
      </c>
      <c r="I7" s="808" t="s">
        <v>31</v>
      </c>
      <c r="J7" s="809">
        <f>IF(I7="USD",H7*G7,H7*G7*1.3)</f>
        <v>0</v>
      </c>
      <c r="K7" s="1069" t="s">
        <v>32</v>
      </c>
      <c r="L7" s="17">
        <v>14</v>
      </c>
      <c r="M7" s="811">
        <v>44</v>
      </c>
      <c r="N7" s="811">
        <v>83</v>
      </c>
      <c r="O7" s="811">
        <v>30</v>
      </c>
      <c r="P7" s="664">
        <v>0.11</v>
      </c>
      <c r="Q7" s="374">
        <v>643010001</v>
      </c>
      <c r="R7" s="277">
        <v>9018</v>
      </c>
      <c r="S7" s="1074" t="s">
        <v>35</v>
      </c>
    </row>
    <row r="8" spans="1:19" ht="313.5" customHeight="1" x14ac:dyDescent="0.2">
      <c r="A8" s="813">
        <v>106691</v>
      </c>
      <c r="B8" s="208" t="s">
        <v>36</v>
      </c>
      <c r="C8" s="814" t="s">
        <v>28</v>
      </c>
      <c r="D8" s="814" t="s">
        <v>29</v>
      </c>
      <c r="E8" s="208" t="s">
        <v>2164</v>
      </c>
      <c r="F8" s="1064" t="s">
        <v>30</v>
      </c>
      <c r="G8" s="848"/>
      <c r="H8" s="1067">
        <v>18000</v>
      </c>
      <c r="I8" s="816" t="s">
        <v>31</v>
      </c>
      <c r="J8" s="817">
        <f>IF(I8="USD",H8*G8,H8*G8*1.3)</f>
        <v>0</v>
      </c>
      <c r="K8" s="818" t="s">
        <v>32</v>
      </c>
      <c r="L8" s="343">
        <v>22</v>
      </c>
      <c r="M8" s="819">
        <v>56</v>
      </c>
      <c r="N8" s="819">
        <v>104</v>
      </c>
      <c r="O8" s="819">
        <v>34</v>
      </c>
      <c r="P8" s="665">
        <v>0.19800000000000001</v>
      </c>
      <c r="Q8" s="381">
        <v>653010001</v>
      </c>
      <c r="R8" s="1071">
        <v>9018</v>
      </c>
      <c r="S8" s="1075" t="s">
        <v>37</v>
      </c>
    </row>
    <row r="9" spans="1:19" ht="298.5" customHeight="1" thickBot="1" x14ac:dyDescent="0.25">
      <c r="A9" s="16">
        <v>106981</v>
      </c>
      <c r="B9" s="1045" t="s">
        <v>2012</v>
      </c>
      <c r="C9" s="1046" t="s">
        <v>100</v>
      </c>
      <c r="D9" s="1047" t="s">
        <v>29</v>
      </c>
      <c r="E9" s="16" t="s">
        <v>2121</v>
      </c>
      <c r="F9" s="1065" t="s">
        <v>30</v>
      </c>
      <c r="G9" s="1068"/>
      <c r="H9" s="1012">
        <v>2500</v>
      </c>
      <c r="I9" s="1048" t="s">
        <v>31</v>
      </c>
      <c r="J9" s="1049">
        <f>IF(I9="USD",H9*G9,H9*G9*1.3)</f>
        <v>0</v>
      </c>
      <c r="K9" s="1079" t="s">
        <v>1998</v>
      </c>
      <c r="L9" s="1050">
        <v>32.5</v>
      </c>
      <c r="M9" s="1050">
        <v>204.2</v>
      </c>
      <c r="N9" s="1050">
        <v>155.80000000000001</v>
      </c>
      <c r="O9" s="1050">
        <v>97.6</v>
      </c>
      <c r="P9" s="1050">
        <v>3.06</v>
      </c>
      <c r="Q9" s="376">
        <v>501011001</v>
      </c>
      <c r="R9" s="1072">
        <v>85437092</v>
      </c>
      <c r="S9" s="1076" t="s">
        <v>81</v>
      </c>
    </row>
    <row r="10" spans="1:19" ht="39.950000000000003" customHeight="1" thickBot="1" x14ac:dyDescent="0.25">
      <c r="A10" s="226" t="s">
        <v>38</v>
      </c>
      <c r="B10" s="227"/>
      <c r="C10" s="228"/>
      <c r="D10" s="228"/>
      <c r="E10" s="227"/>
      <c r="F10" s="229"/>
      <c r="G10" s="230"/>
      <c r="H10" s="885"/>
      <c r="I10" s="228"/>
      <c r="J10" s="228"/>
      <c r="K10" s="227"/>
      <c r="L10" s="228"/>
      <c r="M10" s="231"/>
      <c r="N10" s="231"/>
      <c r="O10" s="231"/>
      <c r="P10" s="666"/>
      <c r="Q10" s="229"/>
      <c r="R10" s="229"/>
      <c r="S10" s="405"/>
    </row>
    <row r="11" spans="1:19" ht="195" x14ac:dyDescent="0.2">
      <c r="A11" s="804">
        <v>106692</v>
      </c>
      <c r="B11" s="331" t="s">
        <v>39</v>
      </c>
      <c r="C11" s="207" t="s">
        <v>40</v>
      </c>
      <c r="D11" s="820" t="s">
        <v>41</v>
      </c>
      <c r="E11" s="821" t="s">
        <v>42</v>
      </c>
      <c r="F11" s="815" t="s">
        <v>30</v>
      </c>
      <c r="G11" s="807"/>
      <c r="H11" s="876">
        <v>39.5</v>
      </c>
      <c r="I11" s="822" t="s">
        <v>31</v>
      </c>
      <c r="J11" s="823">
        <f t="shared" ref="J11:J19" si="0">IF(I11="USD",H11*G11,H11*G11*1.3)</f>
        <v>0</v>
      </c>
      <c r="K11" s="921" t="s">
        <v>43</v>
      </c>
      <c r="L11" s="824">
        <v>10</v>
      </c>
      <c r="M11" s="811">
        <v>89</v>
      </c>
      <c r="N11" s="811">
        <v>79</v>
      </c>
      <c r="O11" s="811">
        <v>37</v>
      </c>
      <c r="P11" s="663">
        <v>7.0000000000000007E-2</v>
      </c>
      <c r="Q11" s="373">
        <v>601030005</v>
      </c>
      <c r="R11" s="341">
        <v>3822</v>
      </c>
      <c r="S11" s="362" t="s">
        <v>44</v>
      </c>
    </row>
    <row r="12" spans="1:19" ht="198.75" customHeight="1" x14ac:dyDescent="0.2">
      <c r="A12" s="813">
        <v>106959</v>
      </c>
      <c r="B12" s="20" t="s">
        <v>45</v>
      </c>
      <c r="C12" s="82" t="s">
        <v>46</v>
      </c>
      <c r="D12" s="825" t="s">
        <v>41</v>
      </c>
      <c r="E12" s="22" t="s">
        <v>47</v>
      </c>
      <c r="F12" s="826" t="s">
        <v>30</v>
      </c>
      <c r="G12" s="807"/>
      <c r="H12" s="41">
        <v>197.5</v>
      </c>
      <c r="I12" s="827" t="s">
        <v>31</v>
      </c>
      <c r="J12" s="828">
        <f t="shared" si="0"/>
        <v>0</v>
      </c>
      <c r="K12" s="829" t="s">
        <v>43</v>
      </c>
      <c r="L12" s="830">
        <v>10</v>
      </c>
      <c r="M12" s="831">
        <v>143</v>
      </c>
      <c r="N12" s="831">
        <v>89</v>
      </c>
      <c r="O12" s="831">
        <v>72</v>
      </c>
      <c r="P12" s="664">
        <v>0.23</v>
      </c>
      <c r="Q12" s="377">
        <v>601030025</v>
      </c>
      <c r="R12" s="375">
        <v>3822</v>
      </c>
      <c r="S12" s="751" t="s">
        <v>44</v>
      </c>
    </row>
    <row r="13" spans="1:19" ht="195.75" customHeight="1" x14ac:dyDescent="0.2">
      <c r="A13" s="813">
        <v>106694</v>
      </c>
      <c r="B13" s="15" t="s">
        <v>48</v>
      </c>
      <c r="C13" s="82" t="s">
        <v>49</v>
      </c>
      <c r="D13" s="865" t="s">
        <v>41</v>
      </c>
      <c r="E13" s="22" t="s">
        <v>50</v>
      </c>
      <c r="F13" s="826" t="s">
        <v>30</v>
      </c>
      <c r="G13" s="807"/>
      <c r="H13" s="41">
        <v>395</v>
      </c>
      <c r="I13" s="827" t="s">
        <v>31</v>
      </c>
      <c r="J13" s="828">
        <f t="shared" si="0"/>
        <v>0</v>
      </c>
      <c r="K13" s="832" t="s">
        <v>43</v>
      </c>
      <c r="L13" s="833">
        <v>10</v>
      </c>
      <c r="M13" s="819">
        <v>180</v>
      </c>
      <c r="N13" s="819">
        <v>143</v>
      </c>
      <c r="O13" s="819">
        <v>80</v>
      </c>
      <c r="P13" s="664">
        <v>0.51</v>
      </c>
      <c r="Q13" s="377">
        <v>601030050</v>
      </c>
      <c r="R13" s="375">
        <v>3822</v>
      </c>
      <c r="S13" s="363" t="s">
        <v>44</v>
      </c>
    </row>
    <row r="14" spans="1:19" ht="210" customHeight="1" x14ac:dyDescent="0.2">
      <c r="A14" s="813">
        <v>106695</v>
      </c>
      <c r="B14" s="15" t="s">
        <v>51</v>
      </c>
      <c r="C14" s="82" t="s">
        <v>40</v>
      </c>
      <c r="D14" s="825" t="s">
        <v>41</v>
      </c>
      <c r="E14" s="22" t="s">
        <v>52</v>
      </c>
      <c r="F14" s="826" t="s">
        <v>30</v>
      </c>
      <c r="G14" s="807"/>
      <c r="H14" s="876">
        <v>39.5</v>
      </c>
      <c r="I14" s="827" t="s">
        <v>31</v>
      </c>
      <c r="J14" s="828">
        <f t="shared" si="0"/>
        <v>0</v>
      </c>
      <c r="K14" s="818" t="s">
        <v>43</v>
      </c>
      <c r="L14" s="834">
        <v>10</v>
      </c>
      <c r="M14" s="835">
        <v>89</v>
      </c>
      <c r="N14" s="835">
        <v>79</v>
      </c>
      <c r="O14" s="835">
        <v>37</v>
      </c>
      <c r="P14" s="664">
        <v>7.0000000000000007E-2</v>
      </c>
      <c r="Q14" s="378">
        <v>601130005</v>
      </c>
      <c r="R14" s="375">
        <v>3822</v>
      </c>
      <c r="S14" s="364" t="s">
        <v>53</v>
      </c>
    </row>
    <row r="15" spans="1:19" ht="211.5" customHeight="1" x14ac:dyDescent="0.2">
      <c r="A15" s="813">
        <v>106960</v>
      </c>
      <c r="B15" s="15" t="s">
        <v>54</v>
      </c>
      <c r="C15" s="82" t="s">
        <v>46</v>
      </c>
      <c r="D15" s="820" t="s">
        <v>41</v>
      </c>
      <c r="E15" s="22" t="s">
        <v>55</v>
      </c>
      <c r="F15" s="826" t="s">
        <v>30</v>
      </c>
      <c r="G15" s="807"/>
      <c r="H15" s="41">
        <v>197.5</v>
      </c>
      <c r="I15" s="827" t="s">
        <v>31</v>
      </c>
      <c r="J15" s="828">
        <f t="shared" si="0"/>
        <v>0</v>
      </c>
      <c r="K15" s="818" t="s">
        <v>43</v>
      </c>
      <c r="L15" s="834">
        <v>10</v>
      </c>
      <c r="M15" s="831">
        <v>143</v>
      </c>
      <c r="N15" s="831">
        <v>89</v>
      </c>
      <c r="O15" s="831">
        <v>72</v>
      </c>
      <c r="P15" s="664">
        <v>0.23</v>
      </c>
      <c r="Q15" s="378">
        <v>601130025</v>
      </c>
      <c r="R15" s="375">
        <v>3822</v>
      </c>
      <c r="S15" s="751" t="s">
        <v>53</v>
      </c>
    </row>
    <row r="16" spans="1:19" ht="211.5" customHeight="1" x14ac:dyDescent="0.2">
      <c r="A16" s="813">
        <v>106697</v>
      </c>
      <c r="B16" s="20" t="s">
        <v>56</v>
      </c>
      <c r="C16" s="82" t="s">
        <v>49</v>
      </c>
      <c r="D16" s="825" t="s">
        <v>41</v>
      </c>
      <c r="E16" s="23" t="s">
        <v>57</v>
      </c>
      <c r="F16" s="815" t="s">
        <v>30</v>
      </c>
      <c r="G16" s="807"/>
      <c r="H16" s="53">
        <v>395</v>
      </c>
      <c r="I16" s="816" t="s">
        <v>31</v>
      </c>
      <c r="J16" s="836">
        <f t="shared" si="0"/>
        <v>0</v>
      </c>
      <c r="K16" s="818" t="s">
        <v>43</v>
      </c>
      <c r="L16" s="834">
        <v>10</v>
      </c>
      <c r="M16" s="819">
        <v>180</v>
      </c>
      <c r="N16" s="819">
        <v>143</v>
      </c>
      <c r="O16" s="819">
        <v>80</v>
      </c>
      <c r="P16" s="665">
        <v>0.51</v>
      </c>
      <c r="Q16" s="379">
        <v>601130050</v>
      </c>
      <c r="R16" s="380">
        <v>3822</v>
      </c>
      <c r="S16" s="364" t="s">
        <v>53</v>
      </c>
    </row>
    <row r="17" spans="1:19" ht="120.75" customHeight="1" x14ac:dyDescent="0.2">
      <c r="A17" s="812">
        <v>106698</v>
      </c>
      <c r="B17" s="15" t="s">
        <v>58</v>
      </c>
      <c r="C17" s="82" t="s">
        <v>40</v>
      </c>
      <c r="D17" s="820" t="s">
        <v>41</v>
      </c>
      <c r="E17" s="22" t="s">
        <v>59</v>
      </c>
      <c r="F17" s="826" t="s">
        <v>30</v>
      </c>
      <c r="G17" s="807"/>
      <c r="H17" s="41">
        <v>40</v>
      </c>
      <c r="I17" s="827" t="s">
        <v>31</v>
      </c>
      <c r="J17" s="828">
        <f t="shared" si="0"/>
        <v>0</v>
      </c>
      <c r="K17" s="832" t="s">
        <v>43</v>
      </c>
      <c r="L17" s="833">
        <v>10</v>
      </c>
      <c r="M17" s="835">
        <v>89</v>
      </c>
      <c r="N17" s="835">
        <v>79</v>
      </c>
      <c r="O17" s="835">
        <v>37</v>
      </c>
      <c r="P17" s="664">
        <v>7.0000000000000007E-2</v>
      </c>
      <c r="Q17" s="377">
        <v>601210005</v>
      </c>
      <c r="R17" s="375">
        <v>3822</v>
      </c>
      <c r="S17" s="364" t="s">
        <v>60</v>
      </c>
    </row>
    <row r="18" spans="1:19" ht="123" customHeight="1" x14ac:dyDescent="0.2">
      <c r="A18" s="813">
        <v>106699</v>
      </c>
      <c r="B18" s="15" t="s">
        <v>61</v>
      </c>
      <c r="C18" s="82" t="s">
        <v>62</v>
      </c>
      <c r="D18" s="825" t="s">
        <v>41</v>
      </c>
      <c r="E18" s="22" t="s">
        <v>59</v>
      </c>
      <c r="F18" s="826" t="s">
        <v>30</v>
      </c>
      <c r="G18" s="807"/>
      <c r="H18" s="53">
        <v>160</v>
      </c>
      <c r="I18" s="816" t="s">
        <v>31</v>
      </c>
      <c r="J18" s="836">
        <f t="shared" si="0"/>
        <v>0</v>
      </c>
      <c r="K18" s="818" t="s">
        <v>43</v>
      </c>
      <c r="L18" s="834">
        <v>10</v>
      </c>
      <c r="M18" s="831">
        <v>143</v>
      </c>
      <c r="N18" s="831">
        <v>89</v>
      </c>
      <c r="O18" s="831">
        <v>72</v>
      </c>
      <c r="P18" s="664">
        <v>0.23</v>
      </c>
      <c r="Q18" s="377">
        <v>601210020</v>
      </c>
      <c r="R18" s="375">
        <v>3822</v>
      </c>
      <c r="S18" s="364" t="s">
        <v>60</v>
      </c>
    </row>
    <row r="19" spans="1:19" ht="122.25" customHeight="1" thickBot="1" x14ac:dyDescent="0.25">
      <c r="A19" s="813">
        <v>106700</v>
      </c>
      <c r="B19" s="20" t="s">
        <v>63</v>
      </c>
      <c r="C19" s="328" t="s">
        <v>49</v>
      </c>
      <c r="D19" s="820" t="s">
        <v>41</v>
      </c>
      <c r="E19" s="23" t="s">
        <v>64</v>
      </c>
      <c r="F19" s="802" t="s">
        <v>30</v>
      </c>
      <c r="G19" s="807"/>
      <c r="H19" s="53">
        <v>400</v>
      </c>
      <c r="I19" s="816" t="s">
        <v>31</v>
      </c>
      <c r="J19" s="836">
        <f t="shared" si="0"/>
        <v>0</v>
      </c>
      <c r="K19" s="818" t="s">
        <v>43</v>
      </c>
      <c r="L19" s="834">
        <v>10</v>
      </c>
      <c r="M19" s="819">
        <v>180</v>
      </c>
      <c r="N19" s="819">
        <v>143</v>
      </c>
      <c r="O19" s="819">
        <v>80</v>
      </c>
      <c r="P19" s="665">
        <v>0.51</v>
      </c>
      <c r="Q19" s="381">
        <v>601210050</v>
      </c>
      <c r="R19" s="380">
        <v>3822</v>
      </c>
      <c r="S19" s="365" t="s">
        <v>60</v>
      </c>
    </row>
    <row r="20" spans="1:19" ht="39.950000000000003" customHeight="1" thickBot="1" x14ac:dyDescent="0.25">
      <c r="A20" s="226" t="s">
        <v>65</v>
      </c>
      <c r="B20" s="227"/>
      <c r="C20" s="228"/>
      <c r="D20" s="228"/>
      <c r="E20" s="227"/>
      <c r="F20" s="229"/>
      <c r="G20" s="230"/>
      <c r="H20" s="885"/>
      <c r="I20" s="228"/>
      <c r="J20" s="228"/>
      <c r="K20" s="227"/>
      <c r="L20" s="228"/>
      <c r="M20" s="231"/>
      <c r="N20" s="231"/>
      <c r="O20" s="231"/>
      <c r="P20" s="666"/>
      <c r="Q20" s="229"/>
      <c r="R20" s="229"/>
      <c r="S20" s="330"/>
    </row>
    <row r="21" spans="1:19" ht="141" customHeight="1" x14ac:dyDescent="0.2">
      <c r="A21" s="474">
        <v>106886</v>
      </c>
      <c r="B21" s="208" t="s">
        <v>66</v>
      </c>
      <c r="C21" s="207" t="s">
        <v>67</v>
      </c>
      <c r="D21" s="820" t="s">
        <v>68</v>
      </c>
      <c r="E21" s="837" t="s">
        <v>69</v>
      </c>
      <c r="F21" s="815" t="s">
        <v>30</v>
      </c>
      <c r="G21" s="807"/>
      <c r="H21" s="876">
        <v>8</v>
      </c>
      <c r="I21" s="822" t="s">
        <v>31</v>
      </c>
      <c r="J21" s="823">
        <f>IF(I21="USD",H21*G21,H21*G21*1.3)</f>
        <v>0</v>
      </c>
      <c r="K21" s="810" t="s">
        <v>43</v>
      </c>
      <c r="L21" s="824">
        <v>0.1</v>
      </c>
      <c r="M21" s="811">
        <v>7.5</v>
      </c>
      <c r="N21" s="811">
        <v>1.6</v>
      </c>
      <c r="O21" s="811">
        <v>14.2</v>
      </c>
      <c r="P21" s="663">
        <v>1.7000000000000001E-4</v>
      </c>
      <c r="Q21" s="373">
        <v>801010008</v>
      </c>
      <c r="R21" s="341">
        <v>38220090</v>
      </c>
      <c r="S21" s="337" t="s">
        <v>70</v>
      </c>
    </row>
    <row r="22" spans="1:19" ht="55.5" customHeight="1" x14ac:dyDescent="0.2">
      <c r="A22" s="474">
        <v>106834</v>
      </c>
      <c r="B22" s="208" t="s">
        <v>71</v>
      </c>
      <c r="C22" s="328" t="s">
        <v>67</v>
      </c>
      <c r="D22" s="814" t="s">
        <v>29</v>
      </c>
      <c r="E22" s="838" t="s">
        <v>72</v>
      </c>
      <c r="F22" s="802" t="s">
        <v>30</v>
      </c>
      <c r="G22" s="807"/>
      <c r="H22" s="53">
        <v>350</v>
      </c>
      <c r="I22" s="816" t="s">
        <v>31</v>
      </c>
      <c r="J22" s="817">
        <f>IF(I22="USD",H22*G22,H22*G22*1.3)</f>
        <v>0</v>
      </c>
      <c r="K22" s="818" t="s">
        <v>73</v>
      </c>
      <c r="L22" s="834">
        <v>17</v>
      </c>
      <c r="M22" s="819">
        <v>66</v>
      </c>
      <c r="N22" s="819">
        <v>49</v>
      </c>
      <c r="O22" s="819">
        <v>39</v>
      </c>
      <c r="P22" s="665">
        <v>0.14099999999999999</v>
      </c>
      <c r="Q22" s="744">
        <v>603170001</v>
      </c>
      <c r="R22" s="380" t="s">
        <v>74</v>
      </c>
      <c r="S22" s="393" t="s">
        <v>75</v>
      </c>
    </row>
    <row r="23" spans="1:19" ht="55.5" customHeight="1" thickBot="1" x14ac:dyDescent="0.25">
      <c r="A23" s="463">
        <v>106955</v>
      </c>
      <c r="B23" s="453" t="s">
        <v>76</v>
      </c>
      <c r="C23" s="472" t="s">
        <v>67</v>
      </c>
      <c r="D23" s="839" t="s">
        <v>29</v>
      </c>
      <c r="E23" s="840" t="s">
        <v>77</v>
      </c>
      <c r="F23" s="841" t="s">
        <v>30</v>
      </c>
      <c r="G23" s="807"/>
      <c r="H23" s="533">
        <v>350</v>
      </c>
      <c r="I23" s="842" t="s">
        <v>31</v>
      </c>
      <c r="J23" s="843">
        <f>IF(I23="USD",H23*G23,H23*G23*1.3)</f>
        <v>0</v>
      </c>
      <c r="K23" s="844" t="s">
        <v>73</v>
      </c>
      <c r="L23" s="845">
        <v>17</v>
      </c>
      <c r="M23" s="846">
        <v>66</v>
      </c>
      <c r="N23" s="846">
        <v>49</v>
      </c>
      <c r="O23" s="846">
        <v>39</v>
      </c>
      <c r="P23" s="745">
        <v>0.14099999999999999</v>
      </c>
      <c r="Q23" s="473">
        <v>603180001</v>
      </c>
      <c r="R23" s="382" t="s">
        <v>74</v>
      </c>
      <c r="S23" s="746" t="s">
        <v>75</v>
      </c>
    </row>
    <row r="24" spans="1:19" ht="39.950000000000003" customHeight="1" thickBot="1" x14ac:dyDescent="0.25">
      <c r="A24" s="226" t="s">
        <v>78</v>
      </c>
      <c r="B24" s="227"/>
      <c r="C24" s="228"/>
      <c r="D24" s="228"/>
      <c r="E24" s="227"/>
      <c r="F24" s="229"/>
      <c r="G24" s="232"/>
      <c r="H24" s="885"/>
      <c r="I24" s="228"/>
      <c r="J24" s="228"/>
      <c r="K24" s="227"/>
      <c r="L24" s="228"/>
      <c r="M24" s="231"/>
      <c r="N24" s="231"/>
      <c r="O24" s="231"/>
      <c r="P24" s="666"/>
      <c r="Q24" s="229"/>
      <c r="R24" s="229"/>
      <c r="S24" s="330"/>
    </row>
    <row r="25" spans="1:19" ht="252" customHeight="1" x14ac:dyDescent="0.25">
      <c r="A25" s="86">
        <v>106701</v>
      </c>
      <c r="B25" s="360" t="s">
        <v>79</v>
      </c>
      <c r="C25" s="77" t="s">
        <v>67</v>
      </c>
      <c r="D25" s="77" t="s">
        <v>29</v>
      </c>
      <c r="E25" s="628" t="s">
        <v>2165</v>
      </c>
      <c r="F25" s="366" t="s">
        <v>30</v>
      </c>
      <c r="G25" s="807"/>
      <c r="H25" s="211">
        <v>500</v>
      </c>
      <c r="I25" s="91" t="s">
        <v>31</v>
      </c>
      <c r="J25" s="92">
        <f>IF(I25="USD",H25*G25,H25*G25*1.3)</f>
        <v>0</v>
      </c>
      <c r="K25" s="93" t="s">
        <v>80</v>
      </c>
      <c r="L25" s="95" t="s">
        <v>29</v>
      </c>
      <c r="M25" s="95" t="s">
        <v>29</v>
      </c>
      <c r="N25" s="95" t="s">
        <v>29</v>
      </c>
      <c r="O25" s="95" t="s">
        <v>29</v>
      </c>
      <c r="P25" s="570" t="s">
        <v>29</v>
      </c>
      <c r="Q25" s="750" t="s">
        <v>79</v>
      </c>
      <c r="R25" s="75" t="s">
        <v>29</v>
      </c>
      <c r="S25" s="747" t="s">
        <v>81</v>
      </c>
    </row>
    <row r="26" spans="1:19" ht="105.75" customHeight="1" x14ac:dyDescent="0.2">
      <c r="A26" s="36">
        <v>106956</v>
      </c>
      <c r="B26" s="21" t="s">
        <v>82</v>
      </c>
      <c r="C26" s="40" t="s">
        <v>67</v>
      </c>
      <c r="D26" s="40" t="s">
        <v>29</v>
      </c>
      <c r="E26" s="16" t="s">
        <v>2166</v>
      </c>
      <c r="F26" s="815" t="s">
        <v>30</v>
      </c>
      <c r="G26" s="807"/>
      <c r="H26" s="84">
        <v>800</v>
      </c>
      <c r="I26" s="59" t="s">
        <v>31</v>
      </c>
      <c r="J26" s="42">
        <f>IF(I26="USD",H26*G26,H26*G26*1.3)</f>
        <v>0</v>
      </c>
      <c r="K26" s="43" t="s">
        <v>80</v>
      </c>
      <c r="L26" s="44" t="s">
        <v>29</v>
      </c>
      <c r="M26" s="44" t="s">
        <v>29</v>
      </c>
      <c r="N26" s="44" t="s">
        <v>29</v>
      </c>
      <c r="O26" s="44" t="s">
        <v>29</v>
      </c>
      <c r="P26" s="538" t="s">
        <v>29</v>
      </c>
      <c r="Q26" s="377">
        <v>2400000723</v>
      </c>
      <c r="R26" s="78" t="s">
        <v>29</v>
      </c>
      <c r="S26" s="748" t="s">
        <v>81</v>
      </c>
    </row>
    <row r="27" spans="1:19" ht="105.75" customHeight="1" x14ac:dyDescent="0.2">
      <c r="A27" s="36">
        <v>106957</v>
      </c>
      <c r="B27" s="21" t="s">
        <v>83</v>
      </c>
      <c r="C27" s="40" t="s">
        <v>67</v>
      </c>
      <c r="D27" s="40" t="s">
        <v>29</v>
      </c>
      <c r="E27" s="16" t="s">
        <v>2167</v>
      </c>
      <c r="F27" s="826" t="s">
        <v>30</v>
      </c>
      <c r="G27" s="807"/>
      <c r="H27" s="84">
        <v>1120</v>
      </c>
      <c r="I27" s="59" t="s">
        <v>31</v>
      </c>
      <c r="J27" s="42">
        <f>IF(I27="USD",H27*G27,H27*G27*1.3)</f>
        <v>0</v>
      </c>
      <c r="K27" s="43" t="s">
        <v>80</v>
      </c>
      <c r="L27" s="44" t="s">
        <v>29</v>
      </c>
      <c r="M27" s="44" t="s">
        <v>29</v>
      </c>
      <c r="N27" s="44" t="s">
        <v>29</v>
      </c>
      <c r="O27" s="44" t="s">
        <v>29</v>
      </c>
      <c r="P27" s="538" t="s">
        <v>29</v>
      </c>
      <c r="Q27" s="377">
        <v>2400000724</v>
      </c>
      <c r="R27" s="78" t="s">
        <v>29</v>
      </c>
      <c r="S27" s="748" t="s">
        <v>81</v>
      </c>
    </row>
    <row r="28" spans="1:19" ht="105.75" customHeight="1" thickBot="1" x14ac:dyDescent="0.25">
      <c r="A28" s="36">
        <v>106958</v>
      </c>
      <c r="B28" s="21" t="s">
        <v>84</v>
      </c>
      <c r="C28" s="40" t="s">
        <v>67</v>
      </c>
      <c r="D28" s="40" t="s">
        <v>29</v>
      </c>
      <c r="E28" s="16" t="s">
        <v>2168</v>
      </c>
      <c r="F28" s="826" t="s">
        <v>30</v>
      </c>
      <c r="G28" s="807"/>
      <c r="H28" s="84">
        <v>1440</v>
      </c>
      <c r="I28" s="59" t="s">
        <v>31</v>
      </c>
      <c r="J28" s="42">
        <f>IF(I28="USD",H28*G28,H28*G28*1.3)</f>
        <v>0</v>
      </c>
      <c r="K28" s="43" t="s">
        <v>80</v>
      </c>
      <c r="L28" s="44" t="s">
        <v>29</v>
      </c>
      <c r="M28" s="44" t="s">
        <v>29</v>
      </c>
      <c r="N28" s="44" t="s">
        <v>29</v>
      </c>
      <c r="O28" s="44" t="s">
        <v>29</v>
      </c>
      <c r="P28" s="538" t="s">
        <v>29</v>
      </c>
      <c r="Q28" s="376">
        <v>2400000725</v>
      </c>
      <c r="R28" s="65" t="s">
        <v>29</v>
      </c>
      <c r="S28" s="749" t="s">
        <v>81</v>
      </c>
    </row>
    <row r="29" spans="1:19" ht="39.950000000000003" customHeight="1" thickBot="1" x14ac:dyDescent="0.25">
      <c r="A29" s="226" t="s">
        <v>85</v>
      </c>
      <c r="B29" s="227"/>
      <c r="C29" s="228"/>
      <c r="D29" s="228"/>
      <c r="E29" s="227"/>
      <c r="F29" s="229"/>
      <c r="G29" s="232"/>
      <c r="H29" s="885"/>
      <c r="I29" s="228"/>
      <c r="J29" s="228"/>
      <c r="K29" s="227"/>
      <c r="L29" s="228"/>
      <c r="M29" s="228"/>
      <c r="N29" s="228"/>
      <c r="O29" s="228"/>
      <c r="P29" s="666"/>
      <c r="Q29" s="229"/>
      <c r="R29" s="229"/>
      <c r="S29" s="330"/>
    </row>
    <row r="30" spans="1:19" ht="129" customHeight="1" x14ac:dyDescent="0.2">
      <c r="A30" s="27">
        <v>106632</v>
      </c>
      <c r="B30" s="24" t="s">
        <v>86</v>
      </c>
      <c r="C30" s="28" t="s">
        <v>67</v>
      </c>
      <c r="D30" s="30" t="s">
        <v>29</v>
      </c>
      <c r="E30" s="29" t="s">
        <v>87</v>
      </c>
      <c r="F30" s="28" t="s">
        <v>88</v>
      </c>
      <c r="G30" s="807"/>
      <c r="H30" s="31">
        <v>3467.54</v>
      </c>
      <c r="I30" s="30" t="s">
        <v>31</v>
      </c>
      <c r="J30" s="32">
        <f>IF(I30="USD",H30*G30,H30*G30*1.3)</f>
        <v>0</v>
      </c>
      <c r="K30" s="93" t="s">
        <v>73</v>
      </c>
      <c r="L30" s="367">
        <v>10.5</v>
      </c>
      <c r="M30" s="94">
        <v>37.5</v>
      </c>
      <c r="N30" s="94">
        <v>39</v>
      </c>
      <c r="O30" s="94">
        <v>35</v>
      </c>
      <c r="P30" s="570">
        <v>5.1200000000000002E-2</v>
      </c>
      <c r="Q30" s="383">
        <v>961000</v>
      </c>
      <c r="R30" s="384">
        <v>90275000</v>
      </c>
      <c r="S30" s="368" t="s">
        <v>89</v>
      </c>
    </row>
    <row r="31" spans="1:19" ht="81.75" customHeight="1" x14ac:dyDescent="0.2">
      <c r="A31" s="36">
        <v>106633</v>
      </c>
      <c r="B31" s="37" t="s">
        <v>90</v>
      </c>
      <c r="C31" s="38" t="s">
        <v>67</v>
      </c>
      <c r="D31" s="40" t="s">
        <v>29</v>
      </c>
      <c r="E31" s="39" t="s">
        <v>91</v>
      </c>
      <c r="F31" s="38" t="s">
        <v>88</v>
      </c>
      <c r="G31" s="807"/>
      <c r="H31" s="41">
        <v>18855.810000000001</v>
      </c>
      <c r="I31" s="40" t="s">
        <v>31</v>
      </c>
      <c r="J31" s="42">
        <f>IF(I31="USD",H31*G31,H31*G31*1.3)</f>
        <v>0</v>
      </c>
      <c r="K31" s="43" t="s">
        <v>73</v>
      </c>
      <c r="L31" s="44">
        <v>5.4</v>
      </c>
      <c r="M31" s="45">
        <v>52</v>
      </c>
      <c r="N31" s="45">
        <v>35</v>
      </c>
      <c r="O31" s="46">
        <v>23.5</v>
      </c>
      <c r="P31" s="538">
        <v>4.4499999999999998E-2</v>
      </c>
      <c r="Q31" s="123">
        <v>963200</v>
      </c>
      <c r="R31" s="385">
        <v>90275000</v>
      </c>
      <c r="S31" s="339" t="s">
        <v>92</v>
      </c>
    </row>
    <row r="32" spans="1:19" ht="47.25" x14ac:dyDescent="0.2">
      <c r="A32" s="48">
        <v>106636</v>
      </c>
      <c r="B32" s="49" t="s">
        <v>93</v>
      </c>
      <c r="C32" s="50" t="s">
        <v>67</v>
      </c>
      <c r="D32" s="52" t="s">
        <v>29</v>
      </c>
      <c r="E32" s="51" t="s">
        <v>94</v>
      </c>
      <c r="F32" s="28" t="s">
        <v>88</v>
      </c>
      <c r="G32" s="807"/>
      <c r="H32" s="53">
        <v>1138.46</v>
      </c>
      <c r="I32" s="40" t="s">
        <v>31</v>
      </c>
      <c r="J32" s="42">
        <f>IF(I32="USD",H32*G32,H32*G32*1.3)</f>
        <v>0</v>
      </c>
      <c r="K32" s="43" t="s">
        <v>73</v>
      </c>
      <c r="L32" s="46">
        <v>2.6</v>
      </c>
      <c r="M32" s="45">
        <v>31</v>
      </c>
      <c r="N32" s="46">
        <v>19.5</v>
      </c>
      <c r="O32" s="46">
        <v>23.5</v>
      </c>
      <c r="P32" s="538">
        <v>1.4200000000000001E-2</v>
      </c>
      <c r="Q32" s="255">
        <v>964000</v>
      </c>
      <c r="R32" s="386">
        <v>84198998</v>
      </c>
      <c r="S32" s="339" t="s">
        <v>95</v>
      </c>
    </row>
    <row r="33" spans="1:19" ht="36.950000000000003" customHeight="1" thickBot="1" x14ac:dyDescent="0.25">
      <c r="A33" s="48">
        <v>106663</v>
      </c>
      <c r="B33" s="49" t="s">
        <v>96</v>
      </c>
      <c r="C33" s="50" t="s">
        <v>67</v>
      </c>
      <c r="D33" s="52" t="s">
        <v>29</v>
      </c>
      <c r="E33" s="55" t="s">
        <v>97</v>
      </c>
      <c r="F33" s="50" t="s">
        <v>88</v>
      </c>
      <c r="G33" s="807"/>
      <c r="H33" s="53">
        <v>858.73</v>
      </c>
      <c r="I33" s="52" t="s">
        <v>31</v>
      </c>
      <c r="J33" s="79">
        <f>IF(I33="USD",H33*G33,H33*G33*1.3)</f>
        <v>0</v>
      </c>
      <c r="K33" s="80" t="s">
        <v>73</v>
      </c>
      <c r="L33" s="146">
        <v>2.5</v>
      </c>
      <c r="M33" s="103">
        <v>28</v>
      </c>
      <c r="N33" s="146">
        <v>20.5</v>
      </c>
      <c r="O33" s="146">
        <v>17.5</v>
      </c>
      <c r="P33" s="667">
        <v>0.01</v>
      </c>
      <c r="Q33" s="151">
        <v>980000</v>
      </c>
      <c r="R33" s="65">
        <v>84211920</v>
      </c>
      <c r="S33" s="369" t="s">
        <v>95</v>
      </c>
    </row>
    <row r="34" spans="1:19" s="66" customFormat="1" ht="39.950000000000003" customHeight="1" thickBot="1" x14ac:dyDescent="0.25">
      <c r="A34" s="226" t="s">
        <v>98</v>
      </c>
      <c r="B34" s="233"/>
      <c r="C34" s="234"/>
      <c r="D34" s="234"/>
      <c r="E34" s="233"/>
      <c r="F34" s="235"/>
      <c r="G34" s="236"/>
      <c r="H34" s="885"/>
      <c r="I34" s="234"/>
      <c r="J34" s="234"/>
      <c r="K34" s="233"/>
      <c r="L34" s="234"/>
      <c r="M34" s="234"/>
      <c r="N34" s="234"/>
      <c r="O34" s="234"/>
      <c r="P34" s="668"/>
      <c r="Q34" s="235"/>
      <c r="R34" s="235"/>
      <c r="S34" s="330"/>
    </row>
    <row r="35" spans="1:19" ht="102.75" customHeight="1" x14ac:dyDescent="0.2">
      <c r="A35" s="86">
        <v>106634</v>
      </c>
      <c r="B35" s="87" t="s">
        <v>99</v>
      </c>
      <c r="C35" s="76" t="s">
        <v>100</v>
      </c>
      <c r="D35" s="77" t="s">
        <v>101</v>
      </c>
      <c r="E35" s="370" t="s">
        <v>102</v>
      </c>
      <c r="F35" s="76" t="s">
        <v>88</v>
      </c>
      <c r="G35" s="807"/>
      <c r="H35" s="90">
        <v>219</v>
      </c>
      <c r="I35" s="77" t="s">
        <v>31</v>
      </c>
      <c r="J35" s="92">
        <f>IF(I35="USD",H35*G35,H35*G35*1.3)</f>
        <v>0</v>
      </c>
      <c r="K35" s="93" t="s">
        <v>73</v>
      </c>
      <c r="L35" s="95">
        <v>0.19</v>
      </c>
      <c r="M35" s="367">
        <v>19.5</v>
      </c>
      <c r="N35" s="367">
        <v>17.5</v>
      </c>
      <c r="O35" s="367">
        <v>7.5</v>
      </c>
      <c r="P35" s="570">
        <v>2.5999999999999999E-3</v>
      </c>
      <c r="Q35" s="150">
        <v>972000</v>
      </c>
      <c r="R35" s="389">
        <v>38221900</v>
      </c>
      <c r="S35" s="368" t="s">
        <v>103</v>
      </c>
    </row>
    <row r="36" spans="1:19" ht="98.25" customHeight="1" thickBot="1" x14ac:dyDescent="0.25">
      <c r="A36" s="27">
        <v>106635</v>
      </c>
      <c r="B36" s="24" t="s">
        <v>104</v>
      </c>
      <c r="C36" s="28" t="s">
        <v>100</v>
      </c>
      <c r="D36" s="30" t="s">
        <v>105</v>
      </c>
      <c r="E36" s="74" t="s">
        <v>106</v>
      </c>
      <c r="F36" s="28" t="s">
        <v>88</v>
      </c>
      <c r="G36" s="807"/>
      <c r="H36" s="31">
        <v>275</v>
      </c>
      <c r="I36" s="30" t="s">
        <v>31</v>
      </c>
      <c r="J36" s="32">
        <f>IF(I36="USD",H36*G36,H36*G36*1.3)</f>
        <v>0</v>
      </c>
      <c r="K36" s="80" t="s">
        <v>73</v>
      </c>
      <c r="L36" s="146">
        <v>1.9</v>
      </c>
      <c r="M36" s="103">
        <v>23</v>
      </c>
      <c r="N36" s="146">
        <v>21.5</v>
      </c>
      <c r="O36" s="103">
        <v>32</v>
      </c>
      <c r="P36" s="667">
        <v>1.5800000000000002E-2</v>
      </c>
      <c r="Q36" s="390">
        <v>970000</v>
      </c>
      <c r="R36" s="391">
        <v>38221900</v>
      </c>
      <c r="S36" s="369" t="s">
        <v>107</v>
      </c>
    </row>
    <row r="37" spans="1:19" s="66" customFormat="1" ht="39.950000000000003" customHeight="1" thickBot="1" x14ac:dyDescent="0.25">
      <c r="A37" s="226" t="s">
        <v>108</v>
      </c>
      <c r="B37" s="233"/>
      <c r="C37" s="234"/>
      <c r="D37" s="234"/>
      <c r="E37" s="233"/>
      <c r="F37" s="235"/>
      <c r="G37" s="236"/>
      <c r="H37" s="885"/>
      <c r="I37" s="234"/>
      <c r="J37" s="234"/>
      <c r="K37" s="233"/>
      <c r="L37" s="234"/>
      <c r="M37" s="234"/>
      <c r="N37" s="234"/>
      <c r="O37" s="234"/>
      <c r="P37" s="668"/>
      <c r="Q37" s="235"/>
      <c r="R37" s="235"/>
      <c r="S37" s="330"/>
    </row>
    <row r="38" spans="1:19" ht="64.5" customHeight="1" thickBot="1" x14ac:dyDescent="0.25">
      <c r="A38" s="27">
        <v>106643</v>
      </c>
      <c r="B38" s="24" t="s">
        <v>109</v>
      </c>
      <c r="C38" s="28" t="s">
        <v>28</v>
      </c>
      <c r="D38" s="30" t="s">
        <v>29</v>
      </c>
      <c r="E38" s="29" t="s">
        <v>110</v>
      </c>
      <c r="F38" s="28" t="s">
        <v>88</v>
      </c>
      <c r="G38" s="807"/>
      <c r="H38" s="31">
        <v>42</v>
      </c>
      <c r="I38" s="30" t="s">
        <v>31</v>
      </c>
      <c r="J38" s="32">
        <f>IF(I38="USD",H38*G38,H38*G38*1.3)</f>
        <v>0</v>
      </c>
      <c r="K38" s="324" t="s">
        <v>73</v>
      </c>
      <c r="L38" s="327">
        <v>0.89</v>
      </c>
      <c r="M38" s="326">
        <v>13</v>
      </c>
      <c r="N38" s="327">
        <v>19</v>
      </c>
      <c r="O38" s="326">
        <v>20.5</v>
      </c>
      <c r="P38" s="669">
        <v>5.0639999999999999E-3</v>
      </c>
      <c r="Q38" s="387">
        <v>971000</v>
      </c>
      <c r="R38" s="388">
        <v>39269097</v>
      </c>
      <c r="S38" s="372" t="s">
        <v>107</v>
      </c>
    </row>
    <row r="39" spans="1:19" ht="39.950000000000003" customHeight="1" thickBot="1" x14ac:dyDescent="0.25">
      <c r="A39" s="226" t="s">
        <v>111</v>
      </c>
      <c r="B39" s="227"/>
      <c r="C39" s="228"/>
      <c r="D39" s="228"/>
      <c r="E39" s="227"/>
      <c r="F39" s="229"/>
      <c r="G39" s="232"/>
      <c r="H39" s="885"/>
      <c r="I39" s="228"/>
      <c r="J39" s="228"/>
      <c r="K39" s="227"/>
      <c r="L39" s="228"/>
      <c r="M39" s="228"/>
      <c r="N39" s="228"/>
      <c r="O39" s="228"/>
      <c r="P39" s="666"/>
      <c r="Q39" s="229"/>
      <c r="R39" s="229"/>
      <c r="S39" s="330"/>
    </row>
    <row r="40" spans="1:19" ht="126" x14ac:dyDescent="0.2">
      <c r="A40" s="86">
        <v>106637</v>
      </c>
      <c r="B40" s="371" t="s">
        <v>112</v>
      </c>
      <c r="C40" s="76" t="s">
        <v>67</v>
      </c>
      <c r="D40" s="77" t="s">
        <v>29</v>
      </c>
      <c r="E40" s="370" t="s">
        <v>113</v>
      </c>
      <c r="F40" s="76" t="s">
        <v>88</v>
      </c>
      <c r="G40" s="807"/>
      <c r="H40" s="90">
        <v>1535.75</v>
      </c>
      <c r="I40" s="77" t="s">
        <v>31</v>
      </c>
      <c r="J40" s="92">
        <f>IF(I40="USD",H40*G40,H40*G40*1.3)</f>
        <v>0</v>
      </c>
      <c r="K40" s="93" t="s">
        <v>80</v>
      </c>
      <c r="L40" s="95" t="s">
        <v>29</v>
      </c>
      <c r="M40" s="95" t="s">
        <v>29</v>
      </c>
      <c r="N40" s="95" t="s">
        <v>29</v>
      </c>
      <c r="O40" s="95" t="s">
        <v>29</v>
      </c>
      <c r="P40" s="570" t="s">
        <v>29</v>
      </c>
      <c r="Q40" s="119">
        <v>210</v>
      </c>
      <c r="R40" s="69" t="s">
        <v>29</v>
      </c>
      <c r="S40" s="368" t="s">
        <v>114</v>
      </c>
    </row>
    <row r="41" spans="1:19" ht="141.75" x14ac:dyDescent="0.2">
      <c r="A41" s="36">
        <v>106638</v>
      </c>
      <c r="B41" s="56" t="s">
        <v>115</v>
      </c>
      <c r="C41" s="38" t="s">
        <v>67</v>
      </c>
      <c r="D41" s="40" t="s">
        <v>29</v>
      </c>
      <c r="E41" s="39" t="s">
        <v>116</v>
      </c>
      <c r="F41" s="76" t="s">
        <v>88</v>
      </c>
      <c r="G41" s="807"/>
      <c r="H41" s="41">
        <v>296.48</v>
      </c>
      <c r="I41" s="77" t="s">
        <v>31</v>
      </c>
      <c r="J41" s="42">
        <f>IF(I41="USD",H41*G41,H41*G41*1.3)</f>
        <v>0</v>
      </c>
      <c r="K41" s="43" t="s">
        <v>80</v>
      </c>
      <c r="L41" s="44" t="s">
        <v>29</v>
      </c>
      <c r="M41" s="44" t="s">
        <v>29</v>
      </c>
      <c r="N41" s="44" t="s">
        <v>29</v>
      </c>
      <c r="O41" s="44" t="s">
        <v>29</v>
      </c>
      <c r="P41" s="538" t="s">
        <v>29</v>
      </c>
      <c r="Q41" s="47">
        <v>210</v>
      </c>
      <c r="R41" s="40" t="s">
        <v>29</v>
      </c>
      <c r="S41" s="339" t="s">
        <v>114</v>
      </c>
    </row>
    <row r="42" spans="1:19" ht="157.5" x14ac:dyDescent="0.2">
      <c r="A42" s="36">
        <v>106639</v>
      </c>
      <c r="B42" s="238" t="s">
        <v>117</v>
      </c>
      <c r="C42" s="38" t="s">
        <v>67</v>
      </c>
      <c r="D42" s="40" t="s">
        <v>29</v>
      </c>
      <c r="E42" s="39" t="s">
        <v>118</v>
      </c>
      <c r="F42" s="76" t="s">
        <v>88</v>
      </c>
      <c r="G42" s="807"/>
      <c r="H42" s="41">
        <v>1464.59</v>
      </c>
      <c r="I42" s="77" t="s">
        <v>31</v>
      </c>
      <c r="J42" s="42">
        <f>IF(I42="USD",H42*G42,H42*G42*1.3)</f>
        <v>0</v>
      </c>
      <c r="K42" s="43" t="s">
        <v>80</v>
      </c>
      <c r="L42" s="44" t="s">
        <v>29</v>
      </c>
      <c r="M42" s="44" t="s">
        <v>29</v>
      </c>
      <c r="N42" s="44" t="s">
        <v>29</v>
      </c>
      <c r="O42" s="44" t="s">
        <v>29</v>
      </c>
      <c r="P42" s="538" t="s">
        <v>29</v>
      </c>
      <c r="Q42" s="47">
        <v>150</v>
      </c>
      <c r="R42" s="40" t="s">
        <v>29</v>
      </c>
      <c r="S42" s="339" t="s">
        <v>114</v>
      </c>
    </row>
    <row r="43" spans="1:19" ht="179.25" customHeight="1" thickBot="1" x14ac:dyDescent="0.25">
      <c r="A43" s="48">
        <v>106640</v>
      </c>
      <c r="B43" s="239" t="s">
        <v>119</v>
      </c>
      <c r="C43" s="50" t="s">
        <v>67</v>
      </c>
      <c r="D43" s="52" t="s">
        <v>29</v>
      </c>
      <c r="E43" s="51" t="s">
        <v>120</v>
      </c>
      <c r="F43" s="28" t="s">
        <v>88</v>
      </c>
      <c r="G43" s="807"/>
      <c r="H43" s="53">
        <v>1986.38</v>
      </c>
      <c r="I43" s="30" t="s">
        <v>31</v>
      </c>
      <c r="J43" s="42">
        <f>IF(I43="USD",H43*G43,H43*G43*1.3)</f>
        <v>0</v>
      </c>
      <c r="K43" s="80" t="s">
        <v>80</v>
      </c>
      <c r="L43" s="81" t="s">
        <v>29</v>
      </c>
      <c r="M43" s="81" t="s">
        <v>29</v>
      </c>
      <c r="N43" s="81" t="s">
        <v>29</v>
      </c>
      <c r="O43" s="81" t="s">
        <v>29</v>
      </c>
      <c r="P43" s="667" t="s">
        <v>29</v>
      </c>
      <c r="Q43" s="54">
        <v>150</v>
      </c>
      <c r="R43" s="52" t="s">
        <v>29</v>
      </c>
      <c r="S43" s="369" t="s">
        <v>114</v>
      </c>
    </row>
    <row r="44" spans="1:19" ht="39.950000000000003" customHeight="1" thickBot="1" x14ac:dyDescent="0.25">
      <c r="A44" s="226" t="s">
        <v>1742</v>
      </c>
      <c r="B44" s="246"/>
      <c r="C44" s="228"/>
      <c r="D44" s="228"/>
      <c r="E44" s="227"/>
      <c r="F44" s="229"/>
      <c r="G44" s="232"/>
      <c r="H44" s="885"/>
      <c r="I44" s="228"/>
      <c r="J44" s="228"/>
      <c r="K44" s="227"/>
      <c r="L44" s="228"/>
      <c r="M44" s="231"/>
      <c r="N44" s="231"/>
      <c r="O44" s="231"/>
      <c r="P44" s="666"/>
      <c r="Q44" s="229"/>
      <c r="R44" s="229"/>
      <c r="S44" s="330"/>
    </row>
    <row r="45" spans="1:19" ht="270.75" customHeight="1" x14ac:dyDescent="0.2">
      <c r="A45" s="464" t="s">
        <v>121</v>
      </c>
      <c r="B45" s="331" t="s">
        <v>122</v>
      </c>
      <c r="C45" s="805" t="s">
        <v>67</v>
      </c>
      <c r="D45" s="805" t="s">
        <v>29</v>
      </c>
      <c r="E45" s="938" t="s">
        <v>1852</v>
      </c>
      <c r="F45" s="806" t="s">
        <v>123</v>
      </c>
      <c r="G45" s="807"/>
      <c r="H45" s="591">
        <v>9420</v>
      </c>
      <c r="I45" s="808" t="s">
        <v>31</v>
      </c>
      <c r="J45" s="809">
        <f t="shared" ref="J45:J56" si="1">IF(I45="USD",H45*G45,H45*G45*1.3)</f>
        <v>0</v>
      </c>
      <c r="K45" s="810" t="s">
        <v>73</v>
      </c>
      <c r="L45" s="18">
        <v>24</v>
      </c>
      <c r="M45" s="811">
        <v>69</v>
      </c>
      <c r="N45" s="811">
        <v>50</v>
      </c>
      <c r="O45" s="811">
        <v>68</v>
      </c>
      <c r="P45" s="663">
        <v>0.2346</v>
      </c>
      <c r="Q45" s="18" t="s">
        <v>121</v>
      </c>
      <c r="R45" s="333">
        <v>90275000</v>
      </c>
      <c r="S45" s="919" t="s">
        <v>1851</v>
      </c>
    </row>
    <row r="46" spans="1:19" ht="266.25" customHeight="1" x14ac:dyDescent="0.2">
      <c r="A46" s="338" t="s">
        <v>124</v>
      </c>
      <c r="B46" s="15" t="s">
        <v>125</v>
      </c>
      <c r="C46" s="805" t="s">
        <v>67</v>
      </c>
      <c r="D46" s="805" t="s">
        <v>29</v>
      </c>
      <c r="E46" s="16" t="s">
        <v>1853</v>
      </c>
      <c r="F46" s="806" t="s">
        <v>123</v>
      </c>
      <c r="G46" s="807"/>
      <c r="H46" s="591">
        <v>12530</v>
      </c>
      <c r="I46" s="808" t="s">
        <v>31</v>
      </c>
      <c r="J46" s="809">
        <f t="shared" si="1"/>
        <v>0</v>
      </c>
      <c r="K46" s="810" t="s">
        <v>73</v>
      </c>
      <c r="L46" s="18">
        <v>25.5</v>
      </c>
      <c r="M46" s="811">
        <v>69</v>
      </c>
      <c r="N46" s="811">
        <v>50</v>
      </c>
      <c r="O46" s="811">
        <v>66</v>
      </c>
      <c r="P46" s="663">
        <v>0.22770000000000001</v>
      </c>
      <c r="Q46" s="17" t="s">
        <v>124</v>
      </c>
      <c r="R46" s="333">
        <v>90275000</v>
      </c>
      <c r="S46" s="919" t="s">
        <v>1851</v>
      </c>
    </row>
    <row r="47" spans="1:19" ht="270" customHeight="1" x14ac:dyDescent="0.2">
      <c r="A47" s="338" t="s">
        <v>126</v>
      </c>
      <c r="B47" s="15" t="s">
        <v>127</v>
      </c>
      <c r="C47" s="805" t="s">
        <v>67</v>
      </c>
      <c r="D47" s="805" t="s">
        <v>29</v>
      </c>
      <c r="E47" s="16" t="s">
        <v>1853</v>
      </c>
      <c r="F47" s="806" t="s">
        <v>123</v>
      </c>
      <c r="G47" s="807"/>
      <c r="H47" s="591">
        <v>12780</v>
      </c>
      <c r="I47" s="808" t="s">
        <v>31</v>
      </c>
      <c r="J47" s="809">
        <f t="shared" si="1"/>
        <v>0</v>
      </c>
      <c r="K47" s="810" t="s">
        <v>73</v>
      </c>
      <c r="L47" s="18">
        <v>25.5</v>
      </c>
      <c r="M47" s="811">
        <v>69</v>
      </c>
      <c r="N47" s="811">
        <v>50</v>
      </c>
      <c r="O47" s="811">
        <v>66</v>
      </c>
      <c r="P47" s="663">
        <v>0.22770000000000001</v>
      </c>
      <c r="Q47" s="17" t="s">
        <v>126</v>
      </c>
      <c r="R47" s="333">
        <v>90275000</v>
      </c>
      <c r="S47" s="919" t="s">
        <v>1851</v>
      </c>
    </row>
    <row r="48" spans="1:19" ht="262.5" customHeight="1" x14ac:dyDescent="0.2">
      <c r="A48" s="338" t="s">
        <v>128</v>
      </c>
      <c r="B48" s="15" t="s">
        <v>129</v>
      </c>
      <c r="C48" s="805" t="s">
        <v>67</v>
      </c>
      <c r="D48" s="805" t="s">
        <v>29</v>
      </c>
      <c r="E48" s="16" t="s">
        <v>1854</v>
      </c>
      <c r="F48" s="806" t="s">
        <v>123</v>
      </c>
      <c r="G48" s="807"/>
      <c r="H48" s="591">
        <v>19000</v>
      </c>
      <c r="I48" s="808" t="s">
        <v>31</v>
      </c>
      <c r="J48" s="809">
        <f t="shared" si="1"/>
        <v>0</v>
      </c>
      <c r="K48" s="810" t="s">
        <v>73</v>
      </c>
      <c r="L48" s="18">
        <v>30</v>
      </c>
      <c r="M48" s="811">
        <v>69</v>
      </c>
      <c r="N48" s="811">
        <v>50</v>
      </c>
      <c r="O48" s="811">
        <v>66</v>
      </c>
      <c r="P48" s="663">
        <v>0.22770000000000001</v>
      </c>
      <c r="Q48" s="17" t="s">
        <v>126</v>
      </c>
      <c r="R48" s="333">
        <v>90275000</v>
      </c>
      <c r="S48" s="919" t="s">
        <v>1851</v>
      </c>
    </row>
    <row r="49" spans="1:19" ht="270" customHeight="1" x14ac:dyDescent="0.2">
      <c r="A49" s="338" t="s">
        <v>130</v>
      </c>
      <c r="B49" s="15" t="s">
        <v>131</v>
      </c>
      <c r="C49" s="805" t="s">
        <v>67</v>
      </c>
      <c r="D49" s="805" t="s">
        <v>29</v>
      </c>
      <c r="E49" s="16" t="s">
        <v>1855</v>
      </c>
      <c r="F49" s="806" t="s">
        <v>123</v>
      </c>
      <c r="G49" s="807"/>
      <c r="H49" s="591">
        <v>43000</v>
      </c>
      <c r="I49" s="808" t="s">
        <v>31</v>
      </c>
      <c r="J49" s="809">
        <f t="shared" si="1"/>
        <v>0</v>
      </c>
      <c r="K49" s="810" t="s">
        <v>73</v>
      </c>
      <c r="L49" s="18">
        <v>96</v>
      </c>
      <c r="M49" s="811">
        <v>81</v>
      </c>
      <c r="N49" s="811">
        <v>71</v>
      </c>
      <c r="O49" s="811">
        <v>139</v>
      </c>
      <c r="P49" s="663">
        <v>0.79938900000000002</v>
      </c>
      <c r="Q49" s="17" t="s">
        <v>130</v>
      </c>
      <c r="R49" s="333">
        <v>90275000</v>
      </c>
      <c r="S49" s="919" t="s">
        <v>1851</v>
      </c>
    </row>
    <row r="50" spans="1:19" ht="270" customHeight="1" x14ac:dyDescent="0.2">
      <c r="A50" s="465" t="s">
        <v>132</v>
      </c>
      <c r="B50" s="20" t="s">
        <v>133</v>
      </c>
      <c r="C50" s="825" t="s">
        <v>67</v>
      </c>
      <c r="D50" s="825" t="s">
        <v>29</v>
      </c>
      <c r="E50" s="16" t="s">
        <v>1856</v>
      </c>
      <c r="F50" s="806" t="s">
        <v>123</v>
      </c>
      <c r="G50" s="807"/>
      <c r="H50" s="886">
        <v>71850</v>
      </c>
      <c r="I50" s="822" t="s">
        <v>31</v>
      </c>
      <c r="J50" s="823">
        <f t="shared" si="1"/>
        <v>0</v>
      </c>
      <c r="K50" s="829" t="s">
        <v>73</v>
      </c>
      <c r="L50" s="334">
        <v>108</v>
      </c>
      <c r="M50" s="831">
        <v>81</v>
      </c>
      <c r="N50" s="831">
        <v>71</v>
      </c>
      <c r="O50" s="831">
        <v>137</v>
      </c>
      <c r="P50" s="670">
        <v>0.787887</v>
      </c>
      <c r="Q50" s="343" t="s">
        <v>132</v>
      </c>
      <c r="R50" s="335">
        <v>90275000</v>
      </c>
      <c r="S50" s="919" t="s">
        <v>1851</v>
      </c>
    </row>
    <row r="51" spans="1:19" ht="270" customHeight="1" x14ac:dyDescent="0.2">
      <c r="A51" s="338" t="s">
        <v>134</v>
      </c>
      <c r="B51" s="15" t="s">
        <v>135</v>
      </c>
      <c r="C51" s="825" t="s">
        <v>67</v>
      </c>
      <c r="D51" s="825" t="s">
        <v>29</v>
      </c>
      <c r="E51" s="16" t="s">
        <v>1857</v>
      </c>
      <c r="F51" s="806" t="s">
        <v>123</v>
      </c>
      <c r="G51" s="807"/>
      <c r="H51" s="595">
        <v>9920</v>
      </c>
      <c r="I51" s="827" t="s">
        <v>31</v>
      </c>
      <c r="J51" s="847">
        <f t="shared" si="1"/>
        <v>0</v>
      </c>
      <c r="K51" s="338" t="s">
        <v>136</v>
      </c>
      <c r="L51" s="17">
        <v>13</v>
      </c>
      <c r="M51" s="835">
        <v>59</v>
      </c>
      <c r="N51" s="835">
        <v>50</v>
      </c>
      <c r="O51" s="835">
        <v>45</v>
      </c>
      <c r="P51" s="664">
        <v>0.13275000000000001</v>
      </c>
      <c r="Q51" s="17" t="s">
        <v>134</v>
      </c>
      <c r="R51" s="277">
        <v>90275000</v>
      </c>
      <c r="S51" s="919" t="s">
        <v>1851</v>
      </c>
    </row>
    <row r="52" spans="1:19" ht="270" customHeight="1" x14ac:dyDescent="0.2">
      <c r="A52" s="338" t="s">
        <v>137</v>
      </c>
      <c r="B52" s="15" t="s">
        <v>138</v>
      </c>
      <c r="C52" s="805" t="s">
        <v>67</v>
      </c>
      <c r="D52" s="805" t="s">
        <v>29</v>
      </c>
      <c r="E52" s="16" t="s">
        <v>1858</v>
      </c>
      <c r="F52" s="806" t="s">
        <v>123</v>
      </c>
      <c r="G52" s="807"/>
      <c r="H52" s="591">
        <v>13030</v>
      </c>
      <c r="I52" s="808" t="s">
        <v>31</v>
      </c>
      <c r="J52" s="809">
        <f t="shared" si="1"/>
        <v>0</v>
      </c>
      <c r="K52" s="338" t="s">
        <v>136</v>
      </c>
      <c r="L52" s="18">
        <v>14</v>
      </c>
      <c r="M52" s="811">
        <v>59</v>
      </c>
      <c r="N52" s="811">
        <v>50</v>
      </c>
      <c r="O52" s="811">
        <v>43</v>
      </c>
      <c r="P52" s="663">
        <v>0.12684999999999999</v>
      </c>
      <c r="Q52" s="17" t="s">
        <v>137</v>
      </c>
      <c r="R52" s="333">
        <v>90275000</v>
      </c>
      <c r="S52" s="919" t="s">
        <v>1851</v>
      </c>
    </row>
    <row r="53" spans="1:19" ht="270" customHeight="1" x14ac:dyDescent="0.2">
      <c r="A53" s="338" t="s">
        <v>139</v>
      </c>
      <c r="B53" s="15" t="s">
        <v>140</v>
      </c>
      <c r="C53" s="805" t="s">
        <v>67</v>
      </c>
      <c r="D53" s="805" t="s">
        <v>29</v>
      </c>
      <c r="E53" s="16" t="s">
        <v>1858</v>
      </c>
      <c r="F53" s="806" t="s">
        <v>123</v>
      </c>
      <c r="G53" s="807"/>
      <c r="H53" s="591">
        <v>13280</v>
      </c>
      <c r="I53" s="808" t="s">
        <v>31</v>
      </c>
      <c r="J53" s="809">
        <f t="shared" si="1"/>
        <v>0</v>
      </c>
      <c r="K53" s="338" t="s">
        <v>136</v>
      </c>
      <c r="L53" s="18">
        <v>18</v>
      </c>
      <c r="M53" s="811">
        <v>61</v>
      </c>
      <c r="N53" s="811">
        <v>47</v>
      </c>
      <c r="O53" s="811">
        <v>48</v>
      </c>
      <c r="P53" s="663">
        <v>0.14000000000000001</v>
      </c>
      <c r="Q53" s="17" t="s">
        <v>139</v>
      </c>
      <c r="R53" s="333">
        <v>90275000</v>
      </c>
      <c r="S53" s="919" t="s">
        <v>1851</v>
      </c>
    </row>
    <row r="54" spans="1:19" ht="270" customHeight="1" x14ac:dyDescent="0.2">
      <c r="A54" s="723" t="s">
        <v>141</v>
      </c>
      <c r="B54" s="15" t="s">
        <v>142</v>
      </c>
      <c r="C54" s="805" t="s">
        <v>67</v>
      </c>
      <c r="D54" s="805" t="s">
        <v>29</v>
      </c>
      <c r="E54" s="16" t="s">
        <v>1859</v>
      </c>
      <c r="F54" s="806" t="s">
        <v>123</v>
      </c>
      <c r="G54" s="807"/>
      <c r="H54" s="591">
        <v>19500</v>
      </c>
      <c r="I54" s="808" t="s">
        <v>31</v>
      </c>
      <c r="J54" s="809">
        <f t="shared" si="1"/>
        <v>0</v>
      </c>
      <c r="K54" s="338" t="s">
        <v>136</v>
      </c>
      <c r="L54" s="18">
        <v>23</v>
      </c>
      <c r="M54" s="811">
        <v>61</v>
      </c>
      <c r="N54" s="811">
        <v>47</v>
      </c>
      <c r="O54" s="811">
        <v>66</v>
      </c>
      <c r="P54" s="663">
        <v>0.19</v>
      </c>
      <c r="Q54" s="17" t="s">
        <v>141</v>
      </c>
      <c r="R54" s="333">
        <v>90275000</v>
      </c>
      <c r="S54" s="919" t="s">
        <v>1851</v>
      </c>
    </row>
    <row r="55" spans="1:19" ht="270" customHeight="1" x14ac:dyDescent="0.2">
      <c r="A55" s="338" t="s">
        <v>143</v>
      </c>
      <c r="B55" s="15" t="s">
        <v>144</v>
      </c>
      <c r="C55" s="805" t="s">
        <v>67</v>
      </c>
      <c r="D55" s="805" t="s">
        <v>29</v>
      </c>
      <c r="E55" s="16" t="s">
        <v>1860</v>
      </c>
      <c r="F55" s="806" t="s">
        <v>123</v>
      </c>
      <c r="G55" s="807"/>
      <c r="H55" s="591">
        <v>43500</v>
      </c>
      <c r="I55" s="808" t="s">
        <v>31</v>
      </c>
      <c r="J55" s="809">
        <f t="shared" si="1"/>
        <v>0</v>
      </c>
      <c r="K55" s="338" t="s">
        <v>136</v>
      </c>
      <c r="L55" s="18">
        <v>88</v>
      </c>
      <c r="M55" s="811">
        <v>84</v>
      </c>
      <c r="N55" s="811">
        <v>71</v>
      </c>
      <c r="O55" s="811">
        <v>103</v>
      </c>
      <c r="P55" s="663">
        <v>0.61429199999999995</v>
      </c>
      <c r="Q55" s="17" t="s">
        <v>143</v>
      </c>
      <c r="R55" s="333">
        <v>90275000</v>
      </c>
      <c r="S55" s="919" t="s">
        <v>1851</v>
      </c>
    </row>
    <row r="56" spans="1:19" ht="270" customHeight="1" thickBot="1" x14ac:dyDescent="0.25">
      <c r="A56" s="474" t="s">
        <v>145</v>
      </c>
      <c r="B56" s="20" t="s">
        <v>146</v>
      </c>
      <c r="C56" s="825" t="s">
        <v>67</v>
      </c>
      <c r="D56" s="825" t="s">
        <v>29</v>
      </c>
      <c r="E56" s="208" t="s">
        <v>1861</v>
      </c>
      <c r="F56" s="1062" t="s">
        <v>123</v>
      </c>
      <c r="G56" s="848"/>
      <c r="H56" s="884">
        <v>72350</v>
      </c>
      <c r="I56" s="822" t="s">
        <v>31</v>
      </c>
      <c r="J56" s="823">
        <f t="shared" si="1"/>
        <v>0</v>
      </c>
      <c r="K56" s="338" t="s">
        <v>136</v>
      </c>
      <c r="L56" s="334">
        <v>98</v>
      </c>
      <c r="M56" s="831">
        <v>84</v>
      </c>
      <c r="N56" s="831">
        <v>71</v>
      </c>
      <c r="O56" s="831">
        <v>101</v>
      </c>
      <c r="P56" s="670">
        <v>0.60236400000000001</v>
      </c>
      <c r="Q56" s="343" t="s">
        <v>145</v>
      </c>
      <c r="R56" s="335">
        <v>90275000</v>
      </c>
      <c r="S56" s="919" t="s">
        <v>1851</v>
      </c>
    </row>
    <row r="57" spans="1:19" ht="39.950000000000003" customHeight="1" thickBot="1" x14ac:dyDescent="0.25">
      <c r="A57" s="226" t="s">
        <v>2011</v>
      </c>
      <c r="B57" s="246"/>
      <c r="C57" s="228"/>
      <c r="D57" s="228"/>
      <c r="E57" s="227"/>
      <c r="F57" s="229"/>
      <c r="G57" s="232"/>
      <c r="H57" s="885"/>
      <c r="I57" s="228"/>
      <c r="J57" s="228"/>
      <c r="K57" s="227"/>
      <c r="L57" s="228"/>
      <c r="M57" s="231"/>
      <c r="N57" s="231"/>
      <c r="O57" s="231"/>
      <c r="P57" s="666"/>
      <c r="Q57" s="229"/>
      <c r="R57" s="229"/>
      <c r="S57" s="330"/>
    </row>
    <row r="58" spans="1:19" ht="147" customHeight="1" x14ac:dyDescent="0.2">
      <c r="A58" s="338" t="s">
        <v>1912</v>
      </c>
      <c r="B58" s="15" t="s">
        <v>1862</v>
      </c>
      <c r="C58" s="805" t="s">
        <v>67</v>
      </c>
      <c r="D58" s="805" t="s">
        <v>29</v>
      </c>
      <c r="E58" s="16" t="s">
        <v>1907</v>
      </c>
      <c r="F58" s="806" t="s">
        <v>123</v>
      </c>
      <c r="G58" s="807"/>
      <c r="H58" s="591">
        <v>10502</v>
      </c>
      <c r="I58" s="808" t="s">
        <v>31</v>
      </c>
      <c r="J58" s="809">
        <f t="shared" ref="J58:J79" si="2">IF(I58="USD",H58*G58,H58*G58*1.3)</f>
        <v>0</v>
      </c>
      <c r="K58" s="810" t="s">
        <v>73</v>
      </c>
      <c r="L58" s="18">
        <v>25.5</v>
      </c>
      <c r="M58" s="811">
        <v>69</v>
      </c>
      <c r="N58" s="811">
        <v>50</v>
      </c>
      <c r="O58" s="811">
        <v>66</v>
      </c>
      <c r="P58" s="663">
        <v>0.22770000000000001</v>
      </c>
      <c r="Q58" s="17" t="s">
        <v>124</v>
      </c>
      <c r="R58" s="333">
        <v>90275000</v>
      </c>
      <c r="S58" s="919" t="s">
        <v>1851</v>
      </c>
    </row>
    <row r="59" spans="1:19" ht="154.5" customHeight="1" x14ac:dyDescent="0.2">
      <c r="A59" s="16" t="s">
        <v>1913</v>
      </c>
      <c r="B59" s="15" t="s">
        <v>1863</v>
      </c>
      <c r="C59" s="805" t="s">
        <v>67</v>
      </c>
      <c r="D59" s="805" t="s">
        <v>29</v>
      </c>
      <c r="E59" s="16" t="s">
        <v>1908</v>
      </c>
      <c r="F59" s="806" t="s">
        <v>123</v>
      </c>
      <c r="G59" s="807"/>
      <c r="H59" s="591">
        <v>10502</v>
      </c>
      <c r="I59" s="808" t="s">
        <v>31</v>
      </c>
      <c r="J59" s="809">
        <f t="shared" si="2"/>
        <v>0</v>
      </c>
      <c r="K59" s="810" t="s">
        <v>73</v>
      </c>
      <c r="L59" s="18">
        <v>25.5</v>
      </c>
      <c r="M59" s="811">
        <v>69</v>
      </c>
      <c r="N59" s="811">
        <v>50</v>
      </c>
      <c r="O59" s="811">
        <v>66</v>
      </c>
      <c r="P59" s="663">
        <v>0.22770000000000001</v>
      </c>
      <c r="Q59" s="17" t="s">
        <v>126</v>
      </c>
      <c r="R59" s="333">
        <v>90275000</v>
      </c>
      <c r="S59" s="919" t="s">
        <v>1851</v>
      </c>
    </row>
    <row r="60" spans="1:19" ht="148.5" customHeight="1" x14ac:dyDescent="0.2">
      <c r="A60" s="338" t="s">
        <v>1911</v>
      </c>
      <c r="B60" s="15" t="s">
        <v>1864</v>
      </c>
      <c r="C60" s="805" t="s">
        <v>67</v>
      </c>
      <c r="D60" s="805" t="s">
        <v>29</v>
      </c>
      <c r="E60" s="16" t="s">
        <v>1909</v>
      </c>
      <c r="F60" s="866" t="s">
        <v>123</v>
      </c>
      <c r="G60" s="807"/>
      <c r="H60" s="591">
        <v>15150</v>
      </c>
      <c r="I60" s="808" t="s">
        <v>31</v>
      </c>
      <c r="J60" s="809">
        <f t="shared" si="2"/>
        <v>0</v>
      </c>
      <c r="K60" s="810" t="s">
        <v>73</v>
      </c>
      <c r="L60" s="18">
        <v>30</v>
      </c>
      <c r="M60" s="811">
        <v>69</v>
      </c>
      <c r="N60" s="811">
        <v>50</v>
      </c>
      <c r="O60" s="811">
        <v>66</v>
      </c>
      <c r="P60" s="663">
        <v>0.22770000000000001</v>
      </c>
      <c r="Q60" s="17" t="s">
        <v>126</v>
      </c>
      <c r="R60" s="333">
        <v>90275000</v>
      </c>
      <c r="S60" s="919" t="s">
        <v>1851</v>
      </c>
    </row>
    <row r="61" spans="1:19" ht="152.25" customHeight="1" x14ac:dyDescent="0.2">
      <c r="A61" s="723" t="s">
        <v>1910</v>
      </c>
      <c r="B61" s="15" t="s">
        <v>1865</v>
      </c>
      <c r="C61" s="805" t="s">
        <v>67</v>
      </c>
      <c r="D61" s="805" t="s">
        <v>29</v>
      </c>
      <c r="E61" s="16" t="s">
        <v>1914</v>
      </c>
      <c r="F61" s="866" t="s">
        <v>123</v>
      </c>
      <c r="G61" s="807"/>
      <c r="H61" s="591">
        <v>15100</v>
      </c>
      <c r="I61" s="808" t="s">
        <v>31</v>
      </c>
      <c r="J61" s="809">
        <f t="shared" si="2"/>
        <v>0</v>
      </c>
      <c r="K61" s="810" t="s">
        <v>73</v>
      </c>
      <c r="L61" s="18">
        <v>30</v>
      </c>
      <c r="M61" s="811">
        <v>69</v>
      </c>
      <c r="N61" s="811">
        <v>50</v>
      </c>
      <c r="O61" s="811">
        <v>66</v>
      </c>
      <c r="P61" s="663">
        <v>0.22770000000000001</v>
      </c>
      <c r="Q61" s="17" t="s">
        <v>126</v>
      </c>
      <c r="R61" s="333">
        <v>90275000</v>
      </c>
      <c r="S61" s="919" t="s">
        <v>1851</v>
      </c>
    </row>
    <row r="62" spans="1:19" ht="144.75" customHeight="1" x14ac:dyDescent="0.2">
      <c r="A62" s="465" t="s">
        <v>1915</v>
      </c>
      <c r="B62" s="20" t="s">
        <v>1866</v>
      </c>
      <c r="C62" s="805" t="s">
        <v>67</v>
      </c>
      <c r="D62" s="805" t="s">
        <v>29</v>
      </c>
      <c r="E62" s="16" t="s">
        <v>1916</v>
      </c>
      <c r="F62" s="806" t="s">
        <v>123</v>
      </c>
      <c r="G62" s="851"/>
      <c r="H62" s="167">
        <v>33400</v>
      </c>
      <c r="I62" s="827" t="s">
        <v>31</v>
      </c>
      <c r="J62" s="809">
        <f t="shared" si="2"/>
        <v>0</v>
      </c>
      <c r="K62" s="810" t="s">
        <v>73</v>
      </c>
      <c r="L62" s="18">
        <v>96</v>
      </c>
      <c r="M62" s="811">
        <v>81</v>
      </c>
      <c r="N62" s="811">
        <v>71</v>
      </c>
      <c r="O62" s="811">
        <v>139</v>
      </c>
      <c r="P62" s="663">
        <v>0.79938900000000002</v>
      </c>
      <c r="Q62" s="17" t="s">
        <v>130</v>
      </c>
      <c r="R62" s="333">
        <v>90275000</v>
      </c>
      <c r="S62" s="919" t="s">
        <v>1851</v>
      </c>
    </row>
    <row r="63" spans="1:19" ht="151.5" customHeight="1" x14ac:dyDescent="0.2">
      <c r="A63" s="474" t="s">
        <v>1917</v>
      </c>
      <c r="B63" s="20" t="s">
        <v>1867</v>
      </c>
      <c r="C63" s="805" t="s">
        <v>67</v>
      </c>
      <c r="D63" s="805" t="s">
        <v>29</v>
      </c>
      <c r="E63" s="16" t="s">
        <v>1918</v>
      </c>
      <c r="F63" s="806" t="s">
        <v>123</v>
      </c>
      <c r="G63" s="851"/>
      <c r="H63" s="167">
        <v>34550</v>
      </c>
      <c r="I63" s="827" t="s">
        <v>31</v>
      </c>
      <c r="J63" s="809">
        <f t="shared" si="2"/>
        <v>0</v>
      </c>
      <c r="K63" s="810" t="s">
        <v>73</v>
      </c>
      <c r="L63" s="18">
        <v>96</v>
      </c>
      <c r="M63" s="811">
        <v>81</v>
      </c>
      <c r="N63" s="811">
        <v>71</v>
      </c>
      <c r="O63" s="811">
        <v>139</v>
      </c>
      <c r="P63" s="663">
        <v>0.79938900000000002</v>
      </c>
      <c r="Q63" s="17" t="s">
        <v>130</v>
      </c>
      <c r="R63" s="333">
        <v>90275000</v>
      </c>
      <c r="S63" s="919" t="s">
        <v>1851</v>
      </c>
    </row>
    <row r="64" spans="1:19" ht="159" customHeight="1" x14ac:dyDescent="0.2">
      <c r="A64" s="465" t="s">
        <v>1919</v>
      </c>
      <c r="B64" s="20" t="s">
        <v>1868</v>
      </c>
      <c r="C64" s="805" t="s">
        <v>67</v>
      </c>
      <c r="D64" s="805" t="s">
        <v>29</v>
      </c>
      <c r="E64" s="16" t="s">
        <v>1920</v>
      </c>
      <c r="F64" s="806" t="s">
        <v>123</v>
      </c>
      <c r="G64" s="851"/>
      <c r="H64" s="167">
        <v>34700</v>
      </c>
      <c r="I64" s="827" t="s">
        <v>31</v>
      </c>
      <c r="J64" s="809">
        <f t="shared" si="2"/>
        <v>0</v>
      </c>
      <c r="K64" s="810" t="s">
        <v>73</v>
      </c>
      <c r="L64" s="18">
        <v>96</v>
      </c>
      <c r="M64" s="811">
        <v>81</v>
      </c>
      <c r="N64" s="811">
        <v>71</v>
      </c>
      <c r="O64" s="811">
        <v>139</v>
      </c>
      <c r="P64" s="663">
        <v>0.79938900000000002</v>
      </c>
      <c r="Q64" s="17" t="s">
        <v>130</v>
      </c>
      <c r="R64" s="333">
        <v>90275000</v>
      </c>
      <c r="S64" s="919" t="s">
        <v>1851</v>
      </c>
    </row>
    <row r="65" spans="1:19" ht="140.25" customHeight="1" x14ac:dyDescent="0.2">
      <c r="A65" s="465" t="s">
        <v>2010</v>
      </c>
      <c r="B65" s="20" t="s">
        <v>1869</v>
      </c>
      <c r="C65" s="825" t="s">
        <v>67</v>
      </c>
      <c r="D65" s="825" t="s">
        <v>29</v>
      </c>
      <c r="E65" s="16" t="s">
        <v>1921</v>
      </c>
      <c r="F65" s="806" t="s">
        <v>123</v>
      </c>
      <c r="G65" s="807"/>
      <c r="H65" s="884">
        <v>56480</v>
      </c>
      <c r="I65" s="816" t="s">
        <v>31</v>
      </c>
      <c r="J65" s="817">
        <f t="shared" si="2"/>
        <v>0</v>
      </c>
      <c r="K65" s="818" t="s">
        <v>73</v>
      </c>
      <c r="L65" s="343">
        <v>108</v>
      </c>
      <c r="M65" s="819">
        <v>81</v>
      </c>
      <c r="N65" s="819">
        <v>71</v>
      </c>
      <c r="O65" s="819">
        <v>137</v>
      </c>
      <c r="P65" s="665">
        <v>0.787887</v>
      </c>
      <c r="Q65" s="343" t="s">
        <v>132</v>
      </c>
      <c r="R65" s="380">
        <v>90275000</v>
      </c>
      <c r="S65" s="919" t="s">
        <v>1851</v>
      </c>
    </row>
    <row r="66" spans="1:19" ht="150" customHeight="1" x14ac:dyDescent="0.2">
      <c r="A66" s="465" t="s">
        <v>1922</v>
      </c>
      <c r="B66" s="20" t="s">
        <v>1870</v>
      </c>
      <c r="C66" s="825" t="s">
        <v>67</v>
      </c>
      <c r="D66" s="825" t="s">
        <v>29</v>
      </c>
      <c r="E66" s="16" t="s">
        <v>2169</v>
      </c>
      <c r="F66" s="806" t="s">
        <v>123</v>
      </c>
      <c r="G66" s="807"/>
      <c r="H66" s="884">
        <v>55480</v>
      </c>
      <c r="I66" s="816" t="s">
        <v>31</v>
      </c>
      <c r="J66" s="817">
        <f t="shared" si="2"/>
        <v>0</v>
      </c>
      <c r="K66" s="818" t="s">
        <v>73</v>
      </c>
      <c r="L66" s="343">
        <v>108</v>
      </c>
      <c r="M66" s="819">
        <v>81</v>
      </c>
      <c r="N66" s="819">
        <v>71</v>
      </c>
      <c r="O66" s="819">
        <v>137</v>
      </c>
      <c r="P66" s="665">
        <v>0.787887</v>
      </c>
      <c r="Q66" s="343" t="s">
        <v>132</v>
      </c>
      <c r="R66" s="380">
        <v>90275000</v>
      </c>
      <c r="S66" s="919" t="s">
        <v>1851</v>
      </c>
    </row>
    <row r="67" spans="1:19" ht="144.75" customHeight="1" x14ac:dyDescent="0.2">
      <c r="A67" s="465" t="s">
        <v>1923</v>
      </c>
      <c r="B67" s="20" t="s">
        <v>1871</v>
      </c>
      <c r="C67" s="825" t="s">
        <v>67</v>
      </c>
      <c r="D67" s="825" t="s">
        <v>29</v>
      </c>
      <c r="E67" s="16" t="s">
        <v>1924</v>
      </c>
      <c r="F67" s="806" t="s">
        <v>123</v>
      </c>
      <c r="G67" s="807"/>
      <c r="H67" s="595">
        <v>57072.5</v>
      </c>
      <c r="I67" s="827" t="s">
        <v>31</v>
      </c>
      <c r="J67" s="847">
        <f t="shared" si="2"/>
        <v>0</v>
      </c>
      <c r="K67" s="832" t="s">
        <v>73</v>
      </c>
      <c r="L67" s="17">
        <v>108</v>
      </c>
      <c r="M67" s="835">
        <v>81</v>
      </c>
      <c r="N67" s="835">
        <v>71</v>
      </c>
      <c r="O67" s="835">
        <v>137</v>
      </c>
      <c r="P67" s="664">
        <v>0.787887</v>
      </c>
      <c r="Q67" s="343" t="s">
        <v>132</v>
      </c>
      <c r="R67" s="380">
        <v>90275000</v>
      </c>
      <c r="S67" s="919" t="s">
        <v>1851</v>
      </c>
    </row>
    <row r="68" spans="1:19" ht="156" customHeight="1" x14ac:dyDescent="0.2">
      <c r="A68" s="465" t="s">
        <v>1925</v>
      </c>
      <c r="B68" s="20" t="s">
        <v>1872</v>
      </c>
      <c r="C68" s="825" t="s">
        <v>67</v>
      </c>
      <c r="D68" s="825" t="s">
        <v>29</v>
      </c>
      <c r="E68" s="16" t="s">
        <v>1926</v>
      </c>
      <c r="F68" s="806" t="s">
        <v>123</v>
      </c>
      <c r="G68" s="807"/>
      <c r="H68" s="595">
        <v>56665</v>
      </c>
      <c r="I68" s="827" t="s">
        <v>31</v>
      </c>
      <c r="J68" s="847">
        <f t="shared" si="2"/>
        <v>0</v>
      </c>
      <c r="K68" s="832" t="s">
        <v>73</v>
      </c>
      <c r="L68" s="17">
        <v>108</v>
      </c>
      <c r="M68" s="835">
        <v>81</v>
      </c>
      <c r="N68" s="835">
        <v>71</v>
      </c>
      <c r="O68" s="835">
        <v>137</v>
      </c>
      <c r="P68" s="664">
        <v>0.787887</v>
      </c>
      <c r="Q68" s="343" t="s">
        <v>132</v>
      </c>
      <c r="R68" s="375">
        <v>90275000</v>
      </c>
      <c r="S68" s="919" t="s">
        <v>1851</v>
      </c>
    </row>
    <row r="69" spans="1:19" ht="156" customHeight="1" x14ac:dyDescent="0.2">
      <c r="A69" s="338" t="s">
        <v>1927</v>
      </c>
      <c r="B69" s="15" t="s">
        <v>1873</v>
      </c>
      <c r="C69" s="805" t="s">
        <v>67</v>
      </c>
      <c r="D69" s="805" t="s">
        <v>29</v>
      </c>
      <c r="E69" s="16" t="s">
        <v>1928</v>
      </c>
      <c r="F69" s="806" t="s">
        <v>123</v>
      </c>
      <c r="G69" s="807"/>
      <c r="H69" s="591">
        <v>10952</v>
      </c>
      <c r="I69" s="808" t="s">
        <v>31</v>
      </c>
      <c r="J69" s="809">
        <f t="shared" si="2"/>
        <v>0</v>
      </c>
      <c r="K69" s="338" t="s">
        <v>136</v>
      </c>
      <c r="L69" s="18">
        <v>14</v>
      </c>
      <c r="M69" s="811">
        <v>59</v>
      </c>
      <c r="N69" s="811">
        <v>50</v>
      </c>
      <c r="O69" s="811">
        <v>43</v>
      </c>
      <c r="P69" s="663">
        <v>0.12684999999999999</v>
      </c>
      <c r="Q69" s="17" t="s">
        <v>137</v>
      </c>
      <c r="R69" s="333">
        <v>90275000</v>
      </c>
      <c r="S69" s="919" t="s">
        <v>1851</v>
      </c>
    </row>
    <row r="70" spans="1:19" ht="150" customHeight="1" x14ac:dyDescent="0.2">
      <c r="A70" s="338" t="s">
        <v>1929</v>
      </c>
      <c r="B70" s="15" t="s">
        <v>1874</v>
      </c>
      <c r="C70" s="805" t="s">
        <v>67</v>
      </c>
      <c r="D70" s="805" t="s">
        <v>29</v>
      </c>
      <c r="E70" s="16" t="s">
        <v>1930</v>
      </c>
      <c r="F70" s="806" t="s">
        <v>123</v>
      </c>
      <c r="G70" s="807"/>
      <c r="H70" s="591">
        <v>10952</v>
      </c>
      <c r="I70" s="808" t="s">
        <v>31</v>
      </c>
      <c r="J70" s="809">
        <f t="shared" si="2"/>
        <v>0</v>
      </c>
      <c r="K70" s="338" t="s">
        <v>136</v>
      </c>
      <c r="L70" s="18">
        <v>18</v>
      </c>
      <c r="M70" s="811">
        <v>61</v>
      </c>
      <c r="N70" s="811">
        <v>47</v>
      </c>
      <c r="O70" s="811">
        <v>48</v>
      </c>
      <c r="P70" s="663">
        <v>0.14000000000000001</v>
      </c>
      <c r="Q70" s="17" t="s">
        <v>139</v>
      </c>
      <c r="R70" s="333">
        <v>90275000</v>
      </c>
      <c r="S70" s="919" t="s">
        <v>1851</v>
      </c>
    </row>
    <row r="71" spans="1:19" ht="147.75" customHeight="1" x14ac:dyDescent="0.2">
      <c r="A71" s="723" t="s">
        <v>1931</v>
      </c>
      <c r="B71" s="15" t="s">
        <v>1875</v>
      </c>
      <c r="C71" s="805" t="s">
        <v>67</v>
      </c>
      <c r="D71" s="805" t="s">
        <v>29</v>
      </c>
      <c r="E71" s="16" t="s">
        <v>1933</v>
      </c>
      <c r="F71" s="806" t="s">
        <v>123</v>
      </c>
      <c r="G71" s="807"/>
      <c r="H71" s="591">
        <v>15575</v>
      </c>
      <c r="I71" s="808" t="s">
        <v>31</v>
      </c>
      <c r="J71" s="809">
        <f t="shared" si="2"/>
        <v>0</v>
      </c>
      <c r="K71" s="338" t="s">
        <v>136</v>
      </c>
      <c r="L71" s="18">
        <v>23</v>
      </c>
      <c r="M71" s="811">
        <v>61</v>
      </c>
      <c r="N71" s="811">
        <v>47</v>
      </c>
      <c r="O71" s="811">
        <v>66</v>
      </c>
      <c r="P71" s="663">
        <v>0.19</v>
      </c>
      <c r="Q71" s="17" t="s">
        <v>141</v>
      </c>
      <c r="R71" s="333">
        <v>90275000</v>
      </c>
      <c r="S71" s="919" t="s">
        <v>1851</v>
      </c>
    </row>
    <row r="72" spans="1:19" ht="143.25" customHeight="1" x14ac:dyDescent="0.2">
      <c r="A72" s="723" t="s">
        <v>1932</v>
      </c>
      <c r="B72" s="15" t="s">
        <v>1876</v>
      </c>
      <c r="C72" s="805" t="s">
        <v>67</v>
      </c>
      <c r="D72" s="805" t="s">
        <v>29</v>
      </c>
      <c r="E72" s="16" t="s">
        <v>1934</v>
      </c>
      <c r="F72" s="806" t="s">
        <v>123</v>
      </c>
      <c r="G72" s="807"/>
      <c r="H72" s="591">
        <v>1550</v>
      </c>
      <c r="I72" s="808" t="s">
        <v>31</v>
      </c>
      <c r="J72" s="809">
        <f t="shared" si="2"/>
        <v>0</v>
      </c>
      <c r="K72" s="338" t="s">
        <v>136</v>
      </c>
      <c r="L72" s="18">
        <v>23</v>
      </c>
      <c r="M72" s="811">
        <v>61</v>
      </c>
      <c r="N72" s="811">
        <v>47</v>
      </c>
      <c r="O72" s="811">
        <v>66</v>
      </c>
      <c r="P72" s="663">
        <v>0.19</v>
      </c>
      <c r="Q72" s="17" t="s">
        <v>141</v>
      </c>
      <c r="R72" s="333">
        <v>90275000</v>
      </c>
      <c r="S72" s="919" t="s">
        <v>1851</v>
      </c>
    </row>
    <row r="73" spans="1:19" ht="147.75" customHeight="1" x14ac:dyDescent="0.2">
      <c r="A73" s="338" t="s">
        <v>1935</v>
      </c>
      <c r="B73" s="15" t="s">
        <v>1877</v>
      </c>
      <c r="C73" s="805" t="s">
        <v>67</v>
      </c>
      <c r="D73" s="805" t="s">
        <v>29</v>
      </c>
      <c r="E73" s="16" t="s">
        <v>1936</v>
      </c>
      <c r="F73" s="806" t="s">
        <v>123</v>
      </c>
      <c r="G73" s="848"/>
      <c r="H73" s="886">
        <v>33800</v>
      </c>
      <c r="I73" s="808" t="s">
        <v>31</v>
      </c>
      <c r="J73" s="809">
        <f t="shared" si="2"/>
        <v>0</v>
      </c>
      <c r="K73" s="338" t="s">
        <v>136</v>
      </c>
      <c r="L73" s="18">
        <v>88</v>
      </c>
      <c r="M73" s="811">
        <v>84</v>
      </c>
      <c r="N73" s="811">
        <v>71</v>
      </c>
      <c r="O73" s="811">
        <v>103</v>
      </c>
      <c r="P73" s="663">
        <v>0.61429199999999995</v>
      </c>
      <c r="Q73" s="17" t="s">
        <v>143</v>
      </c>
      <c r="R73" s="333">
        <v>90275000</v>
      </c>
      <c r="S73" s="919" t="s">
        <v>1851</v>
      </c>
    </row>
    <row r="74" spans="1:19" ht="144" customHeight="1" x14ac:dyDescent="0.2">
      <c r="A74" s="338" t="s">
        <v>1937</v>
      </c>
      <c r="B74" s="15" t="s">
        <v>1878</v>
      </c>
      <c r="C74" s="805" t="s">
        <v>67</v>
      </c>
      <c r="D74" s="805" t="s">
        <v>29</v>
      </c>
      <c r="E74" s="16" t="s">
        <v>1938</v>
      </c>
      <c r="F74" s="806" t="s">
        <v>123</v>
      </c>
      <c r="G74" s="848"/>
      <c r="H74" s="884">
        <v>34975</v>
      </c>
      <c r="I74" s="808" t="s">
        <v>31</v>
      </c>
      <c r="J74" s="809">
        <f t="shared" si="2"/>
        <v>0</v>
      </c>
      <c r="K74" s="338" t="s">
        <v>136</v>
      </c>
      <c r="L74" s="18">
        <v>88</v>
      </c>
      <c r="M74" s="811">
        <v>84</v>
      </c>
      <c r="N74" s="811">
        <v>71</v>
      </c>
      <c r="O74" s="811">
        <v>103</v>
      </c>
      <c r="P74" s="663">
        <v>0.61429199999999995</v>
      </c>
      <c r="Q74" s="17" t="s">
        <v>143</v>
      </c>
      <c r="R74" s="333">
        <v>90275000</v>
      </c>
      <c r="S74" s="919" t="s">
        <v>1851</v>
      </c>
    </row>
    <row r="75" spans="1:19" ht="153" customHeight="1" x14ac:dyDescent="0.2">
      <c r="A75" s="338" t="s">
        <v>1939</v>
      </c>
      <c r="B75" s="15" t="s">
        <v>1879</v>
      </c>
      <c r="C75" s="805" t="s">
        <v>67</v>
      </c>
      <c r="D75" s="805" t="s">
        <v>29</v>
      </c>
      <c r="E75" s="16" t="s">
        <v>1940</v>
      </c>
      <c r="F75" s="806" t="s">
        <v>123</v>
      </c>
      <c r="G75" s="848"/>
      <c r="H75" s="884">
        <v>35150</v>
      </c>
      <c r="I75" s="808" t="s">
        <v>31</v>
      </c>
      <c r="J75" s="809">
        <f t="shared" si="2"/>
        <v>0</v>
      </c>
      <c r="K75" s="338" t="s">
        <v>136</v>
      </c>
      <c r="L75" s="18">
        <v>88</v>
      </c>
      <c r="M75" s="811">
        <v>84</v>
      </c>
      <c r="N75" s="811">
        <v>71</v>
      </c>
      <c r="O75" s="811">
        <v>103</v>
      </c>
      <c r="P75" s="663">
        <v>0.61429199999999995</v>
      </c>
      <c r="Q75" s="17" t="s">
        <v>143</v>
      </c>
      <c r="R75" s="333">
        <v>90275000</v>
      </c>
      <c r="S75" s="919" t="s">
        <v>1851</v>
      </c>
    </row>
    <row r="76" spans="1:19" ht="154.5" customHeight="1" x14ac:dyDescent="0.2">
      <c r="A76" s="874" t="s">
        <v>1941</v>
      </c>
      <c r="B76" s="20" t="s">
        <v>1880</v>
      </c>
      <c r="C76" s="825" t="s">
        <v>67</v>
      </c>
      <c r="D76" s="825" t="s">
        <v>29</v>
      </c>
      <c r="E76" s="208" t="s">
        <v>1945</v>
      </c>
      <c r="F76" s="867" t="s">
        <v>123</v>
      </c>
      <c r="G76" s="848"/>
      <c r="H76" s="884">
        <v>56880</v>
      </c>
      <c r="I76" s="816" t="s">
        <v>31</v>
      </c>
      <c r="J76" s="836">
        <f t="shared" si="2"/>
        <v>0</v>
      </c>
      <c r="K76" s="338" t="s">
        <v>136</v>
      </c>
      <c r="L76" s="343">
        <v>98</v>
      </c>
      <c r="M76" s="819">
        <v>84</v>
      </c>
      <c r="N76" s="819">
        <v>71</v>
      </c>
      <c r="O76" s="819">
        <v>101</v>
      </c>
      <c r="P76" s="665">
        <v>0.60236400000000001</v>
      </c>
      <c r="Q76" s="343" t="s">
        <v>145</v>
      </c>
      <c r="R76" s="869">
        <v>90275000</v>
      </c>
      <c r="S76" s="919" t="s">
        <v>1851</v>
      </c>
    </row>
    <row r="77" spans="1:19" ht="148.5" customHeight="1" x14ac:dyDescent="0.2">
      <c r="A77" s="874" t="s">
        <v>1942</v>
      </c>
      <c r="B77" s="20" t="s">
        <v>1881</v>
      </c>
      <c r="C77" s="825" t="s">
        <v>67</v>
      </c>
      <c r="D77" s="825" t="s">
        <v>29</v>
      </c>
      <c r="E77" s="208" t="s">
        <v>1946</v>
      </c>
      <c r="F77" s="867" t="s">
        <v>123</v>
      </c>
      <c r="G77" s="848"/>
      <c r="H77" s="884">
        <v>55880</v>
      </c>
      <c r="I77" s="816" t="s">
        <v>31</v>
      </c>
      <c r="J77" s="836">
        <f t="shared" si="2"/>
        <v>0</v>
      </c>
      <c r="K77" s="338" t="s">
        <v>136</v>
      </c>
      <c r="L77" s="343">
        <v>98</v>
      </c>
      <c r="M77" s="819">
        <v>84</v>
      </c>
      <c r="N77" s="819">
        <v>71</v>
      </c>
      <c r="O77" s="819">
        <v>101</v>
      </c>
      <c r="P77" s="665">
        <v>0.60236400000000001</v>
      </c>
      <c r="Q77" s="343" t="s">
        <v>145</v>
      </c>
      <c r="R77" s="869">
        <v>90275000</v>
      </c>
      <c r="S77" s="919" t="s">
        <v>1851</v>
      </c>
    </row>
    <row r="78" spans="1:19" ht="146.25" customHeight="1" x14ac:dyDescent="0.2">
      <c r="A78" s="874" t="s">
        <v>1943</v>
      </c>
      <c r="B78" s="20" t="s">
        <v>1882</v>
      </c>
      <c r="C78" s="814" t="s">
        <v>67</v>
      </c>
      <c r="D78" s="814" t="s">
        <v>29</v>
      </c>
      <c r="E78" s="208" t="s">
        <v>1947</v>
      </c>
      <c r="F78" s="867" t="s">
        <v>123</v>
      </c>
      <c r="G78" s="848"/>
      <c r="H78" s="884">
        <v>57497.5</v>
      </c>
      <c r="I78" s="816" t="s">
        <v>31</v>
      </c>
      <c r="J78" s="836">
        <f t="shared" si="2"/>
        <v>0</v>
      </c>
      <c r="K78" s="338" t="s">
        <v>136</v>
      </c>
      <c r="L78" s="343">
        <v>98</v>
      </c>
      <c r="M78" s="819">
        <v>84</v>
      </c>
      <c r="N78" s="819">
        <v>71</v>
      </c>
      <c r="O78" s="819">
        <v>101</v>
      </c>
      <c r="P78" s="665">
        <v>0.60236400000000001</v>
      </c>
      <c r="Q78" s="343" t="s">
        <v>145</v>
      </c>
      <c r="R78" s="869">
        <v>90275000</v>
      </c>
      <c r="S78" s="919" t="s">
        <v>1851</v>
      </c>
    </row>
    <row r="79" spans="1:19" ht="158.25" customHeight="1" thickBot="1" x14ac:dyDescent="0.25">
      <c r="A79" s="874" t="s">
        <v>1944</v>
      </c>
      <c r="B79" s="870" t="s">
        <v>1883</v>
      </c>
      <c r="C79" s="839" t="s">
        <v>67</v>
      </c>
      <c r="D79" s="839" t="s">
        <v>29</v>
      </c>
      <c r="E79" s="453" t="s">
        <v>1948</v>
      </c>
      <c r="F79" s="841" t="s">
        <v>123</v>
      </c>
      <c r="G79" s="848"/>
      <c r="H79" s="599">
        <v>57115</v>
      </c>
      <c r="I79" s="842" t="s">
        <v>31</v>
      </c>
      <c r="J79" s="868">
        <f t="shared" si="2"/>
        <v>0</v>
      </c>
      <c r="K79" s="338" t="s">
        <v>136</v>
      </c>
      <c r="L79" s="343">
        <v>98</v>
      </c>
      <c r="M79" s="819">
        <v>84</v>
      </c>
      <c r="N79" s="819">
        <v>71</v>
      </c>
      <c r="O79" s="819">
        <v>101</v>
      </c>
      <c r="P79" s="665">
        <v>0.60236400000000001</v>
      </c>
      <c r="Q79" s="343" t="s">
        <v>145</v>
      </c>
      <c r="R79" s="869">
        <v>90275000</v>
      </c>
      <c r="S79" s="919" t="s">
        <v>1851</v>
      </c>
    </row>
    <row r="80" spans="1:19" ht="39.950000000000003" customHeight="1" thickBot="1" x14ac:dyDescent="0.25">
      <c r="A80" s="226" t="s">
        <v>1743</v>
      </c>
      <c r="B80" s="246"/>
      <c r="C80" s="228"/>
      <c r="D80" s="228"/>
      <c r="E80" s="228"/>
      <c r="F80" s="229"/>
      <c r="G80" s="232"/>
      <c r="H80" s="885"/>
      <c r="I80" s="228"/>
      <c r="J80" s="228"/>
      <c r="K80" s="227"/>
      <c r="L80" s="228"/>
      <c r="M80" s="231"/>
      <c r="N80" s="231"/>
      <c r="O80" s="231"/>
      <c r="P80" s="666"/>
      <c r="Q80" s="880"/>
      <c r="R80" s="229"/>
      <c r="S80" s="330"/>
    </row>
    <row r="81" spans="1:19" ht="177.75" customHeight="1" x14ac:dyDescent="0.2">
      <c r="A81" s="338" t="s">
        <v>1747</v>
      </c>
      <c r="B81" s="15" t="s">
        <v>1748</v>
      </c>
      <c r="C81" s="805" t="s">
        <v>67</v>
      </c>
      <c r="D81" s="805" t="s">
        <v>29</v>
      </c>
      <c r="E81" s="331" t="s">
        <v>2170</v>
      </c>
      <c r="F81" s="805" t="s">
        <v>123</v>
      </c>
      <c r="G81" s="807"/>
      <c r="H81" s="90">
        <v>6420</v>
      </c>
      <c r="I81" s="808" t="s">
        <v>31</v>
      </c>
      <c r="J81" s="922">
        <f>IF(I81="USD",H81*G81,H81*G81*1.3)</f>
        <v>0</v>
      </c>
      <c r="K81" s="810" t="s">
        <v>73</v>
      </c>
      <c r="L81" s="18">
        <v>6</v>
      </c>
      <c r="M81" s="811">
        <v>42</v>
      </c>
      <c r="N81" s="811">
        <v>41</v>
      </c>
      <c r="O81" s="811">
        <v>32</v>
      </c>
      <c r="P81" s="663">
        <v>7.4088000000000001E-2</v>
      </c>
      <c r="Q81" s="17" t="s">
        <v>1747</v>
      </c>
      <c r="R81" s="333">
        <v>90279050</v>
      </c>
      <c r="S81" s="923" t="s">
        <v>1851</v>
      </c>
    </row>
    <row r="82" spans="1:19" ht="244.5" customHeight="1" thickBot="1" x14ac:dyDescent="0.25">
      <c r="A82" s="338" t="s">
        <v>174</v>
      </c>
      <c r="B82" s="15" t="s">
        <v>175</v>
      </c>
      <c r="C82" s="825" t="s">
        <v>67</v>
      </c>
      <c r="D82" s="825" t="s">
        <v>29</v>
      </c>
      <c r="E82" s="15" t="s">
        <v>2020</v>
      </c>
      <c r="F82" s="826" t="s">
        <v>123</v>
      </c>
      <c r="G82" s="807"/>
      <c r="H82" s="591">
        <v>75</v>
      </c>
      <c r="I82" s="808" t="s">
        <v>31</v>
      </c>
      <c r="J82" s="849">
        <f t="shared" ref="J82" si="3">IF(I82="USD",H82*G82,H82*G82*1.3)</f>
        <v>0</v>
      </c>
      <c r="K82" s="850" t="s">
        <v>173</v>
      </c>
      <c r="L82" s="17">
        <v>5</v>
      </c>
      <c r="M82" s="835">
        <v>41</v>
      </c>
      <c r="N82" s="835">
        <v>39</v>
      </c>
      <c r="O82" s="835">
        <v>29</v>
      </c>
      <c r="P82" s="664">
        <v>4.6371000000000002E-2</v>
      </c>
      <c r="Q82" s="374" t="s">
        <v>174</v>
      </c>
      <c r="R82" s="336">
        <v>90275090</v>
      </c>
      <c r="S82" s="920" t="s">
        <v>81</v>
      </c>
    </row>
    <row r="83" spans="1:19" ht="39.950000000000003" customHeight="1" thickBot="1" x14ac:dyDescent="0.25">
      <c r="A83" s="226" t="s">
        <v>1744</v>
      </c>
      <c r="B83" s="227"/>
      <c r="C83" s="228"/>
      <c r="D83" s="228"/>
      <c r="E83" s="227"/>
      <c r="F83" s="229"/>
      <c r="G83" s="232"/>
      <c r="H83" s="885"/>
      <c r="I83" s="228"/>
      <c r="J83" s="228"/>
      <c r="K83" s="227"/>
      <c r="L83" s="228"/>
      <c r="M83" s="231"/>
      <c r="N83" s="231"/>
      <c r="O83" s="231"/>
      <c r="P83" s="666"/>
      <c r="Q83" s="229"/>
      <c r="R83" s="229"/>
      <c r="S83" s="330"/>
    </row>
    <row r="84" spans="1:19" ht="165.75" customHeight="1" x14ac:dyDescent="0.2">
      <c r="A84" s="932" t="s">
        <v>147</v>
      </c>
      <c r="B84" s="897" t="s">
        <v>148</v>
      </c>
      <c r="C84" s="898" t="s">
        <v>49</v>
      </c>
      <c r="D84" s="898" t="s">
        <v>149</v>
      </c>
      <c r="E84" s="1194" t="s">
        <v>2171</v>
      </c>
      <c r="F84" s="899" t="s">
        <v>123</v>
      </c>
      <c r="G84" s="900"/>
      <c r="H84" s="901">
        <v>398.5</v>
      </c>
      <c r="I84" s="902" t="s">
        <v>31</v>
      </c>
      <c r="J84" s="903">
        <f>IF(I84="USD",H84*G84,H84*G84*1.3)</f>
        <v>0</v>
      </c>
      <c r="K84" s="1016" t="s">
        <v>1957</v>
      </c>
      <c r="L84" s="987">
        <v>3.35</v>
      </c>
      <c r="M84" s="988">
        <v>32.5</v>
      </c>
      <c r="N84" s="988">
        <v>25</v>
      </c>
      <c r="O84" s="988">
        <v>18</v>
      </c>
      <c r="P84" s="989">
        <v>0.01</v>
      </c>
      <c r="Q84" s="990" t="s">
        <v>147</v>
      </c>
      <c r="R84" s="991">
        <v>3822900090</v>
      </c>
      <c r="S84" s="992" t="s">
        <v>150</v>
      </c>
    </row>
    <row r="85" spans="1:19" ht="127.5" customHeight="1" thickBot="1" x14ac:dyDescent="0.25">
      <c r="A85" s="392" t="s">
        <v>151</v>
      </c>
      <c r="B85" s="332" t="s">
        <v>1887</v>
      </c>
      <c r="C85" s="207" t="s">
        <v>152</v>
      </c>
      <c r="D85" s="904" t="s">
        <v>153</v>
      </c>
      <c r="E85" s="332" t="s">
        <v>1850</v>
      </c>
      <c r="F85" s="905" t="s">
        <v>123</v>
      </c>
      <c r="G85" s="900"/>
      <c r="H85" s="906">
        <v>149</v>
      </c>
      <c r="I85" s="907" t="s">
        <v>31</v>
      </c>
      <c r="J85" s="908">
        <f>IF(I85="USD",H85*G85,H85*G85*1.3)</f>
        <v>0</v>
      </c>
      <c r="K85" s="1016" t="s">
        <v>1957</v>
      </c>
      <c r="L85" s="993">
        <v>0.7</v>
      </c>
      <c r="M85" s="994">
        <v>16</v>
      </c>
      <c r="N85" s="994">
        <v>24</v>
      </c>
      <c r="O85" s="994">
        <v>7</v>
      </c>
      <c r="P85" s="995">
        <v>3.0000000000000001E-3</v>
      </c>
      <c r="Q85" s="996" t="s">
        <v>151</v>
      </c>
      <c r="R85" s="997">
        <v>3822900090</v>
      </c>
      <c r="S85" s="998" t="s">
        <v>154</v>
      </c>
    </row>
    <row r="86" spans="1:19" ht="61.5" customHeight="1" x14ac:dyDescent="0.2">
      <c r="A86" s="340" t="s">
        <v>155</v>
      </c>
      <c r="B86" s="19" t="s">
        <v>156</v>
      </c>
      <c r="C86" s="724" t="s">
        <v>157</v>
      </c>
      <c r="D86" s="909" t="s">
        <v>153</v>
      </c>
      <c r="E86" s="19" t="s">
        <v>1741</v>
      </c>
      <c r="F86" s="910" t="s">
        <v>123</v>
      </c>
      <c r="G86" s="900"/>
      <c r="H86" s="911">
        <v>17500</v>
      </c>
      <c r="I86" s="912" t="s">
        <v>31</v>
      </c>
      <c r="J86" s="913">
        <f>IF(I86="USD",H86*G86,H86*G86*1.3)</f>
        <v>0</v>
      </c>
      <c r="K86" s="999" t="s">
        <v>1957</v>
      </c>
      <c r="L86" s="1000">
        <v>27</v>
      </c>
      <c r="M86" s="1001">
        <v>120</v>
      </c>
      <c r="N86" s="1001">
        <v>100</v>
      </c>
      <c r="O86" s="1001">
        <v>60</v>
      </c>
      <c r="P86" s="1002">
        <v>0.72</v>
      </c>
      <c r="Q86" s="1003" t="s">
        <v>155</v>
      </c>
      <c r="R86" s="1004">
        <v>90275000</v>
      </c>
      <c r="S86" s="1005" t="s">
        <v>81</v>
      </c>
    </row>
    <row r="87" spans="1:19" ht="64.5" customHeight="1" thickBot="1" x14ac:dyDescent="0.25">
      <c r="A87" s="725" t="s">
        <v>158</v>
      </c>
      <c r="B87" s="726" t="s">
        <v>159</v>
      </c>
      <c r="C87" s="727" t="s">
        <v>157</v>
      </c>
      <c r="D87" s="914" t="s">
        <v>153</v>
      </c>
      <c r="E87" s="726" t="s">
        <v>1740</v>
      </c>
      <c r="F87" s="915" t="s">
        <v>123</v>
      </c>
      <c r="G87" s="900"/>
      <c r="H87" s="916">
        <v>17500</v>
      </c>
      <c r="I87" s="917" t="s">
        <v>31</v>
      </c>
      <c r="J87" s="918">
        <f>IF(I87="USD",H87*G87,H87*G87*1.3)</f>
        <v>0</v>
      </c>
      <c r="K87" s="1006" t="s">
        <v>1957</v>
      </c>
      <c r="L87" s="1007">
        <v>37</v>
      </c>
      <c r="M87" s="1008">
        <v>120</v>
      </c>
      <c r="N87" s="1008">
        <v>100</v>
      </c>
      <c r="O87" s="1008">
        <v>60</v>
      </c>
      <c r="P87" s="1007">
        <v>0.72</v>
      </c>
      <c r="Q87" s="1009" t="s">
        <v>158</v>
      </c>
      <c r="R87" s="1010">
        <v>90275000</v>
      </c>
      <c r="S87" s="1011" t="s">
        <v>81</v>
      </c>
    </row>
    <row r="88" spans="1:19" s="66" customFormat="1" ht="42.75" customHeight="1" thickBot="1" x14ac:dyDescent="0.25">
      <c r="A88" s="226" t="s">
        <v>1745</v>
      </c>
      <c r="B88" s="233"/>
      <c r="C88" s="234"/>
      <c r="D88" s="234"/>
      <c r="E88" s="233"/>
      <c r="F88" s="235"/>
      <c r="G88" s="236"/>
      <c r="H88" s="885"/>
      <c r="I88" s="234"/>
      <c r="J88" s="234"/>
      <c r="K88" s="233"/>
      <c r="L88" s="234"/>
      <c r="M88" s="240"/>
      <c r="N88" s="240"/>
      <c r="O88" s="240"/>
      <c r="P88" s="668"/>
      <c r="Q88" s="235"/>
      <c r="R88" s="235"/>
      <c r="S88" s="330"/>
    </row>
    <row r="89" spans="1:19" ht="117" customHeight="1" x14ac:dyDescent="0.2">
      <c r="A89" s="48" t="s">
        <v>160</v>
      </c>
      <c r="B89" s="539" t="s">
        <v>1888</v>
      </c>
      <c r="C89" s="52" t="s">
        <v>152</v>
      </c>
      <c r="D89" s="52" t="s">
        <v>101</v>
      </c>
      <c r="E89" s="102" t="s">
        <v>161</v>
      </c>
      <c r="F89" s="50" t="s">
        <v>123</v>
      </c>
      <c r="G89" s="807"/>
      <c r="H89" s="976">
        <v>450</v>
      </c>
      <c r="I89" s="977" t="s">
        <v>31</v>
      </c>
      <c r="J89" s="959">
        <f t="shared" ref="J89" si="4">IF(I89="USD",H89*G89,H89*G89*1.3)</f>
        <v>0</v>
      </c>
      <c r="K89" s="978" t="s">
        <v>1957</v>
      </c>
      <c r="L89" s="979">
        <v>0.9</v>
      </c>
      <c r="M89" s="980">
        <v>37</v>
      </c>
      <c r="N89" s="980">
        <v>27</v>
      </c>
      <c r="O89" s="980">
        <v>19</v>
      </c>
      <c r="P89" s="981">
        <v>1.8981000000000001E-2</v>
      </c>
      <c r="Q89" s="982" t="s">
        <v>160</v>
      </c>
      <c r="R89" s="983">
        <v>3822900000</v>
      </c>
      <c r="S89" s="295" t="s">
        <v>162</v>
      </c>
    </row>
    <row r="90" spans="1:19" ht="47.25" customHeight="1" x14ac:dyDescent="0.2">
      <c r="A90" s="532" t="s">
        <v>167</v>
      </c>
      <c r="B90" s="141" t="s">
        <v>168</v>
      </c>
      <c r="C90" s="52" t="s">
        <v>67</v>
      </c>
      <c r="D90" s="52" t="s">
        <v>29</v>
      </c>
      <c r="E90" s="55" t="s">
        <v>168</v>
      </c>
      <c r="F90" s="50" t="s">
        <v>123</v>
      </c>
      <c r="G90" s="807"/>
      <c r="H90" s="884">
        <v>3360</v>
      </c>
      <c r="I90" s="958" t="s">
        <v>31</v>
      </c>
      <c r="J90" s="959">
        <f>IF(I90="USD",H90*G90,H90*G90*1.3)</f>
        <v>0</v>
      </c>
      <c r="K90" s="120" t="s">
        <v>73</v>
      </c>
      <c r="L90" s="167">
        <v>2.5</v>
      </c>
      <c r="M90" s="984">
        <v>36</v>
      </c>
      <c r="N90" s="984">
        <v>36</v>
      </c>
      <c r="O90" s="984">
        <v>20</v>
      </c>
      <c r="P90" s="985">
        <v>2.5919999999999999E-2</v>
      </c>
      <c r="Q90" s="957" t="s">
        <v>167</v>
      </c>
      <c r="R90" s="158" t="s">
        <v>166</v>
      </c>
      <c r="S90" s="986" t="s">
        <v>81</v>
      </c>
    </row>
    <row r="91" spans="1:19" ht="64.5" customHeight="1" x14ac:dyDescent="0.2">
      <c r="A91" s="116" t="s">
        <v>1754</v>
      </c>
      <c r="B91" s="141" t="s">
        <v>169</v>
      </c>
      <c r="C91" s="52" t="s">
        <v>67</v>
      </c>
      <c r="D91" s="52" t="s">
        <v>29</v>
      </c>
      <c r="E91" s="55" t="s">
        <v>1755</v>
      </c>
      <c r="F91" s="50" t="s">
        <v>123</v>
      </c>
      <c r="G91" s="848"/>
      <c r="H91" s="53">
        <v>900</v>
      </c>
      <c r="I91" s="97" t="s">
        <v>31</v>
      </c>
      <c r="J91" s="79">
        <f>IF(I91="USD",H91*G91,H91*G91*1.3)</f>
        <v>0</v>
      </c>
      <c r="K91" s="80" t="s">
        <v>73</v>
      </c>
      <c r="L91" s="81">
        <v>2.5</v>
      </c>
      <c r="M91" s="103">
        <v>36</v>
      </c>
      <c r="N91" s="103">
        <v>36</v>
      </c>
      <c r="O91" s="103">
        <v>20</v>
      </c>
      <c r="P91" s="667">
        <v>2.5919999999999999E-2</v>
      </c>
      <c r="Q91" s="871" t="s">
        <v>1754</v>
      </c>
      <c r="R91" s="278" t="s">
        <v>166</v>
      </c>
      <c r="S91" s="935" t="s">
        <v>81</v>
      </c>
    </row>
    <row r="92" spans="1:19" ht="59.25" customHeight="1" x14ac:dyDescent="0.2">
      <c r="A92" s="112" t="s">
        <v>163</v>
      </c>
      <c r="B92" s="56" t="s">
        <v>164</v>
      </c>
      <c r="C92" s="40" t="s">
        <v>67</v>
      </c>
      <c r="D92" s="40" t="s">
        <v>29</v>
      </c>
      <c r="E92" s="99" t="s">
        <v>165</v>
      </c>
      <c r="F92" s="50" t="s">
        <v>123</v>
      </c>
      <c r="G92" s="807"/>
      <c r="H92" s="41">
        <v>350</v>
      </c>
      <c r="I92" s="59" t="s">
        <v>31</v>
      </c>
      <c r="J92" s="42">
        <f>IF(I92="USD",H92*G92,H92*G92*1.3)</f>
        <v>0</v>
      </c>
      <c r="K92" s="43" t="s">
        <v>73</v>
      </c>
      <c r="L92" s="44">
        <v>0.1</v>
      </c>
      <c r="M92" s="103">
        <v>10</v>
      </c>
      <c r="N92" s="103">
        <v>6</v>
      </c>
      <c r="O92" s="103">
        <v>2</v>
      </c>
      <c r="P92" s="538">
        <v>1.2E-4</v>
      </c>
      <c r="Q92" s="85" t="s">
        <v>163</v>
      </c>
      <c r="R92" s="83" t="s">
        <v>166</v>
      </c>
      <c r="S92" s="934" t="s">
        <v>81</v>
      </c>
    </row>
    <row r="93" spans="1:19" ht="141" customHeight="1" x14ac:dyDescent="0.2">
      <c r="A93" s="723" t="s">
        <v>170</v>
      </c>
      <c r="B93" s="16" t="s">
        <v>171</v>
      </c>
      <c r="C93" s="825" t="s">
        <v>67</v>
      </c>
      <c r="D93" s="825" t="s">
        <v>29</v>
      </c>
      <c r="E93" s="15" t="s">
        <v>172</v>
      </c>
      <c r="F93" s="826" t="s">
        <v>123</v>
      </c>
      <c r="G93" s="854"/>
      <c r="H93" s="595">
        <v>3860</v>
      </c>
      <c r="I93" s="827" t="s">
        <v>31</v>
      </c>
      <c r="J93" s="828">
        <f>IF(I93="USD",H93*G93,H93*G93*1.3)</f>
        <v>0</v>
      </c>
      <c r="K93" s="850" t="s">
        <v>173</v>
      </c>
      <c r="L93" s="17">
        <v>2.4</v>
      </c>
      <c r="M93" s="835">
        <v>40</v>
      </c>
      <c r="N93" s="835">
        <v>38</v>
      </c>
      <c r="O93" s="835">
        <v>15</v>
      </c>
      <c r="P93" s="664">
        <v>2.2800000000000001E-2</v>
      </c>
      <c r="Q93" s="872" t="s">
        <v>170</v>
      </c>
      <c r="R93" s="375">
        <v>90275090</v>
      </c>
      <c r="S93" s="933" t="s">
        <v>81</v>
      </c>
    </row>
    <row r="94" spans="1:19" ht="86.25" customHeight="1" x14ac:dyDescent="0.2">
      <c r="A94" s="723" t="s">
        <v>1761</v>
      </c>
      <c r="B94" s="16" t="s">
        <v>1889</v>
      </c>
      <c r="C94" s="825" t="s">
        <v>67</v>
      </c>
      <c r="D94" s="825" t="s">
        <v>29</v>
      </c>
      <c r="E94" s="15" t="s">
        <v>1949</v>
      </c>
      <c r="F94" s="826" t="s">
        <v>123</v>
      </c>
      <c r="G94" s="807"/>
      <c r="H94" s="591">
        <v>1325</v>
      </c>
      <c r="I94" s="970" t="s">
        <v>31</v>
      </c>
      <c r="J94" s="971">
        <f t="shared" ref="J94:J95" si="5">IF(I94="USD",H94*G94,H94*G94*1.3)</f>
        <v>0</v>
      </c>
      <c r="K94" s="972" t="s">
        <v>173</v>
      </c>
      <c r="L94" s="973">
        <v>6.9</v>
      </c>
      <c r="M94" s="974">
        <v>53</v>
      </c>
      <c r="N94" s="974">
        <v>39</v>
      </c>
      <c r="O94" s="974">
        <v>21</v>
      </c>
      <c r="P94" s="691">
        <v>4.3400000000000001E-2</v>
      </c>
      <c r="Q94" s="377" t="s">
        <v>1761</v>
      </c>
      <c r="R94" s="975">
        <v>8471500000</v>
      </c>
      <c r="S94" s="936" t="s">
        <v>81</v>
      </c>
    </row>
    <row r="95" spans="1:19" ht="90" customHeight="1" thickBot="1" x14ac:dyDescent="0.25">
      <c r="A95" s="723" t="s">
        <v>1762</v>
      </c>
      <c r="B95" s="16" t="s">
        <v>1890</v>
      </c>
      <c r="C95" s="825" t="s">
        <v>67</v>
      </c>
      <c r="D95" s="825" t="s">
        <v>29</v>
      </c>
      <c r="E95" s="15" t="s">
        <v>1950</v>
      </c>
      <c r="F95" s="826" t="s">
        <v>123</v>
      </c>
      <c r="G95" s="807"/>
      <c r="H95" s="591">
        <v>1780</v>
      </c>
      <c r="I95" s="970" t="s">
        <v>31</v>
      </c>
      <c r="J95" s="971">
        <f t="shared" si="5"/>
        <v>0</v>
      </c>
      <c r="K95" s="972" t="s">
        <v>173</v>
      </c>
      <c r="L95" s="973">
        <v>3.5</v>
      </c>
      <c r="M95" s="974">
        <v>52</v>
      </c>
      <c r="N95" s="974">
        <v>34</v>
      </c>
      <c r="O95" s="974">
        <v>25</v>
      </c>
      <c r="P95" s="691">
        <v>4.4200000000000003E-2</v>
      </c>
      <c r="Q95" s="376" t="s">
        <v>1762</v>
      </c>
      <c r="R95" s="975">
        <v>8471500000</v>
      </c>
      <c r="S95" s="936" t="s">
        <v>81</v>
      </c>
    </row>
    <row r="96" spans="1:19" ht="39.950000000000003" customHeight="1" thickBot="1" x14ac:dyDescent="0.25">
      <c r="A96" s="226" t="s">
        <v>1746</v>
      </c>
      <c r="B96" s="227"/>
      <c r="C96" s="228"/>
      <c r="D96" s="228"/>
      <c r="E96" s="227"/>
      <c r="F96" s="229"/>
      <c r="G96" s="232"/>
      <c r="H96" s="885"/>
      <c r="I96" s="228"/>
      <c r="J96" s="228"/>
      <c r="K96" s="227"/>
      <c r="L96" s="228"/>
      <c r="M96" s="231"/>
      <c r="N96" s="231"/>
      <c r="O96" s="231"/>
      <c r="P96" s="666"/>
      <c r="Q96" s="229"/>
      <c r="R96" s="229"/>
      <c r="S96" s="330"/>
    </row>
    <row r="97" spans="1:19" ht="315" customHeight="1" x14ac:dyDescent="0.2">
      <c r="A97" s="110" t="s">
        <v>1884</v>
      </c>
      <c r="B97" s="939" t="s">
        <v>1891</v>
      </c>
      <c r="C97" s="76" t="s">
        <v>67</v>
      </c>
      <c r="D97" s="76" t="s">
        <v>29</v>
      </c>
      <c r="E97" s="940" t="s">
        <v>1955</v>
      </c>
      <c r="F97" s="76" t="s">
        <v>123</v>
      </c>
      <c r="G97" s="807"/>
      <c r="H97" s="598">
        <v>0.9</v>
      </c>
      <c r="I97" s="946" t="s">
        <v>31</v>
      </c>
      <c r="J97" s="947">
        <f t="shared" ref="J97:J99" si="6">IF(I97="USD",H97*G97,H97*G97*1.3)</f>
        <v>0</v>
      </c>
      <c r="K97" s="948" t="s">
        <v>29</v>
      </c>
      <c r="L97" s="67" t="s">
        <v>29</v>
      </c>
      <c r="M97" s="67" t="s">
        <v>29</v>
      </c>
      <c r="N97" s="67" t="s">
        <v>29</v>
      </c>
      <c r="O97" s="67" t="s">
        <v>29</v>
      </c>
      <c r="P97" s="949" t="s">
        <v>29</v>
      </c>
      <c r="Q97" s="950" t="s">
        <v>1884</v>
      </c>
      <c r="R97" s="283" t="s">
        <v>29</v>
      </c>
      <c r="S97" s="937" t="s">
        <v>81</v>
      </c>
    </row>
    <row r="98" spans="1:19" ht="316.5" customHeight="1" x14ac:dyDescent="0.2">
      <c r="A98" s="110" t="s">
        <v>1885</v>
      </c>
      <c r="B98" s="939" t="s">
        <v>1892</v>
      </c>
      <c r="C98" s="76" t="s">
        <v>67</v>
      </c>
      <c r="D98" s="76" t="s">
        <v>29</v>
      </c>
      <c r="E98" s="941" t="s">
        <v>2172</v>
      </c>
      <c r="F98" s="38" t="s">
        <v>123</v>
      </c>
      <c r="G98" s="807"/>
      <c r="H98" s="595">
        <v>1.2</v>
      </c>
      <c r="I98" s="951" t="s">
        <v>31</v>
      </c>
      <c r="J98" s="601">
        <f t="shared" si="6"/>
        <v>0</v>
      </c>
      <c r="K98" s="952" t="s">
        <v>29</v>
      </c>
      <c r="L98" s="37" t="s">
        <v>29</v>
      </c>
      <c r="M98" s="37" t="s">
        <v>29</v>
      </c>
      <c r="N98" s="37" t="s">
        <v>29</v>
      </c>
      <c r="O98" s="37" t="s">
        <v>29</v>
      </c>
      <c r="P98" s="953" t="s">
        <v>29</v>
      </c>
      <c r="Q98" s="950" t="s">
        <v>1885</v>
      </c>
      <c r="R98" s="283" t="s">
        <v>29</v>
      </c>
      <c r="S98" s="937" t="s">
        <v>81</v>
      </c>
    </row>
    <row r="99" spans="1:19" ht="321" customHeight="1" x14ac:dyDescent="0.2">
      <c r="A99" s="110" t="s">
        <v>1886</v>
      </c>
      <c r="B99" s="939" t="s">
        <v>1893</v>
      </c>
      <c r="C99" s="76" t="s">
        <v>67</v>
      </c>
      <c r="D99" s="76" t="s">
        <v>29</v>
      </c>
      <c r="E99" s="940" t="s">
        <v>2173</v>
      </c>
      <c r="F99" s="38" t="s">
        <v>123</v>
      </c>
      <c r="G99" s="807"/>
      <c r="H99" s="595">
        <v>1.5</v>
      </c>
      <c r="I99" s="951" t="s">
        <v>31</v>
      </c>
      <c r="J99" s="601">
        <f t="shared" si="6"/>
        <v>0</v>
      </c>
      <c r="K99" s="606" t="s">
        <v>29</v>
      </c>
      <c r="L99" s="37" t="s">
        <v>29</v>
      </c>
      <c r="M99" s="37" t="s">
        <v>29</v>
      </c>
      <c r="N99" s="37" t="s">
        <v>29</v>
      </c>
      <c r="O99" s="37" t="s">
        <v>29</v>
      </c>
      <c r="P99" s="953" t="s">
        <v>29</v>
      </c>
      <c r="Q99" s="950" t="s">
        <v>1886</v>
      </c>
      <c r="R99" s="283" t="s">
        <v>29</v>
      </c>
      <c r="S99" s="937" t="s">
        <v>81</v>
      </c>
    </row>
    <row r="100" spans="1:19" ht="279.75" customHeight="1" x14ac:dyDescent="0.2">
      <c r="A100" s="116" t="s">
        <v>1952</v>
      </c>
      <c r="B100" s="49" t="s">
        <v>1894</v>
      </c>
      <c r="C100" s="50" t="s">
        <v>67</v>
      </c>
      <c r="D100" s="50" t="s">
        <v>29</v>
      </c>
      <c r="E100" s="942" t="s">
        <v>1968</v>
      </c>
      <c r="F100" s="50" t="s">
        <v>123</v>
      </c>
      <c r="G100" s="848"/>
      <c r="H100" s="884">
        <v>2484</v>
      </c>
      <c r="I100" s="951" t="s">
        <v>31</v>
      </c>
      <c r="J100" s="954">
        <f t="shared" ref="J100:J109" si="7">IF(I100="USD",H100*G100,H100*G100*1.3)</f>
        <v>0</v>
      </c>
      <c r="K100" s="37" t="s">
        <v>80</v>
      </c>
      <c r="L100" s="167" t="s">
        <v>29</v>
      </c>
      <c r="M100" s="167" t="s">
        <v>29</v>
      </c>
      <c r="N100" s="167" t="s">
        <v>29</v>
      </c>
      <c r="O100" s="167" t="s">
        <v>29</v>
      </c>
      <c r="P100" s="955" t="s">
        <v>29</v>
      </c>
      <c r="Q100" s="956" t="s">
        <v>1905</v>
      </c>
      <c r="R100" s="279" t="s">
        <v>29</v>
      </c>
      <c r="S100" s="937" t="s">
        <v>81</v>
      </c>
    </row>
    <row r="101" spans="1:19" ht="283.5" customHeight="1" x14ac:dyDescent="0.2">
      <c r="A101" s="116" t="s">
        <v>1953</v>
      </c>
      <c r="B101" s="49" t="s">
        <v>1895</v>
      </c>
      <c r="C101" s="50" t="s">
        <v>67</v>
      </c>
      <c r="D101" s="50" t="s">
        <v>29</v>
      </c>
      <c r="E101" s="942" t="s">
        <v>1968</v>
      </c>
      <c r="F101" s="50" t="s">
        <v>123</v>
      </c>
      <c r="G101" s="848"/>
      <c r="H101" s="884">
        <v>6895</v>
      </c>
      <c r="I101" s="951" t="s">
        <v>31</v>
      </c>
      <c r="J101" s="954">
        <f t="shared" si="7"/>
        <v>0</v>
      </c>
      <c r="K101" s="37" t="s">
        <v>80</v>
      </c>
      <c r="L101" s="167" t="s">
        <v>29</v>
      </c>
      <c r="M101" s="167" t="s">
        <v>29</v>
      </c>
      <c r="N101" s="167" t="s">
        <v>29</v>
      </c>
      <c r="O101" s="167" t="s">
        <v>29</v>
      </c>
      <c r="P101" s="955" t="s">
        <v>29</v>
      </c>
      <c r="Q101" s="956" t="s">
        <v>1906</v>
      </c>
      <c r="R101" s="279" t="s">
        <v>29</v>
      </c>
      <c r="S101" s="937" t="s">
        <v>81</v>
      </c>
    </row>
    <row r="102" spans="1:19" ht="272.25" customHeight="1" x14ac:dyDescent="0.2">
      <c r="A102" s="116" t="s">
        <v>1951</v>
      </c>
      <c r="B102" s="49" t="s">
        <v>1896</v>
      </c>
      <c r="C102" s="50" t="s">
        <v>67</v>
      </c>
      <c r="D102" s="50" t="s">
        <v>29</v>
      </c>
      <c r="E102" s="942" t="s">
        <v>1968</v>
      </c>
      <c r="F102" s="50" t="s">
        <v>123</v>
      </c>
      <c r="G102" s="848"/>
      <c r="H102" s="884">
        <v>2484</v>
      </c>
      <c r="I102" s="951" t="s">
        <v>31</v>
      </c>
      <c r="J102" s="954">
        <f t="shared" si="7"/>
        <v>0</v>
      </c>
      <c r="K102" s="37" t="s">
        <v>80</v>
      </c>
      <c r="L102" s="167" t="s">
        <v>29</v>
      </c>
      <c r="M102" s="167" t="s">
        <v>29</v>
      </c>
      <c r="N102" s="167" t="s">
        <v>29</v>
      </c>
      <c r="O102" s="167" t="s">
        <v>29</v>
      </c>
      <c r="P102" s="955" t="s">
        <v>29</v>
      </c>
      <c r="Q102" s="956" t="s">
        <v>1834</v>
      </c>
      <c r="R102" s="279" t="s">
        <v>29</v>
      </c>
      <c r="S102" s="937" t="s">
        <v>81</v>
      </c>
    </row>
    <row r="103" spans="1:19" ht="275.25" customHeight="1" x14ac:dyDescent="0.2">
      <c r="A103" s="116" t="s">
        <v>1954</v>
      </c>
      <c r="B103" s="49" t="s">
        <v>1897</v>
      </c>
      <c r="C103" s="50" t="s">
        <v>67</v>
      </c>
      <c r="D103" s="50" t="s">
        <v>29</v>
      </c>
      <c r="E103" s="942" t="s">
        <v>1968</v>
      </c>
      <c r="F103" s="50" t="s">
        <v>123</v>
      </c>
      <c r="G103" s="848"/>
      <c r="H103" s="884">
        <v>6895</v>
      </c>
      <c r="I103" s="951" t="s">
        <v>31</v>
      </c>
      <c r="J103" s="954">
        <f t="shared" si="7"/>
        <v>0</v>
      </c>
      <c r="K103" s="37" t="s">
        <v>80</v>
      </c>
      <c r="L103" s="167" t="s">
        <v>29</v>
      </c>
      <c r="M103" s="167" t="s">
        <v>29</v>
      </c>
      <c r="N103" s="167" t="s">
        <v>29</v>
      </c>
      <c r="O103" s="167" t="s">
        <v>29</v>
      </c>
      <c r="P103" s="955" t="s">
        <v>29</v>
      </c>
      <c r="Q103" s="956" t="s">
        <v>1835</v>
      </c>
      <c r="R103" s="279" t="s">
        <v>29</v>
      </c>
      <c r="S103" s="937" t="s">
        <v>81</v>
      </c>
    </row>
    <row r="104" spans="1:19" ht="282" customHeight="1" x14ac:dyDescent="0.2">
      <c r="A104" s="116" t="s">
        <v>1836</v>
      </c>
      <c r="B104" s="49" t="s">
        <v>1898</v>
      </c>
      <c r="C104" s="50" t="s">
        <v>67</v>
      </c>
      <c r="D104" s="50" t="s">
        <v>29</v>
      </c>
      <c r="E104" s="942" t="s">
        <v>1968</v>
      </c>
      <c r="F104" s="50" t="s">
        <v>123</v>
      </c>
      <c r="G104" s="848"/>
      <c r="H104" s="884">
        <v>3790</v>
      </c>
      <c r="I104" s="951" t="s">
        <v>31</v>
      </c>
      <c r="J104" s="954">
        <f t="shared" si="7"/>
        <v>0</v>
      </c>
      <c r="K104" s="37" t="s">
        <v>80</v>
      </c>
      <c r="L104" s="167" t="s">
        <v>29</v>
      </c>
      <c r="M104" s="167" t="s">
        <v>29</v>
      </c>
      <c r="N104" s="167" t="s">
        <v>29</v>
      </c>
      <c r="O104" s="167" t="s">
        <v>29</v>
      </c>
      <c r="P104" s="955" t="s">
        <v>29</v>
      </c>
      <c r="Q104" s="956" t="s">
        <v>1836</v>
      </c>
      <c r="R104" s="279" t="s">
        <v>29</v>
      </c>
      <c r="S104" s="937" t="s">
        <v>81</v>
      </c>
    </row>
    <row r="105" spans="1:19" ht="277.5" customHeight="1" x14ac:dyDescent="0.2">
      <c r="A105" s="116" t="s">
        <v>1837</v>
      </c>
      <c r="B105" s="49" t="s">
        <v>1899</v>
      </c>
      <c r="C105" s="50" t="s">
        <v>67</v>
      </c>
      <c r="D105" s="50" t="s">
        <v>29</v>
      </c>
      <c r="E105" s="942" t="s">
        <v>1968</v>
      </c>
      <c r="F105" s="50" t="s">
        <v>123</v>
      </c>
      <c r="G105" s="848"/>
      <c r="H105" s="884">
        <v>10500</v>
      </c>
      <c r="I105" s="951" t="s">
        <v>31</v>
      </c>
      <c r="J105" s="954">
        <f t="shared" si="7"/>
        <v>0</v>
      </c>
      <c r="K105" s="37" t="s">
        <v>80</v>
      </c>
      <c r="L105" s="167" t="s">
        <v>29</v>
      </c>
      <c r="M105" s="167" t="s">
        <v>29</v>
      </c>
      <c r="N105" s="167" t="s">
        <v>29</v>
      </c>
      <c r="O105" s="167" t="s">
        <v>29</v>
      </c>
      <c r="P105" s="955" t="s">
        <v>29</v>
      </c>
      <c r="Q105" s="956" t="s">
        <v>1837</v>
      </c>
      <c r="R105" s="279" t="s">
        <v>29</v>
      </c>
      <c r="S105" s="937" t="s">
        <v>81</v>
      </c>
    </row>
    <row r="106" spans="1:19" ht="277.5" customHeight="1" x14ac:dyDescent="0.2">
      <c r="A106" s="116" t="s">
        <v>1838</v>
      </c>
      <c r="B106" s="49" t="s">
        <v>1900</v>
      </c>
      <c r="C106" s="50" t="s">
        <v>67</v>
      </c>
      <c r="D106" s="50" t="s">
        <v>29</v>
      </c>
      <c r="E106" s="942" t="s">
        <v>1968</v>
      </c>
      <c r="F106" s="50" t="s">
        <v>123</v>
      </c>
      <c r="G106" s="848"/>
      <c r="H106" s="884">
        <v>7436</v>
      </c>
      <c r="I106" s="951" t="s">
        <v>31</v>
      </c>
      <c r="J106" s="954">
        <f t="shared" si="7"/>
        <v>0</v>
      </c>
      <c r="K106" s="37" t="s">
        <v>80</v>
      </c>
      <c r="L106" s="167" t="s">
        <v>29</v>
      </c>
      <c r="M106" s="167" t="s">
        <v>29</v>
      </c>
      <c r="N106" s="167" t="s">
        <v>29</v>
      </c>
      <c r="O106" s="167" t="s">
        <v>29</v>
      </c>
      <c r="P106" s="955" t="s">
        <v>29</v>
      </c>
      <c r="Q106" s="956" t="s">
        <v>1838</v>
      </c>
      <c r="R106" s="279" t="s">
        <v>29</v>
      </c>
      <c r="S106" s="937" t="s">
        <v>81</v>
      </c>
    </row>
    <row r="107" spans="1:19" ht="271.5" customHeight="1" x14ac:dyDescent="0.2">
      <c r="A107" s="116" t="s">
        <v>1839</v>
      </c>
      <c r="B107" s="49" t="s">
        <v>1901</v>
      </c>
      <c r="C107" s="50" t="s">
        <v>67</v>
      </c>
      <c r="D107" s="50" t="s">
        <v>29</v>
      </c>
      <c r="E107" s="942" t="s">
        <v>1968</v>
      </c>
      <c r="F107" s="50" t="s">
        <v>123</v>
      </c>
      <c r="G107" s="848"/>
      <c r="H107" s="884">
        <v>20846</v>
      </c>
      <c r="I107" s="951" t="s">
        <v>31</v>
      </c>
      <c r="J107" s="954">
        <f t="shared" si="7"/>
        <v>0</v>
      </c>
      <c r="K107" s="37" t="s">
        <v>80</v>
      </c>
      <c r="L107" s="167" t="s">
        <v>29</v>
      </c>
      <c r="M107" s="167" t="s">
        <v>29</v>
      </c>
      <c r="N107" s="167" t="s">
        <v>29</v>
      </c>
      <c r="O107" s="167" t="s">
        <v>29</v>
      </c>
      <c r="P107" s="955" t="s">
        <v>29</v>
      </c>
      <c r="Q107" s="956" t="s">
        <v>1839</v>
      </c>
      <c r="R107" s="279" t="s">
        <v>29</v>
      </c>
      <c r="S107" s="937" t="s">
        <v>81</v>
      </c>
    </row>
    <row r="108" spans="1:19" ht="280.5" customHeight="1" x14ac:dyDescent="0.2">
      <c r="A108" s="112" t="s">
        <v>1840</v>
      </c>
      <c r="B108" s="37" t="s">
        <v>1902</v>
      </c>
      <c r="C108" s="50" t="s">
        <v>67</v>
      </c>
      <c r="D108" s="50" t="s">
        <v>29</v>
      </c>
      <c r="E108" s="942" t="s">
        <v>1968</v>
      </c>
      <c r="F108" s="50" t="s">
        <v>123</v>
      </c>
      <c r="G108" s="873"/>
      <c r="H108" s="595">
        <v>10218</v>
      </c>
      <c r="I108" s="951" t="s">
        <v>31</v>
      </c>
      <c r="J108" s="954">
        <f t="shared" si="7"/>
        <v>0</v>
      </c>
      <c r="K108" s="37" t="s">
        <v>80</v>
      </c>
      <c r="L108" s="167" t="s">
        <v>29</v>
      </c>
      <c r="M108" s="167" t="s">
        <v>29</v>
      </c>
      <c r="N108" s="167" t="s">
        <v>29</v>
      </c>
      <c r="O108" s="167" t="s">
        <v>29</v>
      </c>
      <c r="P108" s="955" t="s">
        <v>29</v>
      </c>
      <c r="Q108" s="957" t="s">
        <v>1840</v>
      </c>
      <c r="R108" s="158" t="s">
        <v>29</v>
      </c>
      <c r="S108" s="937" t="s">
        <v>81</v>
      </c>
    </row>
    <row r="109" spans="1:19" ht="282.75" customHeight="1" x14ac:dyDescent="0.2">
      <c r="A109" s="116" t="s">
        <v>1841</v>
      </c>
      <c r="B109" s="49" t="s">
        <v>1903</v>
      </c>
      <c r="C109" s="50" t="s">
        <v>67</v>
      </c>
      <c r="D109" s="50" t="s">
        <v>29</v>
      </c>
      <c r="E109" s="942" t="s">
        <v>1968</v>
      </c>
      <c r="F109" s="50" t="s">
        <v>123</v>
      </c>
      <c r="G109" s="875"/>
      <c r="H109" s="884">
        <v>27795</v>
      </c>
      <c r="I109" s="958" t="s">
        <v>31</v>
      </c>
      <c r="J109" s="1026">
        <f t="shared" si="7"/>
        <v>0</v>
      </c>
      <c r="K109" s="49" t="s">
        <v>80</v>
      </c>
      <c r="L109" s="960" t="s">
        <v>29</v>
      </c>
      <c r="M109" s="960" t="s">
        <v>29</v>
      </c>
      <c r="N109" s="960" t="s">
        <v>29</v>
      </c>
      <c r="O109" s="960" t="s">
        <v>29</v>
      </c>
      <c r="P109" s="961" t="s">
        <v>29</v>
      </c>
      <c r="Q109" s="956" t="s">
        <v>1841</v>
      </c>
      <c r="R109" s="279" t="s">
        <v>29</v>
      </c>
      <c r="S109" s="937" t="s">
        <v>81</v>
      </c>
    </row>
    <row r="110" spans="1:19" ht="177" customHeight="1" x14ac:dyDescent="0.2">
      <c r="A110" s="112" t="s">
        <v>176</v>
      </c>
      <c r="B110" s="37" t="s">
        <v>177</v>
      </c>
      <c r="C110" s="38" t="s">
        <v>67</v>
      </c>
      <c r="D110" s="38" t="s">
        <v>29</v>
      </c>
      <c r="E110" s="109" t="s">
        <v>1787</v>
      </c>
      <c r="F110" s="38" t="s">
        <v>123</v>
      </c>
      <c r="G110" s="807"/>
      <c r="H110" s="595">
        <v>1250</v>
      </c>
      <c r="I110" s="951" t="s">
        <v>31</v>
      </c>
      <c r="J110" s="601">
        <f t="shared" ref="J110:J122" si="8">IF(I110="USD",H110*G110,H110*G110*1.3)</f>
        <v>0</v>
      </c>
      <c r="K110" s="120" t="s">
        <v>80</v>
      </c>
      <c r="L110" s="167" t="s">
        <v>29</v>
      </c>
      <c r="M110" s="167" t="s">
        <v>29</v>
      </c>
      <c r="N110" s="167" t="s">
        <v>29</v>
      </c>
      <c r="O110" s="167" t="s">
        <v>29</v>
      </c>
      <c r="P110" s="955" t="s">
        <v>29</v>
      </c>
      <c r="Q110" s="957" t="s">
        <v>176</v>
      </c>
      <c r="R110" s="158" t="s">
        <v>29</v>
      </c>
      <c r="S110" s="937" t="s">
        <v>81</v>
      </c>
    </row>
    <row r="111" spans="1:19" ht="177" customHeight="1" x14ac:dyDescent="0.2">
      <c r="A111" s="112" t="s">
        <v>178</v>
      </c>
      <c r="B111" s="37" t="s">
        <v>179</v>
      </c>
      <c r="C111" s="38" t="s">
        <v>67</v>
      </c>
      <c r="D111" s="38" t="s">
        <v>29</v>
      </c>
      <c r="E111" s="109" t="s">
        <v>1788</v>
      </c>
      <c r="F111" s="38" t="s">
        <v>123</v>
      </c>
      <c r="G111" s="807"/>
      <c r="H111" s="595">
        <v>1896</v>
      </c>
      <c r="I111" s="951" t="s">
        <v>31</v>
      </c>
      <c r="J111" s="601">
        <f t="shared" si="8"/>
        <v>0</v>
      </c>
      <c r="K111" s="120" t="s">
        <v>80</v>
      </c>
      <c r="L111" s="167" t="s">
        <v>29</v>
      </c>
      <c r="M111" s="167" t="s">
        <v>29</v>
      </c>
      <c r="N111" s="167" t="s">
        <v>29</v>
      </c>
      <c r="O111" s="167" t="s">
        <v>29</v>
      </c>
      <c r="P111" s="955" t="s">
        <v>29</v>
      </c>
      <c r="Q111" s="957" t="s">
        <v>178</v>
      </c>
      <c r="R111" s="158" t="s">
        <v>29</v>
      </c>
      <c r="S111" s="937" t="s">
        <v>81</v>
      </c>
    </row>
    <row r="112" spans="1:19" ht="177.75" customHeight="1" x14ac:dyDescent="0.2">
      <c r="A112" s="112" t="s">
        <v>180</v>
      </c>
      <c r="B112" s="37" t="s">
        <v>181</v>
      </c>
      <c r="C112" s="38" t="s">
        <v>67</v>
      </c>
      <c r="D112" s="38" t="s">
        <v>29</v>
      </c>
      <c r="E112" s="109" t="s">
        <v>1789</v>
      </c>
      <c r="F112" s="38" t="s">
        <v>123</v>
      </c>
      <c r="G112" s="807"/>
      <c r="H112" s="595">
        <v>2898</v>
      </c>
      <c r="I112" s="951" t="s">
        <v>31</v>
      </c>
      <c r="J112" s="601">
        <f t="shared" si="8"/>
        <v>0</v>
      </c>
      <c r="K112" s="120" t="s">
        <v>80</v>
      </c>
      <c r="L112" s="167" t="s">
        <v>29</v>
      </c>
      <c r="M112" s="167" t="s">
        <v>29</v>
      </c>
      <c r="N112" s="167" t="s">
        <v>29</v>
      </c>
      <c r="O112" s="167" t="s">
        <v>29</v>
      </c>
      <c r="P112" s="955" t="s">
        <v>29</v>
      </c>
      <c r="Q112" s="957" t="s">
        <v>180</v>
      </c>
      <c r="R112" s="158" t="s">
        <v>29</v>
      </c>
      <c r="S112" s="937" t="s">
        <v>81</v>
      </c>
    </row>
    <row r="113" spans="1:19" ht="177" customHeight="1" x14ac:dyDescent="0.2">
      <c r="A113" s="116" t="s">
        <v>1842</v>
      </c>
      <c r="B113" s="49" t="s">
        <v>1843</v>
      </c>
      <c r="C113" s="50" t="s">
        <v>67</v>
      </c>
      <c r="D113" s="50" t="s">
        <v>29</v>
      </c>
      <c r="E113" s="942" t="s">
        <v>1848</v>
      </c>
      <c r="F113" s="50" t="s">
        <v>123</v>
      </c>
      <c r="G113" s="875"/>
      <c r="H113" s="884">
        <v>5676</v>
      </c>
      <c r="I113" s="951" t="s">
        <v>31</v>
      </c>
      <c r="J113" s="601">
        <f>IF(I113="USD",H113*G113,H113*G113*1.3)</f>
        <v>0</v>
      </c>
      <c r="K113" s="120" t="s">
        <v>80</v>
      </c>
      <c r="L113" s="167" t="s">
        <v>29</v>
      </c>
      <c r="M113" s="167" t="s">
        <v>29</v>
      </c>
      <c r="N113" s="167" t="s">
        <v>29</v>
      </c>
      <c r="O113" s="167" t="s">
        <v>29</v>
      </c>
      <c r="P113" s="955" t="s">
        <v>29</v>
      </c>
      <c r="Q113" s="956" t="s">
        <v>1842</v>
      </c>
      <c r="R113" s="279" t="s">
        <v>29</v>
      </c>
      <c r="S113" s="937" t="s">
        <v>81</v>
      </c>
    </row>
    <row r="114" spans="1:19" ht="193.5" customHeight="1" x14ac:dyDescent="0.2">
      <c r="A114" s="112" t="s">
        <v>182</v>
      </c>
      <c r="B114" s="37" t="s">
        <v>183</v>
      </c>
      <c r="C114" s="38" t="s">
        <v>67</v>
      </c>
      <c r="D114" s="38" t="s">
        <v>29</v>
      </c>
      <c r="E114" s="109" t="s">
        <v>1813</v>
      </c>
      <c r="F114" s="38" t="s">
        <v>123</v>
      </c>
      <c r="G114" s="807"/>
      <c r="H114" s="595">
        <v>7800</v>
      </c>
      <c r="I114" s="951" t="s">
        <v>31</v>
      </c>
      <c r="J114" s="601">
        <f t="shared" si="8"/>
        <v>0</v>
      </c>
      <c r="K114" s="120" t="s">
        <v>80</v>
      </c>
      <c r="L114" s="167" t="s">
        <v>29</v>
      </c>
      <c r="M114" s="167" t="s">
        <v>29</v>
      </c>
      <c r="N114" s="167" t="s">
        <v>29</v>
      </c>
      <c r="O114" s="167" t="s">
        <v>29</v>
      </c>
      <c r="P114" s="955" t="s">
        <v>29</v>
      </c>
      <c r="Q114" s="957" t="s">
        <v>182</v>
      </c>
      <c r="R114" s="158" t="s">
        <v>29</v>
      </c>
      <c r="S114" s="937" t="s">
        <v>81</v>
      </c>
    </row>
    <row r="115" spans="1:19" ht="193.5" customHeight="1" x14ac:dyDescent="0.2">
      <c r="A115" s="112" t="s">
        <v>184</v>
      </c>
      <c r="B115" s="37" t="s">
        <v>185</v>
      </c>
      <c r="C115" s="38" t="s">
        <v>67</v>
      </c>
      <c r="D115" s="38" t="s">
        <v>29</v>
      </c>
      <c r="E115" s="109" t="s">
        <v>1816</v>
      </c>
      <c r="F115" s="38" t="s">
        <v>123</v>
      </c>
      <c r="G115" s="807"/>
      <c r="H115" s="595">
        <v>3150</v>
      </c>
      <c r="I115" s="951" t="s">
        <v>31</v>
      </c>
      <c r="J115" s="601">
        <f t="shared" si="8"/>
        <v>0</v>
      </c>
      <c r="K115" s="120" t="s">
        <v>80</v>
      </c>
      <c r="L115" s="167" t="s">
        <v>29</v>
      </c>
      <c r="M115" s="167" t="s">
        <v>29</v>
      </c>
      <c r="N115" s="167" t="s">
        <v>29</v>
      </c>
      <c r="O115" s="167" t="s">
        <v>29</v>
      </c>
      <c r="P115" s="955" t="s">
        <v>29</v>
      </c>
      <c r="Q115" s="957" t="s">
        <v>184</v>
      </c>
      <c r="R115" s="527" t="s">
        <v>29</v>
      </c>
      <c r="S115" s="937" t="s">
        <v>81</v>
      </c>
    </row>
    <row r="116" spans="1:19" ht="192.75" customHeight="1" x14ac:dyDescent="0.2">
      <c r="A116" s="112" t="s">
        <v>186</v>
      </c>
      <c r="B116" s="37" t="s">
        <v>187</v>
      </c>
      <c r="C116" s="38" t="s">
        <v>67</v>
      </c>
      <c r="D116" s="38" t="s">
        <v>29</v>
      </c>
      <c r="E116" s="943" t="s">
        <v>1822</v>
      </c>
      <c r="F116" s="38" t="s">
        <v>123</v>
      </c>
      <c r="G116" s="807"/>
      <c r="H116" s="595">
        <v>4500</v>
      </c>
      <c r="I116" s="951" t="s">
        <v>31</v>
      </c>
      <c r="J116" s="601">
        <f t="shared" si="8"/>
        <v>0</v>
      </c>
      <c r="K116" s="120" t="s">
        <v>80</v>
      </c>
      <c r="L116" s="167" t="s">
        <v>29</v>
      </c>
      <c r="M116" s="167" t="s">
        <v>29</v>
      </c>
      <c r="N116" s="167" t="s">
        <v>29</v>
      </c>
      <c r="O116" s="167" t="s">
        <v>29</v>
      </c>
      <c r="P116" s="955" t="s">
        <v>29</v>
      </c>
      <c r="Q116" s="957" t="s">
        <v>186</v>
      </c>
      <c r="R116" s="158" t="s">
        <v>29</v>
      </c>
      <c r="S116" s="937" t="s">
        <v>81</v>
      </c>
    </row>
    <row r="117" spans="1:19" ht="193.5" customHeight="1" x14ac:dyDescent="0.2">
      <c r="A117" s="112" t="s">
        <v>188</v>
      </c>
      <c r="B117" s="37" t="s">
        <v>189</v>
      </c>
      <c r="C117" s="38" t="s">
        <v>67</v>
      </c>
      <c r="D117" s="38" t="s">
        <v>29</v>
      </c>
      <c r="E117" s="943" t="s">
        <v>1823</v>
      </c>
      <c r="F117" s="38" t="s">
        <v>123</v>
      </c>
      <c r="G117" s="807"/>
      <c r="H117" s="595">
        <v>6840</v>
      </c>
      <c r="I117" s="951" t="s">
        <v>31</v>
      </c>
      <c r="J117" s="601">
        <f t="shared" si="8"/>
        <v>0</v>
      </c>
      <c r="K117" s="120" t="s">
        <v>80</v>
      </c>
      <c r="L117" s="167" t="s">
        <v>29</v>
      </c>
      <c r="M117" s="167" t="s">
        <v>29</v>
      </c>
      <c r="N117" s="167" t="s">
        <v>29</v>
      </c>
      <c r="O117" s="167" t="s">
        <v>29</v>
      </c>
      <c r="P117" s="955" t="s">
        <v>29</v>
      </c>
      <c r="Q117" s="957" t="s">
        <v>188</v>
      </c>
      <c r="R117" s="158" t="s">
        <v>29</v>
      </c>
      <c r="S117" s="937" t="s">
        <v>81</v>
      </c>
    </row>
    <row r="118" spans="1:19" ht="197.25" customHeight="1" x14ac:dyDescent="0.2">
      <c r="A118" s="116" t="s">
        <v>1844</v>
      </c>
      <c r="B118" s="49" t="s">
        <v>1845</v>
      </c>
      <c r="C118" s="50" t="s">
        <v>67</v>
      </c>
      <c r="D118" s="50" t="s">
        <v>29</v>
      </c>
      <c r="E118" s="942" t="s">
        <v>1849</v>
      </c>
      <c r="F118" s="50" t="s">
        <v>123</v>
      </c>
      <c r="G118" s="875"/>
      <c r="H118" s="884">
        <v>13878</v>
      </c>
      <c r="I118" s="951" t="s">
        <v>31</v>
      </c>
      <c r="J118" s="601">
        <f>IF(I118="USD",H118*G118,H118*G118*1.3)</f>
        <v>0</v>
      </c>
      <c r="K118" s="120" t="s">
        <v>80</v>
      </c>
      <c r="L118" s="167" t="s">
        <v>29</v>
      </c>
      <c r="M118" s="167" t="s">
        <v>29</v>
      </c>
      <c r="N118" s="167" t="s">
        <v>29</v>
      </c>
      <c r="O118" s="167" t="s">
        <v>29</v>
      </c>
      <c r="P118" s="955" t="s">
        <v>29</v>
      </c>
      <c r="Q118" s="956" t="s">
        <v>1844</v>
      </c>
      <c r="R118" s="279" t="s">
        <v>29</v>
      </c>
      <c r="S118" s="937" t="s">
        <v>81</v>
      </c>
    </row>
    <row r="119" spans="1:19" ht="196.5" customHeight="1" x14ac:dyDescent="0.2">
      <c r="A119" s="116" t="s">
        <v>190</v>
      </c>
      <c r="B119" s="37" t="s">
        <v>191</v>
      </c>
      <c r="C119" s="50" t="s">
        <v>67</v>
      </c>
      <c r="D119" s="50" t="s">
        <v>29</v>
      </c>
      <c r="E119" s="942" t="s">
        <v>1824</v>
      </c>
      <c r="F119" s="38" t="s">
        <v>123</v>
      </c>
      <c r="G119" s="807"/>
      <c r="H119" s="884">
        <v>18504</v>
      </c>
      <c r="I119" s="958" t="s">
        <v>31</v>
      </c>
      <c r="J119" s="959">
        <f t="shared" si="8"/>
        <v>0</v>
      </c>
      <c r="K119" s="159" t="s">
        <v>80</v>
      </c>
      <c r="L119" s="960" t="s">
        <v>29</v>
      </c>
      <c r="M119" s="960" t="s">
        <v>29</v>
      </c>
      <c r="N119" s="960" t="s">
        <v>29</v>
      </c>
      <c r="O119" s="960" t="s">
        <v>29</v>
      </c>
      <c r="P119" s="961" t="s">
        <v>29</v>
      </c>
      <c r="Q119" s="956" t="s">
        <v>192</v>
      </c>
      <c r="R119" s="279" t="s">
        <v>29</v>
      </c>
      <c r="S119" s="937" t="s">
        <v>81</v>
      </c>
    </row>
    <row r="120" spans="1:19" ht="213" customHeight="1" x14ac:dyDescent="0.2">
      <c r="A120" s="112" t="s">
        <v>193</v>
      </c>
      <c r="B120" s="37" t="s">
        <v>1904</v>
      </c>
      <c r="C120" s="38" t="s">
        <v>67</v>
      </c>
      <c r="D120" s="38" t="s">
        <v>29</v>
      </c>
      <c r="E120" s="109" t="s">
        <v>2088</v>
      </c>
      <c r="F120" s="38" t="s">
        <v>123</v>
      </c>
      <c r="G120" s="807"/>
      <c r="H120" s="595">
        <v>3400</v>
      </c>
      <c r="I120" s="951" t="s">
        <v>31</v>
      </c>
      <c r="J120" s="959">
        <f t="shared" si="8"/>
        <v>0</v>
      </c>
      <c r="K120" s="120" t="s">
        <v>80</v>
      </c>
      <c r="L120" s="167" t="s">
        <v>29</v>
      </c>
      <c r="M120" s="167" t="s">
        <v>29</v>
      </c>
      <c r="N120" s="167" t="s">
        <v>29</v>
      </c>
      <c r="O120" s="167" t="s">
        <v>29</v>
      </c>
      <c r="P120" s="955" t="s">
        <v>29</v>
      </c>
      <c r="Q120" s="957" t="s">
        <v>193</v>
      </c>
      <c r="R120" s="527" t="s">
        <v>29</v>
      </c>
      <c r="S120" s="937" t="s">
        <v>81</v>
      </c>
    </row>
    <row r="121" spans="1:19" ht="211.5" customHeight="1" x14ac:dyDescent="0.2">
      <c r="A121" s="112" t="s">
        <v>194</v>
      </c>
      <c r="B121" s="37" t="s">
        <v>195</v>
      </c>
      <c r="C121" s="38" t="s">
        <v>67</v>
      </c>
      <c r="D121" s="38" t="s">
        <v>29</v>
      </c>
      <c r="E121" s="943" t="s">
        <v>2087</v>
      </c>
      <c r="F121" s="38" t="s">
        <v>123</v>
      </c>
      <c r="G121" s="807"/>
      <c r="H121" s="595">
        <v>5184</v>
      </c>
      <c r="I121" s="951" t="s">
        <v>31</v>
      </c>
      <c r="J121" s="601">
        <f t="shared" si="8"/>
        <v>0</v>
      </c>
      <c r="K121" s="120" t="s">
        <v>80</v>
      </c>
      <c r="L121" s="167" t="s">
        <v>29</v>
      </c>
      <c r="M121" s="167" t="s">
        <v>29</v>
      </c>
      <c r="N121" s="167" t="s">
        <v>29</v>
      </c>
      <c r="O121" s="167" t="s">
        <v>29</v>
      </c>
      <c r="P121" s="955" t="s">
        <v>29</v>
      </c>
      <c r="Q121" s="957" t="s">
        <v>194</v>
      </c>
      <c r="R121" s="158" t="s">
        <v>29</v>
      </c>
      <c r="S121" s="937" t="s">
        <v>81</v>
      </c>
    </row>
    <row r="122" spans="1:19" ht="213" customHeight="1" x14ac:dyDescent="0.2">
      <c r="A122" s="112" t="s">
        <v>196</v>
      </c>
      <c r="B122" s="37" t="s">
        <v>197</v>
      </c>
      <c r="C122" s="38" t="s">
        <v>67</v>
      </c>
      <c r="D122" s="38" t="s">
        <v>29</v>
      </c>
      <c r="E122" s="943" t="s">
        <v>2085</v>
      </c>
      <c r="F122" s="38" t="s">
        <v>123</v>
      </c>
      <c r="G122" s="807"/>
      <c r="H122" s="595">
        <v>7902</v>
      </c>
      <c r="I122" s="951" t="s">
        <v>31</v>
      </c>
      <c r="J122" s="601">
        <f t="shared" si="8"/>
        <v>0</v>
      </c>
      <c r="K122" s="120" t="s">
        <v>80</v>
      </c>
      <c r="L122" s="167" t="s">
        <v>29</v>
      </c>
      <c r="M122" s="167" t="s">
        <v>29</v>
      </c>
      <c r="N122" s="167" t="s">
        <v>29</v>
      </c>
      <c r="O122" s="167" t="s">
        <v>29</v>
      </c>
      <c r="P122" s="955" t="s">
        <v>29</v>
      </c>
      <c r="Q122" s="957" t="s">
        <v>196</v>
      </c>
      <c r="R122" s="158" t="s">
        <v>29</v>
      </c>
      <c r="S122" s="937" t="s">
        <v>81</v>
      </c>
    </row>
    <row r="123" spans="1:19" ht="212.25" customHeight="1" x14ac:dyDescent="0.2">
      <c r="A123" s="112" t="s">
        <v>1846</v>
      </c>
      <c r="B123" s="37" t="s">
        <v>1847</v>
      </c>
      <c r="C123" s="38" t="s">
        <v>67</v>
      </c>
      <c r="D123" s="38" t="s">
        <v>29</v>
      </c>
      <c r="E123" s="943" t="s">
        <v>2089</v>
      </c>
      <c r="F123" s="38" t="s">
        <v>123</v>
      </c>
      <c r="G123" s="854"/>
      <c r="H123" s="595">
        <v>15673</v>
      </c>
      <c r="I123" s="951" t="s">
        <v>31</v>
      </c>
      <c r="J123" s="601">
        <f t="shared" ref="J123" si="9">IF(I123="USD",H123*G123,H123*G123*1.3)</f>
        <v>0</v>
      </c>
      <c r="K123" s="120" t="s">
        <v>80</v>
      </c>
      <c r="L123" s="167" t="s">
        <v>29</v>
      </c>
      <c r="M123" s="167" t="s">
        <v>29</v>
      </c>
      <c r="N123" s="167" t="s">
        <v>29</v>
      </c>
      <c r="O123" s="167" t="s">
        <v>29</v>
      </c>
      <c r="P123" s="955" t="s">
        <v>29</v>
      </c>
      <c r="Q123" s="957" t="s">
        <v>1846</v>
      </c>
      <c r="R123" s="158" t="s">
        <v>29</v>
      </c>
      <c r="S123" s="937" t="s">
        <v>81</v>
      </c>
    </row>
    <row r="124" spans="1:19" ht="215.25" customHeight="1" thickBot="1" x14ac:dyDescent="0.25">
      <c r="A124" s="121" t="s">
        <v>198</v>
      </c>
      <c r="B124" s="24" t="s">
        <v>199</v>
      </c>
      <c r="C124" s="28" t="s">
        <v>67</v>
      </c>
      <c r="D124" s="28" t="s">
        <v>29</v>
      </c>
      <c r="E124" s="944" t="s">
        <v>2086</v>
      </c>
      <c r="F124" s="28" t="s">
        <v>123</v>
      </c>
      <c r="G124" s="848"/>
      <c r="H124" s="962">
        <v>20898</v>
      </c>
      <c r="I124" s="963" t="s">
        <v>31</v>
      </c>
      <c r="J124" s="964">
        <f t="shared" ref="J124" si="10">IF(I124="USD",H124*G124,H124*G124*1.3)</f>
        <v>0</v>
      </c>
      <c r="K124" s="965" t="s">
        <v>80</v>
      </c>
      <c r="L124" s="966" t="s">
        <v>29</v>
      </c>
      <c r="M124" s="966" t="s">
        <v>29</v>
      </c>
      <c r="N124" s="966" t="s">
        <v>29</v>
      </c>
      <c r="O124" s="966" t="s">
        <v>29</v>
      </c>
      <c r="P124" s="967" t="s">
        <v>29</v>
      </c>
      <c r="Q124" s="968" t="s">
        <v>200</v>
      </c>
      <c r="R124" s="969" t="s">
        <v>29</v>
      </c>
      <c r="S124" s="937" t="s">
        <v>81</v>
      </c>
    </row>
    <row r="125" spans="1:19" ht="45" customHeight="1" thickBot="1" x14ac:dyDescent="0.25">
      <c r="A125" s="416" t="s">
        <v>201</v>
      </c>
      <c r="B125" s="417"/>
      <c r="C125" s="418"/>
      <c r="D125" s="418"/>
      <c r="E125" s="417"/>
      <c r="F125" s="419"/>
      <c r="G125" s="420"/>
      <c r="H125" s="945"/>
      <c r="I125" s="877"/>
      <c r="J125" s="877"/>
      <c r="K125" s="878"/>
      <c r="L125" s="877"/>
      <c r="M125" s="877"/>
      <c r="N125" s="877"/>
      <c r="O125" s="877"/>
      <c r="P125" s="879"/>
      <c r="Q125" s="419"/>
      <c r="R125" s="419"/>
      <c r="S125" s="421"/>
    </row>
    <row r="126" spans="1:19" ht="39.950000000000003" customHeight="1" thickBot="1" x14ac:dyDescent="0.25">
      <c r="A126" s="226" t="s">
        <v>202</v>
      </c>
      <c r="B126" s="227"/>
      <c r="C126" s="228"/>
      <c r="D126" s="228"/>
      <c r="E126" s="227"/>
      <c r="F126" s="229"/>
      <c r="G126" s="232"/>
      <c r="H126" s="885"/>
      <c r="I126" s="228"/>
      <c r="J126" s="228"/>
      <c r="K126" s="227"/>
      <c r="L126" s="228"/>
      <c r="M126" s="228"/>
      <c r="N126" s="228"/>
      <c r="O126" s="228"/>
      <c r="P126" s="666"/>
      <c r="Q126" s="229"/>
      <c r="R126" s="229"/>
      <c r="S126" s="330"/>
    </row>
    <row r="127" spans="1:19" ht="86.25" customHeight="1" thickBot="1" x14ac:dyDescent="0.25">
      <c r="A127" s="121">
        <v>106749</v>
      </c>
      <c r="B127" s="24" t="s">
        <v>203</v>
      </c>
      <c r="C127" s="28" t="s">
        <v>204</v>
      </c>
      <c r="D127" s="423" t="s">
        <v>149</v>
      </c>
      <c r="E127" s="29" t="s">
        <v>205</v>
      </c>
      <c r="F127" s="28" t="s">
        <v>206</v>
      </c>
      <c r="G127" s="807"/>
      <c r="H127" s="144">
        <v>92.5</v>
      </c>
      <c r="I127" s="145" t="s">
        <v>31</v>
      </c>
      <c r="J127" s="32">
        <f>IF(I127="USD",H127*G127,H127*G127*1.3)</f>
        <v>0</v>
      </c>
      <c r="K127" s="324" t="s">
        <v>173</v>
      </c>
      <c r="L127" s="424">
        <v>0.82689999999999997</v>
      </c>
      <c r="M127" s="424">
        <v>28</v>
      </c>
      <c r="N127" s="424">
        <v>16</v>
      </c>
      <c r="O127" s="424">
        <v>1</v>
      </c>
      <c r="P127" s="669">
        <v>5.0000000000000001E-4</v>
      </c>
      <c r="Q127" s="35" t="s">
        <v>207</v>
      </c>
      <c r="R127" s="252">
        <v>38220000</v>
      </c>
      <c r="S127" s="294" t="s">
        <v>208</v>
      </c>
    </row>
    <row r="128" spans="1:19" ht="39.950000000000003" customHeight="1" thickBot="1" x14ac:dyDescent="0.25">
      <c r="A128" s="416" t="s">
        <v>209</v>
      </c>
      <c r="B128" s="417"/>
      <c r="C128" s="418"/>
      <c r="D128" s="418"/>
      <c r="E128" s="417"/>
      <c r="F128" s="419"/>
      <c r="G128" s="420"/>
      <c r="H128" s="887"/>
      <c r="I128" s="418"/>
      <c r="J128" s="418"/>
      <c r="K128" s="417"/>
      <c r="L128" s="418"/>
      <c r="M128" s="418"/>
      <c r="N128" s="418"/>
      <c r="O128" s="418"/>
      <c r="P128" s="672"/>
      <c r="Q128" s="419"/>
      <c r="R128" s="419"/>
      <c r="S128" s="421"/>
    </row>
    <row r="129" spans="1:19" ht="39.950000000000003" customHeight="1" thickBot="1" x14ac:dyDescent="0.25">
      <c r="A129" s="226" t="s">
        <v>210</v>
      </c>
      <c r="B129" s="227"/>
      <c r="C129" s="228"/>
      <c r="D129" s="228"/>
      <c r="E129" s="227"/>
      <c r="F129" s="229"/>
      <c r="G129" s="232"/>
      <c r="H129" s="888"/>
      <c r="I129" s="596"/>
      <c r="J129" s="596"/>
      <c r="K129" s="603"/>
      <c r="L129" s="596"/>
      <c r="M129" s="596"/>
      <c r="N129" s="596"/>
      <c r="O129" s="596"/>
      <c r="P129" s="673"/>
      <c r="Q129" s="229"/>
      <c r="R129" s="229"/>
      <c r="S129" s="330"/>
    </row>
    <row r="130" spans="1:19" ht="248.25" customHeight="1" x14ac:dyDescent="0.2">
      <c r="A130" s="110">
        <v>106938</v>
      </c>
      <c r="B130" s="87" t="s">
        <v>211</v>
      </c>
      <c r="C130" s="111" t="s">
        <v>100</v>
      </c>
      <c r="D130" s="76" t="s">
        <v>212</v>
      </c>
      <c r="E130" s="522" t="s">
        <v>213</v>
      </c>
      <c r="F130" s="76" t="s">
        <v>214</v>
      </c>
      <c r="G130" s="851"/>
      <c r="H130" s="598">
        <v>323</v>
      </c>
      <c r="I130" s="592" t="s">
        <v>31</v>
      </c>
      <c r="J130" s="71">
        <f>IF(I130="USD",H130*G130,H130*G130*1.3)</f>
        <v>0</v>
      </c>
      <c r="K130" s="604" t="s">
        <v>1999</v>
      </c>
      <c r="L130" s="68">
        <v>39</v>
      </c>
      <c r="M130" s="68">
        <v>40</v>
      </c>
      <c r="N130" s="68">
        <v>40</v>
      </c>
      <c r="O130" s="68">
        <v>40</v>
      </c>
      <c r="P130" s="674">
        <v>0.22500000000000001</v>
      </c>
      <c r="Q130" s="881" t="s">
        <v>215</v>
      </c>
      <c r="R130" s="283">
        <v>38221900</v>
      </c>
      <c r="S130" s="296" t="s">
        <v>216</v>
      </c>
    </row>
    <row r="131" spans="1:19" ht="105.75" customHeight="1" x14ac:dyDescent="0.2">
      <c r="A131" s="110">
        <v>106939</v>
      </c>
      <c r="B131" s="593" t="s">
        <v>217</v>
      </c>
      <c r="C131" s="594" t="s">
        <v>100</v>
      </c>
      <c r="D131" s="76" t="s">
        <v>212</v>
      </c>
      <c r="E131" s="522" t="s">
        <v>218</v>
      </c>
      <c r="F131" s="76" t="s">
        <v>214</v>
      </c>
      <c r="G131" s="851"/>
      <c r="H131" s="595">
        <v>35</v>
      </c>
      <c r="I131" s="597" t="s">
        <v>31</v>
      </c>
      <c r="J131" s="601">
        <f>IF(I131="USD",H131*G131,H131*G131*1.3)</f>
        <v>0</v>
      </c>
      <c r="K131" s="605" t="s">
        <v>2000</v>
      </c>
      <c r="L131" s="38">
        <v>3.5</v>
      </c>
      <c r="M131" s="38">
        <v>35</v>
      </c>
      <c r="N131" s="38">
        <v>15</v>
      </c>
      <c r="O131" s="38">
        <v>30</v>
      </c>
      <c r="P131" s="616">
        <v>1.5699999999999999E-2</v>
      </c>
      <c r="Q131" s="881" t="s">
        <v>219</v>
      </c>
      <c r="R131" s="283">
        <v>38221900</v>
      </c>
      <c r="S131" s="296" t="s">
        <v>216</v>
      </c>
    </row>
    <row r="132" spans="1:19" ht="267.75" customHeight="1" x14ac:dyDescent="0.2">
      <c r="A132" s="110">
        <v>106940</v>
      </c>
      <c r="B132" s="238" t="s">
        <v>220</v>
      </c>
      <c r="C132" s="594" t="s">
        <v>100</v>
      </c>
      <c r="D132" s="76" t="s">
        <v>212</v>
      </c>
      <c r="E132" s="522" t="s">
        <v>221</v>
      </c>
      <c r="F132" s="76" t="s">
        <v>214</v>
      </c>
      <c r="G132" s="851"/>
      <c r="H132" s="595">
        <v>323</v>
      </c>
      <c r="I132" s="597" t="s">
        <v>31</v>
      </c>
      <c r="J132" s="601">
        <f>IF(I132="USD",H132*G132,H132*G132*1.3)</f>
        <v>0</v>
      </c>
      <c r="K132" s="605" t="s">
        <v>2001</v>
      </c>
      <c r="L132" s="38">
        <v>39</v>
      </c>
      <c r="M132" s="38">
        <v>40</v>
      </c>
      <c r="N132" s="38">
        <v>40</v>
      </c>
      <c r="O132" s="38">
        <v>40</v>
      </c>
      <c r="P132" s="616">
        <v>0.22500000000000001</v>
      </c>
      <c r="Q132" s="882" t="s">
        <v>222</v>
      </c>
      <c r="R132" s="158">
        <v>38221900</v>
      </c>
      <c r="S132" s="287" t="s">
        <v>216</v>
      </c>
    </row>
    <row r="133" spans="1:19" ht="117.75" customHeight="1" x14ac:dyDescent="0.2">
      <c r="A133" s="110">
        <v>106941</v>
      </c>
      <c r="B133" s="593" t="s">
        <v>223</v>
      </c>
      <c r="C133" s="594" t="s">
        <v>100</v>
      </c>
      <c r="D133" s="28" t="s">
        <v>212</v>
      </c>
      <c r="E133" s="522" t="s">
        <v>224</v>
      </c>
      <c r="F133" s="76" t="s">
        <v>214</v>
      </c>
      <c r="G133" s="851"/>
      <c r="H133" s="595">
        <v>35</v>
      </c>
      <c r="I133" s="597" t="s">
        <v>31</v>
      </c>
      <c r="J133" s="601">
        <f>IF(I133="USD",H133*G133,H133*G133*1.3)</f>
        <v>0</v>
      </c>
      <c r="K133" s="605" t="s">
        <v>2002</v>
      </c>
      <c r="L133" s="38">
        <v>3.5</v>
      </c>
      <c r="M133" s="38">
        <v>35</v>
      </c>
      <c r="N133" s="38">
        <v>15</v>
      </c>
      <c r="O133" s="38">
        <v>30</v>
      </c>
      <c r="P133" s="616">
        <v>1.5699999999999999E-2</v>
      </c>
      <c r="Q133" s="883" t="s">
        <v>225</v>
      </c>
      <c r="R133" s="279">
        <v>38221900</v>
      </c>
      <c r="S133" s="295" t="s">
        <v>216</v>
      </c>
    </row>
    <row r="134" spans="1:19" ht="409.5" customHeight="1" thickBot="1" x14ac:dyDescent="0.25">
      <c r="A134" s="116">
        <v>106942</v>
      </c>
      <c r="B134" s="49" t="s">
        <v>226</v>
      </c>
      <c r="C134" s="117" t="s">
        <v>100</v>
      </c>
      <c r="D134" s="50" t="s">
        <v>212</v>
      </c>
      <c r="E134" s="522" t="s">
        <v>227</v>
      </c>
      <c r="F134" s="76" t="s">
        <v>214</v>
      </c>
      <c r="G134" s="851"/>
      <c r="H134" s="599">
        <v>110</v>
      </c>
      <c r="I134" s="600" t="s">
        <v>31</v>
      </c>
      <c r="J134" s="602">
        <f>IF(I134="USD",H134*G134,H134*G134*1.3)</f>
        <v>0</v>
      </c>
      <c r="K134" s="185" t="s">
        <v>173</v>
      </c>
      <c r="L134" s="60">
        <v>23</v>
      </c>
      <c r="M134" s="60">
        <v>60</v>
      </c>
      <c r="N134" s="60">
        <v>40</v>
      </c>
      <c r="O134" s="60">
        <v>35</v>
      </c>
      <c r="P134" s="675">
        <v>8.4000000000000005E-2</v>
      </c>
      <c r="Q134" s="883" t="s">
        <v>228</v>
      </c>
      <c r="R134" s="279">
        <v>90189084</v>
      </c>
      <c r="S134" s="295" t="s">
        <v>216</v>
      </c>
    </row>
    <row r="135" spans="1:19" ht="39.950000000000003" customHeight="1" thickBot="1" x14ac:dyDescent="0.25">
      <c r="A135" s="226" t="s">
        <v>229</v>
      </c>
      <c r="B135" s="227"/>
      <c r="C135" s="228"/>
      <c r="D135" s="228"/>
      <c r="E135" s="227"/>
      <c r="F135" s="229"/>
      <c r="G135" s="232"/>
      <c r="H135" s="889"/>
      <c r="I135" s="243"/>
      <c r="J135" s="243"/>
      <c r="K135" s="242"/>
      <c r="L135" s="243"/>
      <c r="M135" s="243"/>
      <c r="N135" s="243"/>
      <c r="O135" s="243"/>
      <c r="P135" s="676"/>
      <c r="Q135" s="229"/>
      <c r="R135" s="229"/>
      <c r="S135" s="330"/>
    </row>
    <row r="136" spans="1:19" ht="147.75" customHeight="1" x14ac:dyDescent="0.2">
      <c r="A136" s="451">
        <v>106535</v>
      </c>
      <c r="B136" s="67" t="s">
        <v>230</v>
      </c>
      <c r="C136" s="139" t="s">
        <v>67</v>
      </c>
      <c r="D136" s="68" t="s">
        <v>29</v>
      </c>
      <c r="E136" s="624" t="s">
        <v>231</v>
      </c>
      <c r="F136" s="529" t="s">
        <v>232</v>
      </c>
      <c r="G136" s="852"/>
      <c r="H136" s="70">
        <v>825.4</v>
      </c>
      <c r="I136" s="69" t="s">
        <v>31</v>
      </c>
      <c r="J136" s="543">
        <f t="shared" ref="J136:J147" si="11">IF(I136="USD",H136*G136,H136*G136*1.3)</f>
        <v>0</v>
      </c>
      <c r="K136" s="33" t="s">
        <v>73</v>
      </c>
      <c r="L136" s="69">
        <v>6</v>
      </c>
      <c r="M136" s="469">
        <v>40</v>
      </c>
      <c r="N136" s="469">
        <v>50</v>
      </c>
      <c r="O136" s="469">
        <v>50</v>
      </c>
      <c r="P136" s="677">
        <v>0.02</v>
      </c>
      <c r="Q136" s="119" t="s">
        <v>233</v>
      </c>
      <c r="R136" s="104">
        <v>90189084</v>
      </c>
      <c r="S136" s="627" t="s">
        <v>234</v>
      </c>
    </row>
    <row r="137" spans="1:19" ht="37.5" customHeight="1" x14ac:dyDescent="0.2">
      <c r="A137" s="606">
        <v>106629</v>
      </c>
      <c r="B137" s="87" t="s">
        <v>235</v>
      </c>
      <c r="C137" s="111" t="s">
        <v>67</v>
      </c>
      <c r="D137" s="76" t="s">
        <v>29</v>
      </c>
      <c r="E137" s="522" t="s">
        <v>236</v>
      </c>
      <c r="F137" s="76" t="s">
        <v>232</v>
      </c>
      <c r="G137" s="807"/>
      <c r="H137" s="41">
        <v>22.86</v>
      </c>
      <c r="I137" s="40" t="s">
        <v>31</v>
      </c>
      <c r="J137" s="270">
        <f t="shared" si="11"/>
        <v>0</v>
      </c>
      <c r="K137" s="43" t="s">
        <v>73</v>
      </c>
      <c r="L137" s="40">
        <v>0.1</v>
      </c>
      <c r="M137" s="57">
        <v>75</v>
      </c>
      <c r="N137" s="57">
        <v>67</v>
      </c>
      <c r="O137" s="57">
        <v>75</v>
      </c>
      <c r="P137" s="678">
        <v>2E-3</v>
      </c>
      <c r="Q137" s="119" t="s">
        <v>237</v>
      </c>
      <c r="R137" s="83">
        <v>90189084</v>
      </c>
      <c r="S137" s="287" t="s">
        <v>234</v>
      </c>
    </row>
    <row r="138" spans="1:19" ht="52.5" customHeight="1" thickBot="1" x14ac:dyDescent="0.25">
      <c r="A138" s="120">
        <v>106630</v>
      </c>
      <c r="B138" s="37" t="s">
        <v>238</v>
      </c>
      <c r="C138" s="114" t="s">
        <v>67</v>
      </c>
      <c r="D138" s="38" t="s">
        <v>29</v>
      </c>
      <c r="E138" s="522" t="s">
        <v>239</v>
      </c>
      <c r="F138" s="38" t="s">
        <v>232</v>
      </c>
      <c r="G138" s="853"/>
      <c r="H138" s="533">
        <v>161.9</v>
      </c>
      <c r="I138" s="61" t="s">
        <v>31</v>
      </c>
      <c r="J138" s="565">
        <f t="shared" si="11"/>
        <v>0</v>
      </c>
      <c r="K138" s="63" t="s">
        <v>73</v>
      </c>
      <c r="L138" s="61">
        <v>6.25</v>
      </c>
      <c r="M138" s="499">
        <v>26.4</v>
      </c>
      <c r="N138" s="499">
        <v>30.5</v>
      </c>
      <c r="O138" s="499">
        <v>47.4</v>
      </c>
      <c r="P138" s="679">
        <v>3.8300000000000001E-2</v>
      </c>
      <c r="Q138" s="119" t="s">
        <v>240</v>
      </c>
      <c r="R138" s="83">
        <v>90189084</v>
      </c>
      <c r="S138" s="287" t="s">
        <v>234</v>
      </c>
    </row>
    <row r="139" spans="1:19" ht="129" customHeight="1" x14ac:dyDescent="0.2">
      <c r="A139" s="451">
        <v>106943</v>
      </c>
      <c r="B139" s="67" t="s">
        <v>241</v>
      </c>
      <c r="C139" s="139" t="s">
        <v>67</v>
      </c>
      <c r="D139" s="68" t="s">
        <v>29</v>
      </c>
      <c r="E139" s="624" t="s">
        <v>242</v>
      </c>
      <c r="F139" s="529" t="s">
        <v>214</v>
      </c>
      <c r="G139" s="807"/>
      <c r="H139" s="90">
        <v>897.48</v>
      </c>
      <c r="I139" s="77" t="s">
        <v>31</v>
      </c>
      <c r="J139" s="92">
        <f t="shared" si="11"/>
        <v>0</v>
      </c>
      <c r="K139" s="93" t="s">
        <v>73</v>
      </c>
      <c r="L139" s="77">
        <v>15</v>
      </c>
      <c r="M139" s="153">
        <v>30</v>
      </c>
      <c r="N139" s="153">
        <v>61</v>
      </c>
      <c r="O139" s="153">
        <v>60</v>
      </c>
      <c r="P139" s="680">
        <v>0.14000000000000001</v>
      </c>
      <c r="Q139" s="193" t="s">
        <v>243</v>
      </c>
      <c r="R139" s="285">
        <v>90118000</v>
      </c>
      <c r="S139" s="303" t="s">
        <v>244</v>
      </c>
    </row>
    <row r="140" spans="1:19" ht="31.5" x14ac:dyDescent="0.2">
      <c r="A140" s="120">
        <v>106944</v>
      </c>
      <c r="B140" s="37" t="s">
        <v>245</v>
      </c>
      <c r="C140" s="114" t="s">
        <v>67</v>
      </c>
      <c r="D140" s="38" t="s">
        <v>29</v>
      </c>
      <c r="E140" s="522" t="s">
        <v>246</v>
      </c>
      <c r="F140" s="625" t="s">
        <v>214</v>
      </c>
      <c r="G140" s="807"/>
      <c r="H140" s="41">
        <v>20.5</v>
      </c>
      <c r="I140" s="40" t="s">
        <v>31</v>
      </c>
      <c r="J140" s="42">
        <f t="shared" si="11"/>
        <v>0</v>
      </c>
      <c r="K140" s="43" t="s">
        <v>73</v>
      </c>
      <c r="L140" s="40">
        <v>0.3</v>
      </c>
      <c r="M140" s="57">
        <v>75</v>
      </c>
      <c r="N140" s="57">
        <v>67</v>
      </c>
      <c r="O140" s="57">
        <v>75</v>
      </c>
      <c r="P140" s="678">
        <v>2E-3</v>
      </c>
      <c r="Q140" s="401" t="s">
        <v>247</v>
      </c>
      <c r="R140" s="158">
        <v>90119000</v>
      </c>
      <c r="S140" s="287" t="s">
        <v>244</v>
      </c>
    </row>
    <row r="141" spans="1:19" ht="48" thickBot="1" x14ac:dyDescent="0.25">
      <c r="A141" s="120">
        <v>106945</v>
      </c>
      <c r="B141" s="37" t="s">
        <v>248</v>
      </c>
      <c r="C141" s="114" t="s">
        <v>67</v>
      </c>
      <c r="D141" s="38" t="s">
        <v>29</v>
      </c>
      <c r="E141" s="522" t="s">
        <v>239</v>
      </c>
      <c r="F141" s="527" t="s">
        <v>214</v>
      </c>
      <c r="G141" s="853"/>
      <c r="H141" s="533">
        <v>94.01</v>
      </c>
      <c r="I141" s="61" t="s">
        <v>31</v>
      </c>
      <c r="J141" s="62">
        <f t="shared" si="11"/>
        <v>0</v>
      </c>
      <c r="K141" s="63" t="s">
        <v>73</v>
      </c>
      <c r="L141" s="61">
        <v>7.5</v>
      </c>
      <c r="M141" s="499">
        <v>43</v>
      </c>
      <c r="N141" s="499">
        <v>28</v>
      </c>
      <c r="O141" s="499">
        <v>50</v>
      </c>
      <c r="P141" s="679">
        <v>0.28999999999999998</v>
      </c>
      <c r="Q141" s="629" t="s">
        <v>249</v>
      </c>
      <c r="R141" s="284">
        <v>90119000</v>
      </c>
      <c r="S141" s="319" t="s">
        <v>244</v>
      </c>
    </row>
    <row r="142" spans="1:19" ht="189.75" customHeight="1" x14ac:dyDescent="0.2">
      <c r="A142" s="451">
        <v>106950</v>
      </c>
      <c r="B142" s="67" t="s">
        <v>250</v>
      </c>
      <c r="C142" s="139" t="s">
        <v>67</v>
      </c>
      <c r="D142" s="68" t="s">
        <v>29</v>
      </c>
      <c r="E142" s="624" t="s">
        <v>251</v>
      </c>
      <c r="F142" s="529" t="s">
        <v>252</v>
      </c>
      <c r="G142" s="852"/>
      <c r="H142" s="90">
        <v>1920</v>
      </c>
      <c r="I142" s="91" t="s">
        <v>31</v>
      </c>
      <c r="J142" s="92">
        <f t="shared" si="11"/>
        <v>0</v>
      </c>
      <c r="K142" s="93" t="s">
        <v>73</v>
      </c>
      <c r="L142" s="68">
        <v>17</v>
      </c>
      <c r="M142" s="68" t="s">
        <v>253</v>
      </c>
      <c r="N142" s="68" t="s">
        <v>254</v>
      </c>
      <c r="O142" s="68" t="s">
        <v>255</v>
      </c>
      <c r="P142" s="674">
        <v>0.20300000000000001</v>
      </c>
      <c r="Q142" s="193" t="s">
        <v>256</v>
      </c>
      <c r="R142" s="285">
        <v>90118000</v>
      </c>
      <c r="S142" s="303" t="s">
        <v>257</v>
      </c>
    </row>
    <row r="143" spans="1:19" ht="65.25" customHeight="1" x14ac:dyDescent="0.2">
      <c r="A143" s="116">
        <v>106951</v>
      </c>
      <c r="B143" s="49" t="s">
        <v>258</v>
      </c>
      <c r="C143" s="117" t="s">
        <v>67</v>
      </c>
      <c r="D143" s="50" t="s">
        <v>29</v>
      </c>
      <c r="E143" s="522" t="s">
        <v>259</v>
      </c>
      <c r="F143" s="527" t="s">
        <v>252</v>
      </c>
      <c r="G143" s="807"/>
      <c r="H143" s="90">
        <v>89</v>
      </c>
      <c r="I143" s="91" t="s">
        <v>31</v>
      </c>
      <c r="J143" s="92">
        <f t="shared" si="11"/>
        <v>0</v>
      </c>
      <c r="K143" s="93" t="s">
        <v>73</v>
      </c>
      <c r="L143" s="38">
        <v>8</v>
      </c>
      <c r="M143" s="38">
        <v>75</v>
      </c>
      <c r="N143" s="114">
        <v>60</v>
      </c>
      <c r="O143" s="114">
        <v>60</v>
      </c>
      <c r="P143" s="616">
        <v>0.27</v>
      </c>
      <c r="Q143" s="187" t="s">
        <v>260</v>
      </c>
      <c r="R143" s="279">
        <v>90118000</v>
      </c>
      <c r="S143" s="287" t="s">
        <v>257</v>
      </c>
    </row>
    <row r="144" spans="1:19" ht="51.75" customHeight="1" thickBot="1" x14ac:dyDescent="0.25">
      <c r="A144" s="530">
        <v>106952</v>
      </c>
      <c r="B144" s="101" t="s">
        <v>261</v>
      </c>
      <c r="C144" s="186" t="s">
        <v>67</v>
      </c>
      <c r="D144" s="60" t="s">
        <v>29</v>
      </c>
      <c r="E144" s="626" t="s">
        <v>262</v>
      </c>
      <c r="F144" s="531" t="s">
        <v>252</v>
      </c>
      <c r="G144" s="848"/>
      <c r="H144" s="533">
        <v>69</v>
      </c>
      <c r="I144" s="61" t="s">
        <v>31</v>
      </c>
      <c r="J144" s="62">
        <f t="shared" si="11"/>
        <v>0</v>
      </c>
      <c r="K144" s="63" t="s">
        <v>1991</v>
      </c>
      <c r="L144" s="61">
        <v>1</v>
      </c>
      <c r="M144" s="499">
        <v>20</v>
      </c>
      <c r="N144" s="499">
        <v>20</v>
      </c>
      <c r="O144" s="499">
        <v>20</v>
      </c>
      <c r="P144" s="776">
        <v>8.0000000000000002E-3</v>
      </c>
      <c r="Q144" s="60" t="s">
        <v>263</v>
      </c>
      <c r="R144" s="284">
        <v>90118000</v>
      </c>
      <c r="S144" s="319" t="s">
        <v>257</v>
      </c>
    </row>
    <row r="145" spans="1:19" ht="405" customHeight="1" x14ac:dyDescent="0.2">
      <c r="A145" s="939">
        <v>106979</v>
      </c>
      <c r="B145" s="87" t="s">
        <v>1978</v>
      </c>
      <c r="C145" s="76" t="s">
        <v>67</v>
      </c>
      <c r="D145" s="76" t="s">
        <v>29</v>
      </c>
      <c r="E145" s="522" t="s">
        <v>2174</v>
      </c>
      <c r="F145" s="1041" t="s">
        <v>214</v>
      </c>
      <c r="G145" s="1042"/>
      <c r="H145" s="41">
        <v>1990</v>
      </c>
      <c r="I145" s="52" t="s">
        <v>31</v>
      </c>
      <c r="J145" s="79">
        <f t="shared" si="11"/>
        <v>0</v>
      </c>
      <c r="K145" s="43" t="s">
        <v>73</v>
      </c>
      <c r="L145" s="40">
        <v>15</v>
      </c>
      <c r="M145" s="57">
        <v>30</v>
      </c>
      <c r="N145" s="57">
        <v>61</v>
      </c>
      <c r="O145" s="57">
        <v>60</v>
      </c>
      <c r="P145" s="678">
        <v>0.14000000000000001</v>
      </c>
      <c r="Q145" s="401" t="s">
        <v>1981</v>
      </c>
      <c r="R145" s="50">
        <v>90118000</v>
      </c>
      <c r="S145" s="1043" t="s">
        <v>1979</v>
      </c>
    </row>
    <row r="146" spans="1:19" ht="65.25" customHeight="1" x14ac:dyDescent="0.2">
      <c r="A146" s="1031">
        <v>106534</v>
      </c>
      <c r="B146" s="581" t="s">
        <v>264</v>
      </c>
      <c r="C146" s="1032" t="s">
        <v>67</v>
      </c>
      <c r="D146" s="577" t="s">
        <v>29</v>
      </c>
      <c r="E146" s="580" t="s">
        <v>939</v>
      </c>
      <c r="F146" s="1033" t="s">
        <v>214</v>
      </c>
      <c r="G146" s="1042"/>
      <c r="H146" s="576">
        <v>220</v>
      </c>
      <c r="I146" s="1034" t="s">
        <v>31</v>
      </c>
      <c r="J146" s="1035">
        <f t="shared" si="11"/>
        <v>0</v>
      </c>
      <c r="K146" s="1036" t="s">
        <v>73</v>
      </c>
      <c r="L146" s="1037">
        <v>7.5</v>
      </c>
      <c r="M146" s="1038">
        <v>61.5</v>
      </c>
      <c r="N146" s="1038">
        <v>54</v>
      </c>
      <c r="O146" s="1038">
        <v>32.5</v>
      </c>
      <c r="P146" s="1039">
        <v>0.108</v>
      </c>
      <c r="Q146" s="1040" t="s">
        <v>265</v>
      </c>
      <c r="R146" s="577">
        <v>90119000</v>
      </c>
      <c r="S146" s="1044" t="s">
        <v>266</v>
      </c>
    </row>
    <row r="147" spans="1:19" ht="78" customHeight="1" thickBot="1" x14ac:dyDescent="0.25">
      <c r="A147" s="37">
        <v>106980</v>
      </c>
      <c r="B147" s="37" t="s">
        <v>1982</v>
      </c>
      <c r="C147" s="114" t="s">
        <v>67</v>
      </c>
      <c r="D147" s="38" t="s">
        <v>29</v>
      </c>
      <c r="E147" s="522" t="s">
        <v>1983</v>
      </c>
      <c r="F147" s="158" t="s">
        <v>214</v>
      </c>
      <c r="G147" s="1042"/>
      <c r="H147" s="41">
        <v>203</v>
      </c>
      <c r="I147" s="52" t="s">
        <v>31</v>
      </c>
      <c r="J147" s="79">
        <f t="shared" si="11"/>
        <v>0</v>
      </c>
      <c r="K147" s="43" t="s">
        <v>1992</v>
      </c>
      <c r="L147" s="40">
        <v>5.61</v>
      </c>
      <c r="M147" s="57">
        <v>27</v>
      </c>
      <c r="N147" s="57">
        <v>22</v>
      </c>
      <c r="O147" s="57">
        <v>14</v>
      </c>
      <c r="P147" s="678">
        <v>1.9900000000000001E-2</v>
      </c>
      <c r="Q147" s="401" t="s">
        <v>1984</v>
      </c>
      <c r="R147" s="76">
        <v>90119000</v>
      </c>
      <c r="S147" s="1030" t="s">
        <v>1980</v>
      </c>
    </row>
    <row r="148" spans="1:19" ht="39.950000000000003" customHeight="1" thickBot="1" x14ac:dyDescent="0.25">
      <c r="A148" s="226" t="s">
        <v>267</v>
      </c>
      <c r="B148" s="227"/>
      <c r="C148" s="228"/>
      <c r="D148" s="228"/>
      <c r="E148" s="227"/>
      <c r="F148" s="229"/>
      <c r="G148" s="232"/>
      <c r="H148" s="885"/>
      <c r="I148" s="228"/>
      <c r="J148" s="228"/>
      <c r="K148" s="227"/>
      <c r="L148" s="228"/>
      <c r="M148" s="228"/>
      <c r="N148" s="228"/>
      <c r="O148" s="228"/>
      <c r="P148" s="666"/>
      <c r="Q148" s="229"/>
      <c r="R148" s="229"/>
      <c r="S148" s="330"/>
    </row>
    <row r="149" spans="1:19" ht="56.25" customHeight="1" x14ac:dyDescent="0.2">
      <c r="A149" s="425">
        <v>106276</v>
      </c>
      <c r="B149" s="426" t="s">
        <v>268</v>
      </c>
      <c r="C149" s="402" t="s">
        <v>67</v>
      </c>
      <c r="D149" s="402" t="s">
        <v>269</v>
      </c>
      <c r="E149" s="427" t="s">
        <v>1749</v>
      </c>
      <c r="F149" s="422" t="s">
        <v>270</v>
      </c>
      <c r="G149" s="807"/>
      <c r="H149" s="429">
        <v>38.4</v>
      </c>
      <c r="I149" s="430" t="s">
        <v>31</v>
      </c>
      <c r="J149" s="92">
        <f>IF(I149="USD",H149*G149,H149*G149*1.3)</f>
        <v>0</v>
      </c>
      <c r="K149" s="431" t="s">
        <v>271</v>
      </c>
      <c r="L149" s="432">
        <v>4.4999999999999998E-2</v>
      </c>
      <c r="M149" s="433">
        <v>4</v>
      </c>
      <c r="N149" s="433">
        <v>4</v>
      </c>
      <c r="O149" s="433">
        <v>9</v>
      </c>
      <c r="P149" s="681">
        <v>1.44E-4</v>
      </c>
      <c r="Q149" s="434" t="s">
        <v>272</v>
      </c>
      <c r="R149" s="428">
        <v>32041300</v>
      </c>
      <c r="S149" s="435" t="s">
        <v>273</v>
      </c>
    </row>
    <row r="150" spans="1:19" ht="39.950000000000003" customHeight="1" thickBot="1" x14ac:dyDescent="0.25">
      <c r="A150" s="274">
        <v>106597</v>
      </c>
      <c r="B150" s="264" t="s">
        <v>274</v>
      </c>
      <c r="C150" s="265" t="s">
        <v>67</v>
      </c>
      <c r="D150" s="265" t="s">
        <v>275</v>
      </c>
      <c r="E150" s="130" t="s">
        <v>276</v>
      </c>
      <c r="F150" s="129" t="s">
        <v>270</v>
      </c>
      <c r="G150" s="807"/>
      <c r="H150" s="124">
        <v>8.35</v>
      </c>
      <c r="I150" s="125" t="s">
        <v>31</v>
      </c>
      <c r="J150" s="42">
        <f>IF(I150="USD",H150*G150,H150*G150*1.3)</f>
        <v>0</v>
      </c>
      <c r="K150" s="131" t="s">
        <v>277</v>
      </c>
      <c r="L150" s="132">
        <v>5</v>
      </c>
      <c r="M150" s="133">
        <v>21</v>
      </c>
      <c r="N150" s="133">
        <v>28</v>
      </c>
      <c r="O150" s="133">
        <v>32</v>
      </c>
      <c r="P150" s="682">
        <v>1.8815999999999999E-2</v>
      </c>
      <c r="Q150" s="126" t="s">
        <v>278</v>
      </c>
      <c r="R150" s="280">
        <v>22072000</v>
      </c>
      <c r="S150" s="287" t="s">
        <v>279</v>
      </c>
    </row>
    <row r="151" spans="1:19" ht="97.5" customHeight="1" x14ac:dyDescent="0.2">
      <c r="A151" s="308">
        <v>106599</v>
      </c>
      <c r="B151" s="134" t="s">
        <v>280</v>
      </c>
      <c r="C151" s="129" t="s">
        <v>67</v>
      </c>
      <c r="D151" s="265" t="s">
        <v>269</v>
      </c>
      <c r="E151" s="130" t="s">
        <v>1970</v>
      </c>
      <c r="F151" s="129" t="s">
        <v>270</v>
      </c>
      <c r="G151" s="807"/>
      <c r="H151" s="124">
        <v>96.050000000000011</v>
      </c>
      <c r="I151" s="125" t="s">
        <v>31</v>
      </c>
      <c r="J151" s="42">
        <f>IF(I151="USD",H151*G151,H151*G151*1.3)</f>
        <v>0</v>
      </c>
      <c r="K151" s="131" t="s">
        <v>281</v>
      </c>
      <c r="L151" s="271">
        <v>4</v>
      </c>
      <c r="M151" s="271">
        <v>21</v>
      </c>
      <c r="N151" s="271">
        <v>28</v>
      </c>
      <c r="O151" s="271">
        <v>32</v>
      </c>
      <c r="P151" s="683">
        <v>1.8815999999999999E-2</v>
      </c>
      <c r="Q151" s="126" t="s">
        <v>282</v>
      </c>
      <c r="R151" s="280">
        <v>29071100</v>
      </c>
      <c r="S151" s="276" t="s">
        <v>283</v>
      </c>
    </row>
    <row r="152" spans="1:19" ht="39.950000000000003" customHeight="1" x14ac:dyDescent="0.2">
      <c r="A152" s="1051">
        <v>106601</v>
      </c>
      <c r="B152" s="1052" t="s">
        <v>2004</v>
      </c>
      <c r="C152" s="1053" t="s">
        <v>67</v>
      </c>
      <c r="D152" s="609" t="s">
        <v>2005</v>
      </c>
      <c r="E152" s="1054" t="s">
        <v>2006</v>
      </c>
      <c r="F152" s="1053" t="s">
        <v>270</v>
      </c>
      <c r="G152" s="585"/>
      <c r="H152" s="1055">
        <v>154.25</v>
      </c>
      <c r="I152" s="1056" t="s">
        <v>31</v>
      </c>
      <c r="J152" s="42">
        <f t="shared" ref="J152" si="12">IF(I152="USD",H152*G152,H152*G152*1.3)</f>
        <v>0</v>
      </c>
      <c r="K152" s="43" t="s">
        <v>73</v>
      </c>
      <c r="L152" s="1057">
        <v>0.4</v>
      </c>
      <c r="M152" s="1058">
        <v>6</v>
      </c>
      <c r="N152" s="1058">
        <v>6</v>
      </c>
      <c r="O152" s="1058">
        <v>13</v>
      </c>
      <c r="P152" s="1059">
        <v>4.6799999999999999E-4</v>
      </c>
      <c r="Q152" s="1060" t="s">
        <v>2007</v>
      </c>
      <c r="R152" s="1061" t="s">
        <v>2008</v>
      </c>
      <c r="S152" s="287" t="s">
        <v>2009</v>
      </c>
    </row>
    <row r="153" spans="1:19" ht="54" customHeight="1" thickBot="1" x14ac:dyDescent="0.25">
      <c r="A153" s="116">
        <v>106627</v>
      </c>
      <c r="B153" s="49" t="s">
        <v>284</v>
      </c>
      <c r="C153" s="50" t="s">
        <v>285</v>
      </c>
      <c r="D153" s="50" t="s">
        <v>212</v>
      </c>
      <c r="E153" s="56" t="s">
        <v>286</v>
      </c>
      <c r="F153" s="50" t="s">
        <v>214</v>
      </c>
      <c r="G153" s="585"/>
      <c r="H153" s="614">
        <v>14.25</v>
      </c>
      <c r="I153" s="52" t="s">
        <v>31</v>
      </c>
      <c r="J153" s="79">
        <f>IF(I153="USD",H153*G153,H153*G153*1.3)</f>
        <v>0</v>
      </c>
      <c r="K153" s="159" t="s">
        <v>287</v>
      </c>
      <c r="L153" s="50">
        <v>0.15</v>
      </c>
      <c r="M153" s="50">
        <v>10</v>
      </c>
      <c r="N153" s="50">
        <v>12</v>
      </c>
      <c r="O153" s="50">
        <v>10</v>
      </c>
      <c r="P153" s="684">
        <v>1.1999999999999999E-3</v>
      </c>
      <c r="Q153" s="187" t="s">
        <v>288</v>
      </c>
      <c r="R153" s="279">
        <v>38221900</v>
      </c>
      <c r="S153" s="287" t="s">
        <v>289</v>
      </c>
    </row>
    <row r="154" spans="1:19" s="66" customFormat="1" ht="39.950000000000003" customHeight="1" thickBot="1" x14ac:dyDescent="0.25">
      <c r="A154" s="226" t="s">
        <v>290</v>
      </c>
      <c r="B154" s="233"/>
      <c r="C154" s="234"/>
      <c r="D154" s="234"/>
      <c r="E154" s="233"/>
      <c r="F154" s="235"/>
      <c r="G154" s="236"/>
      <c r="H154" s="885"/>
      <c r="I154" s="234"/>
      <c r="J154" s="234"/>
      <c r="K154" s="233"/>
      <c r="L154" s="234"/>
      <c r="M154" s="234"/>
      <c r="N154" s="234"/>
      <c r="O154" s="234"/>
      <c r="P154" s="668"/>
      <c r="Q154" s="235"/>
      <c r="R154" s="235"/>
      <c r="S154" s="620"/>
    </row>
    <row r="155" spans="1:19" ht="115.5" customHeight="1" x14ac:dyDescent="0.2">
      <c r="A155" s="110">
        <v>106525</v>
      </c>
      <c r="B155" s="87" t="s">
        <v>291</v>
      </c>
      <c r="C155" s="111" t="s">
        <v>292</v>
      </c>
      <c r="D155" s="28" t="s">
        <v>29</v>
      </c>
      <c r="E155" s="522" t="s">
        <v>293</v>
      </c>
      <c r="F155" s="76" t="s">
        <v>214</v>
      </c>
      <c r="G155" s="586"/>
      <c r="H155" s="591">
        <v>83.5</v>
      </c>
      <c r="I155" s="52" t="s">
        <v>31</v>
      </c>
      <c r="J155" s="79">
        <f t="shared" ref="J155:J171" si="13">IF(I155="USD",H155*G155,H155*G155*1.3)</f>
        <v>0</v>
      </c>
      <c r="K155" s="606" t="s">
        <v>173</v>
      </c>
      <c r="L155" s="76">
        <v>16.95</v>
      </c>
      <c r="M155" s="76">
        <v>60</v>
      </c>
      <c r="N155" s="76">
        <v>40</v>
      </c>
      <c r="O155" s="76">
        <v>50</v>
      </c>
      <c r="P155" s="685">
        <v>0.12</v>
      </c>
      <c r="Q155" s="401" t="s">
        <v>294</v>
      </c>
      <c r="R155" s="398" t="s">
        <v>295</v>
      </c>
      <c r="S155" s="621" t="s">
        <v>296</v>
      </c>
    </row>
    <row r="156" spans="1:19" ht="72" customHeight="1" x14ac:dyDescent="0.2">
      <c r="A156" s="112">
        <v>106609</v>
      </c>
      <c r="B156" s="37" t="s">
        <v>297</v>
      </c>
      <c r="C156" s="38" t="s">
        <v>298</v>
      </c>
      <c r="D156" s="50" t="s">
        <v>29</v>
      </c>
      <c r="E156" s="522" t="s">
        <v>299</v>
      </c>
      <c r="F156" s="76" t="s">
        <v>214</v>
      </c>
      <c r="G156" s="585"/>
      <c r="H156" s="591">
        <v>16.25</v>
      </c>
      <c r="I156" s="52" t="s">
        <v>31</v>
      </c>
      <c r="J156" s="79">
        <f t="shared" si="13"/>
        <v>0</v>
      </c>
      <c r="K156" s="120" t="s">
        <v>173</v>
      </c>
      <c r="L156" s="38">
        <v>6</v>
      </c>
      <c r="M156" s="38">
        <v>38</v>
      </c>
      <c r="N156" s="38">
        <v>18</v>
      </c>
      <c r="O156" s="38">
        <v>8</v>
      </c>
      <c r="P156" s="616">
        <v>5.4999999999999997E-3</v>
      </c>
      <c r="Q156" s="190" t="s">
        <v>300</v>
      </c>
      <c r="R156" s="158">
        <v>70179000</v>
      </c>
      <c r="S156" s="287" t="s">
        <v>301</v>
      </c>
    </row>
    <row r="157" spans="1:19" ht="162.75" customHeight="1" x14ac:dyDescent="0.2">
      <c r="A157" s="607">
        <v>106610</v>
      </c>
      <c r="B157" s="608" t="s">
        <v>302</v>
      </c>
      <c r="C157" s="609" t="s">
        <v>303</v>
      </c>
      <c r="D157" s="609" t="s">
        <v>304</v>
      </c>
      <c r="E157" s="522" t="s">
        <v>305</v>
      </c>
      <c r="F157" s="76" t="s">
        <v>214</v>
      </c>
      <c r="G157" s="585"/>
      <c r="H157" s="610">
        <v>19.79</v>
      </c>
      <c r="I157" s="52" t="s">
        <v>31</v>
      </c>
      <c r="J157" s="79">
        <f t="shared" si="13"/>
        <v>0</v>
      </c>
      <c r="K157" s="606" t="s">
        <v>173</v>
      </c>
      <c r="L157" s="611">
        <v>0.65</v>
      </c>
      <c r="M157" s="611">
        <v>0.09</v>
      </c>
      <c r="N157" s="611">
        <v>8.9</v>
      </c>
      <c r="O157" s="611">
        <v>6.4</v>
      </c>
      <c r="P157" s="686">
        <v>5.4999999999999997E-3</v>
      </c>
      <c r="Q157" s="612" t="s">
        <v>306</v>
      </c>
      <c r="R157" s="613">
        <v>382219</v>
      </c>
      <c r="S157" s="287" t="s">
        <v>307</v>
      </c>
    </row>
    <row r="158" spans="1:19" ht="45" customHeight="1" x14ac:dyDescent="0.2">
      <c r="A158" s="112">
        <v>106568</v>
      </c>
      <c r="B158" s="37" t="s">
        <v>308</v>
      </c>
      <c r="C158" s="38" t="s">
        <v>67</v>
      </c>
      <c r="D158" s="50" t="s">
        <v>29</v>
      </c>
      <c r="E158" s="522" t="s">
        <v>309</v>
      </c>
      <c r="F158" s="76" t="s">
        <v>214</v>
      </c>
      <c r="G158" s="585"/>
      <c r="H158" s="614">
        <v>1.8</v>
      </c>
      <c r="I158" s="52" t="s">
        <v>31</v>
      </c>
      <c r="J158" s="79">
        <f t="shared" si="13"/>
        <v>0</v>
      </c>
      <c r="K158" s="606" t="s">
        <v>173</v>
      </c>
      <c r="L158" s="38">
        <v>0.23</v>
      </c>
      <c r="M158" s="38">
        <v>48</v>
      </c>
      <c r="N158" s="38">
        <v>41</v>
      </c>
      <c r="O158" s="38">
        <v>36</v>
      </c>
      <c r="P158" s="616">
        <v>7.0847999999999994E-2</v>
      </c>
      <c r="Q158" s="190" t="s">
        <v>310</v>
      </c>
      <c r="R158" s="158">
        <v>39231010</v>
      </c>
      <c r="S158" s="642" t="s">
        <v>311</v>
      </c>
    </row>
    <row r="159" spans="1:19" ht="45" customHeight="1" x14ac:dyDescent="0.2">
      <c r="A159" s="112">
        <v>106564</v>
      </c>
      <c r="B159" s="56" t="s">
        <v>312</v>
      </c>
      <c r="C159" s="38" t="s">
        <v>67</v>
      </c>
      <c r="D159" s="50" t="s">
        <v>29</v>
      </c>
      <c r="E159" s="643" t="s">
        <v>313</v>
      </c>
      <c r="F159" s="76" t="s">
        <v>214</v>
      </c>
      <c r="G159" s="585"/>
      <c r="H159" s="614">
        <v>1.45</v>
      </c>
      <c r="I159" s="52" t="s">
        <v>31</v>
      </c>
      <c r="J159" s="79">
        <f t="shared" si="13"/>
        <v>0</v>
      </c>
      <c r="K159" s="606" t="s">
        <v>173</v>
      </c>
      <c r="L159" s="38">
        <v>0.24</v>
      </c>
      <c r="M159" s="38">
        <v>61.5</v>
      </c>
      <c r="N159" s="38">
        <v>41.5</v>
      </c>
      <c r="O159" s="38">
        <v>38</v>
      </c>
      <c r="P159" s="616">
        <v>1.5E-3</v>
      </c>
      <c r="Q159" s="190" t="s">
        <v>314</v>
      </c>
      <c r="R159" s="158">
        <v>70179000</v>
      </c>
      <c r="S159" s="642" t="s">
        <v>315</v>
      </c>
    </row>
    <row r="160" spans="1:19" ht="45" customHeight="1" x14ac:dyDescent="0.2">
      <c r="A160" s="112">
        <v>106565</v>
      </c>
      <c r="B160" s="37" t="s">
        <v>316</v>
      </c>
      <c r="C160" s="38" t="s">
        <v>317</v>
      </c>
      <c r="D160" s="50" t="s">
        <v>29</v>
      </c>
      <c r="E160" s="795" t="s">
        <v>318</v>
      </c>
      <c r="F160" s="76" t="s">
        <v>214</v>
      </c>
      <c r="G160" s="585"/>
      <c r="H160" s="614">
        <v>0.76</v>
      </c>
      <c r="I160" s="52" t="s">
        <v>31</v>
      </c>
      <c r="J160" s="79">
        <f t="shared" si="13"/>
        <v>0</v>
      </c>
      <c r="K160" s="606" t="s">
        <v>173</v>
      </c>
      <c r="L160" s="38">
        <v>1.2E-2</v>
      </c>
      <c r="M160" s="38">
        <v>10</v>
      </c>
      <c r="N160" s="38">
        <v>7.5</v>
      </c>
      <c r="O160" s="38">
        <v>1</v>
      </c>
      <c r="P160" s="616">
        <v>3.0000000000000001E-3</v>
      </c>
      <c r="Q160" s="190" t="s">
        <v>319</v>
      </c>
      <c r="R160" s="158">
        <v>36031000</v>
      </c>
      <c r="S160" s="642" t="s">
        <v>315</v>
      </c>
    </row>
    <row r="161" spans="1:19" ht="45" customHeight="1" x14ac:dyDescent="0.2">
      <c r="A161" s="112">
        <v>106566</v>
      </c>
      <c r="B161" s="37" t="s">
        <v>320</v>
      </c>
      <c r="C161" s="38" t="s">
        <v>67</v>
      </c>
      <c r="D161" s="50" t="s">
        <v>29</v>
      </c>
      <c r="E161" s="492" t="s">
        <v>321</v>
      </c>
      <c r="F161" s="76" t="s">
        <v>214</v>
      </c>
      <c r="G161" s="585"/>
      <c r="H161" s="614">
        <v>4.38</v>
      </c>
      <c r="I161" s="52" t="s">
        <v>31</v>
      </c>
      <c r="J161" s="79">
        <f t="shared" si="13"/>
        <v>0</v>
      </c>
      <c r="K161" s="606" t="s">
        <v>173</v>
      </c>
      <c r="L161" s="38">
        <v>1.43</v>
      </c>
      <c r="M161" s="38">
        <v>45.5</v>
      </c>
      <c r="N161" s="38">
        <v>31.5</v>
      </c>
      <c r="O161" s="38">
        <v>36</v>
      </c>
      <c r="P161" s="616">
        <v>5.1999999999999998E-2</v>
      </c>
      <c r="Q161" s="190" t="s">
        <v>322</v>
      </c>
      <c r="R161" s="158">
        <v>73239900</v>
      </c>
      <c r="S161" s="37" t="s">
        <v>323</v>
      </c>
    </row>
    <row r="162" spans="1:19" ht="45" customHeight="1" x14ac:dyDescent="0.2">
      <c r="A162" s="112">
        <v>106567</v>
      </c>
      <c r="B162" s="37" t="s">
        <v>324</v>
      </c>
      <c r="C162" s="38" t="s">
        <v>67</v>
      </c>
      <c r="D162" s="50" t="s">
        <v>29</v>
      </c>
      <c r="E162" s="643" t="s">
        <v>325</v>
      </c>
      <c r="F162" s="76" t="s">
        <v>214</v>
      </c>
      <c r="G162" s="585"/>
      <c r="H162" s="614">
        <v>1.7</v>
      </c>
      <c r="I162" s="52" t="s">
        <v>31</v>
      </c>
      <c r="J162" s="79">
        <f t="shared" si="13"/>
        <v>0</v>
      </c>
      <c r="K162" s="606" t="s">
        <v>173</v>
      </c>
      <c r="L162" s="38">
        <v>2</v>
      </c>
      <c r="M162" s="38">
        <v>120</v>
      </c>
      <c r="N162" s="38">
        <v>80</v>
      </c>
      <c r="O162" s="38">
        <v>100</v>
      </c>
      <c r="P162" s="616">
        <v>0.96</v>
      </c>
      <c r="Q162" s="190" t="s">
        <v>326</v>
      </c>
      <c r="R162" s="158">
        <v>73261990</v>
      </c>
      <c r="S162" s="37" t="s">
        <v>323</v>
      </c>
    </row>
    <row r="163" spans="1:19" ht="45" customHeight="1" x14ac:dyDescent="0.2">
      <c r="A163" s="112">
        <v>106569</v>
      </c>
      <c r="B163" s="37" t="s">
        <v>327</v>
      </c>
      <c r="C163" s="38" t="s">
        <v>67</v>
      </c>
      <c r="D163" s="50" t="s">
        <v>29</v>
      </c>
      <c r="E163" s="56" t="s">
        <v>328</v>
      </c>
      <c r="F163" s="76" t="s">
        <v>214</v>
      </c>
      <c r="G163" s="585"/>
      <c r="H163" s="614">
        <v>0.9</v>
      </c>
      <c r="I163" s="52" t="s">
        <v>31</v>
      </c>
      <c r="J163" s="79">
        <f t="shared" si="13"/>
        <v>0</v>
      </c>
      <c r="K163" s="606" t="s">
        <v>173</v>
      </c>
      <c r="L163" s="38">
        <v>1.7999999999999999E-2</v>
      </c>
      <c r="M163" s="38">
        <v>33</v>
      </c>
      <c r="N163" s="38">
        <v>24</v>
      </c>
      <c r="O163" s="38">
        <v>13</v>
      </c>
      <c r="P163" s="616">
        <v>1.03E-2</v>
      </c>
      <c r="Q163" s="190" t="s">
        <v>329</v>
      </c>
      <c r="R163" s="158">
        <v>90189084</v>
      </c>
      <c r="S163" s="645" t="s">
        <v>330</v>
      </c>
    </row>
    <row r="164" spans="1:19" ht="45" customHeight="1" x14ac:dyDescent="0.2">
      <c r="A164" s="112">
        <v>106570</v>
      </c>
      <c r="B164" s="37" t="s">
        <v>331</v>
      </c>
      <c r="C164" s="38" t="s">
        <v>67</v>
      </c>
      <c r="D164" s="50" t="s">
        <v>29</v>
      </c>
      <c r="E164" s="644" t="s">
        <v>332</v>
      </c>
      <c r="F164" s="76" t="s">
        <v>214</v>
      </c>
      <c r="G164" s="585"/>
      <c r="H164" s="614">
        <v>1.56</v>
      </c>
      <c r="I164" s="52" t="s">
        <v>31</v>
      </c>
      <c r="J164" s="79">
        <f t="shared" si="13"/>
        <v>0</v>
      </c>
      <c r="K164" s="606" t="s">
        <v>173</v>
      </c>
      <c r="L164" s="38">
        <v>0.08</v>
      </c>
      <c r="M164" s="38">
        <v>38.5</v>
      </c>
      <c r="N164" s="38">
        <v>28.5</v>
      </c>
      <c r="O164" s="38">
        <v>32.5</v>
      </c>
      <c r="P164" s="616">
        <v>3.5660625000000001E-2</v>
      </c>
      <c r="Q164" s="190" t="s">
        <v>333</v>
      </c>
      <c r="R164" s="158">
        <v>91070000</v>
      </c>
      <c r="S164" s="646" t="s">
        <v>334</v>
      </c>
    </row>
    <row r="165" spans="1:19" ht="45" customHeight="1" x14ac:dyDescent="0.2">
      <c r="A165" s="112">
        <v>106576</v>
      </c>
      <c r="B165" s="37" t="s">
        <v>335</v>
      </c>
      <c r="C165" s="38" t="s">
        <v>67</v>
      </c>
      <c r="D165" s="50" t="s">
        <v>29</v>
      </c>
      <c r="E165" s="643" t="s">
        <v>336</v>
      </c>
      <c r="F165" s="76" t="s">
        <v>214</v>
      </c>
      <c r="G165" s="585"/>
      <c r="H165" s="614">
        <v>1.1000000000000001</v>
      </c>
      <c r="I165" s="52" t="s">
        <v>31</v>
      </c>
      <c r="J165" s="79">
        <f t="shared" si="13"/>
        <v>0</v>
      </c>
      <c r="K165" s="606" t="s">
        <v>173</v>
      </c>
      <c r="L165" s="38">
        <v>0.57999999999999996</v>
      </c>
      <c r="M165" s="38">
        <v>44</v>
      </c>
      <c r="N165" s="38">
        <v>36</v>
      </c>
      <c r="O165" s="38">
        <v>48</v>
      </c>
      <c r="P165" s="616">
        <v>7.5999999999999998E-2</v>
      </c>
      <c r="Q165" s="190" t="s">
        <v>337</v>
      </c>
      <c r="R165" s="158">
        <v>70172000</v>
      </c>
      <c r="S165" s="642" t="s">
        <v>338</v>
      </c>
    </row>
    <row r="166" spans="1:19" ht="45" customHeight="1" x14ac:dyDescent="0.2">
      <c r="A166" s="116">
        <v>106947</v>
      </c>
      <c r="B166" s="49" t="s">
        <v>339</v>
      </c>
      <c r="C166" s="50" t="s">
        <v>340</v>
      </c>
      <c r="D166" s="50" t="s">
        <v>29</v>
      </c>
      <c r="E166" s="643" t="s">
        <v>341</v>
      </c>
      <c r="F166" s="76" t="s">
        <v>214</v>
      </c>
      <c r="G166" s="584"/>
      <c r="H166" s="615">
        <v>5.03</v>
      </c>
      <c r="I166" s="52" t="s">
        <v>31</v>
      </c>
      <c r="J166" s="79">
        <f t="shared" si="13"/>
        <v>0</v>
      </c>
      <c r="K166" s="606" t="s">
        <v>173</v>
      </c>
      <c r="L166" s="38">
        <v>4.5</v>
      </c>
      <c r="M166" s="38">
        <v>67</v>
      </c>
      <c r="N166" s="38">
        <v>18</v>
      </c>
      <c r="O166" s="38">
        <v>16</v>
      </c>
      <c r="P166" s="616">
        <v>1.9E-2</v>
      </c>
      <c r="Q166" s="187" t="s">
        <v>342</v>
      </c>
      <c r="R166" s="279">
        <v>48232000</v>
      </c>
      <c r="S166" s="646" t="s">
        <v>343</v>
      </c>
    </row>
    <row r="167" spans="1:19" ht="45" customHeight="1" x14ac:dyDescent="0.2">
      <c r="A167" s="116">
        <v>106655</v>
      </c>
      <c r="B167" s="141" t="s">
        <v>344</v>
      </c>
      <c r="C167" s="50" t="s">
        <v>292</v>
      </c>
      <c r="D167" s="50" t="s">
        <v>29</v>
      </c>
      <c r="E167" s="643" t="s">
        <v>345</v>
      </c>
      <c r="F167" s="76" t="s">
        <v>214</v>
      </c>
      <c r="G167" s="584"/>
      <c r="H167" s="615">
        <v>1.92</v>
      </c>
      <c r="I167" s="52" t="s">
        <v>31</v>
      </c>
      <c r="J167" s="79">
        <f t="shared" si="13"/>
        <v>0</v>
      </c>
      <c r="K167" s="606" t="s">
        <v>173</v>
      </c>
      <c r="L167" s="38">
        <v>0.85</v>
      </c>
      <c r="M167" s="38">
        <v>45</v>
      </c>
      <c r="N167" s="38">
        <v>16</v>
      </c>
      <c r="O167" s="38">
        <v>23</v>
      </c>
      <c r="P167" s="616">
        <v>1.2937499999999999E-2</v>
      </c>
      <c r="Q167" s="187" t="s">
        <v>346</v>
      </c>
      <c r="R167" s="279">
        <v>44219100</v>
      </c>
      <c r="S167" s="642" t="s">
        <v>347</v>
      </c>
    </row>
    <row r="168" spans="1:19" ht="45" customHeight="1" x14ac:dyDescent="0.2">
      <c r="A168" s="116">
        <v>106946</v>
      </c>
      <c r="B168" s="141" t="s">
        <v>348</v>
      </c>
      <c r="C168" s="50" t="s">
        <v>349</v>
      </c>
      <c r="D168" s="50" t="s">
        <v>29</v>
      </c>
      <c r="E168" s="644" t="s">
        <v>350</v>
      </c>
      <c r="F168" s="76" t="s">
        <v>214</v>
      </c>
      <c r="G168" s="584"/>
      <c r="H168" s="615">
        <v>0.77</v>
      </c>
      <c r="I168" s="52" t="s">
        <v>31</v>
      </c>
      <c r="J168" s="79">
        <f t="shared" si="13"/>
        <v>0</v>
      </c>
      <c r="K168" s="606" t="s">
        <v>173</v>
      </c>
      <c r="L168" s="38">
        <v>2.5000000000000001E-2</v>
      </c>
      <c r="M168" s="38">
        <v>52</v>
      </c>
      <c r="N168" s="38">
        <v>47</v>
      </c>
      <c r="O168" s="38">
        <v>17</v>
      </c>
      <c r="P168" s="616">
        <v>4.2000000000000003E-2</v>
      </c>
      <c r="Q168" s="187" t="s">
        <v>351</v>
      </c>
      <c r="R168" s="279">
        <v>48239085</v>
      </c>
      <c r="S168" s="777" t="s">
        <v>81</v>
      </c>
    </row>
    <row r="169" spans="1:19" ht="48.75" customHeight="1" x14ac:dyDescent="0.2">
      <c r="A169" s="112">
        <v>106571</v>
      </c>
      <c r="B169" s="56" t="s">
        <v>352</v>
      </c>
      <c r="C169" s="38" t="s">
        <v>67</v>
      </c>
      <c r="D169" s="50" t="s">
        <v>29</v>
      </c>
      <c r="E169" s="617" t="s">
        <v>353</v>
      </c>
      <c r="F169" s="76" t="s">
        <v>214</v>
      </c>
      <c r="G169" s="585"/>
      <c r="H169" s="614">
        <v>4.72</v>
      </c>
      <c r="I169" s="52" t="s">
        <v>31</v>
      </c>
      <c r="J169" s="79">
        <f t="shared" si="13"/>
        <v>0</v>
      </c>
      <c r="K169" s="606" t="s">
        <v>173</v>
      </c>
      <c r="L169" s="38">
        <v>0.68</v>
      </c>
      <c r="M169" s="38">
        <v>62</v>
      </c>
      <c r="N169" s="38">
        <v>42</v>
      </c>
      <c r="O169" s="38">
        <v>24.3</v>
      </c>
      <c r="P169" s="616">
        <v>6.3299999999999995E-2</v>
      </c>
      <c r="Q169" s="190" t="s">
        <v>354</v>
      </c>
      <c r="R169" s="158">
        <v>70179000</v>
      </c>
      <c r="S169" s="646" t="s">
        <v>355</v>
      </c>
    </row>
    <row r="170" spans="1:19" ht="39.950000000000003" customHeight="1" x14ac:dyDescent="0.2">
      <c r="A170" s="128">
        <v>106605</v>
      </c>
      <c r="B170" s="134" t="s">
        <v>356</v>
      </c>
      <c r="C170" s="38" t="s">
        <v>67</v>
      </c>
      <c r="D170" s="265" t="s">
        <v>29</v>
      </c>
      <c r="E170" s="619" t="s">
        <v>357</v>
      </c>
      <c r="F170" s="38" t="s">
        <v>270</v>
      </c>
      <c r="G170" s="807"/>
      <c r="H170" s="124">
        <v>37.85</v>
      </c>
      <c r="I170" s="125" t="s">
        <v>31</v>
      </c>
      <c r="J170" s="42">
        <f t="shared" si="13"/>
        <v>0</v>
      </c>
      <c r="K170" s="43" t="s">
        <v>73</v>
      </c>
      <c r="L170" s="132">
        <v>0.02</v>
      </c>
      <c r="M170" s="133">
        <v>3</v>
      </c>
      <c r="N170" s="133">
        <v>3</v>
      </c>
      <c r="O170" s="133">
        <v>50</v>
      </c>
      <c r="P170" s="682">
        <v>4.4999999999999999E-4</v>
      </c>
      <c r="Q170" s="126" t="s">
        <v>358</v>
      </c>
      <c r="R170" s="280">
        <v>70179000</v>
      </c>
      <c r="S170" s="622" t="s">
        <v>359</v>
      </c>
    </row>
    <row r="171" spans="1:19" ht="84" customHeight="1" thickBot="1" x14ac:dyDescent="0.25">
      <c r="A171" s="275">
        <v>106606</v>
      </c>
      <c r="B171" s="143" t="s">
        <v>360</v>
      </c>
      <c r="C171" s="266" t="s">
        <v>361</v>
      </c>
      <c r="D171" s="266" t="s">
        <v>29</v>
      </c>
      <c r="E171" s="618" t="s">
        <v>362</v>
      </c>
      <c r="F171" s="38" t="s">
        <v>270</v>
      </c>
      <c r="G171" s="807"/>
      <c r="H171" s="136">
        <v>51.300000000000004</v>
      </c>
      <c r="I171" s="137" t="s">
        <v>31</v>
      </c>
      <c r="J171" s="79">
        <f t="shared" si="13"/>
        <v>0</v>
      </c>
      <c r="K171" s="80" t="s">
        <v>73</v>
      </c>
      <c r="L171" s="436">
        <v>1.3</v>
      </c>
      <c r="M171" s="437">
        <v>6</v>
      </c>
      <c r="N171" s="437">
        <v>3</v>
      </c>
      <c r="O171" s="437">
        <v>15</v>
      </c>
      <c r="P171" s="687">
        <v>2.7E-4</v>
      </c>
      <c r="Q171" s="138" t="s">
        <v>363</v>
      </c>
      <c r="R171" s="281">
        <v>69091100</v>
      </c>
      <c r="S171" s="623" t="s">
        <v>364</v>
      </c>
    </row>
    <row r="172" spans="1:19" s="26" customFormat="1" ht="45" customHeight="1" thickBot="1" x14ac:dyDescent="0.25">
      <c r="A172" s="354" t="s">
        <v>365</v>
      </c>
      <c r="B172" s="355"/>
      <c r="C172" s="355"/>
      <c r="D172" s="355"/>
      <c r="E172" s="355"/>
      <c r="F172" s="355"/>
      <c r="G172" s="356"/>
      <c r="H172" s="890"/>
      <c r="I172" s="355"/>
      <c r="J172" s="355"/>
      <c r="K172" s="355"/>
      <c r="L172" s="358"/>
      <c r="M172" s="358"/>
      <c r="N172" s="358"/>
      <c r="O172" s="358"/>
      <c r="P172" s="688"/>
      <c r="Q172" s="355"/>
      <c r="R172" s="355"/>
      <c r="S172" s="359"/>
    </row>
    <row r="173" spans="1:19" ht="39.950000000000003" customHeight="1" thickBot="1" x14ac:dyDescent="0.25">
      <c r="A173" s="226" t="s">
        <v>366</v>
      </c>
      <c r="B173" s="227"/>
      <c r="C173" s="228"/>
      <c r="D173" s="228"/>
      <c r="E173" s="227"/>
      <c r="F173" s="229"/>
      <c r="G173" s="232"/>
      <c r="H173" s="885"/>
      <c r="I173" s="228"/>
      <c r="J173" s="228"/>
      <c r="K173" s="227"/>
      <c r="L173" s="228"/>
      <c r="M173" s="228"/>
      <c r="N173" s="228"/>
      <c r="O173" s="228"/>
      <c r="P173" s="666"/>
      <c r="Q173" s="229"/>
      <c r="R173" s="229"/>
      <c r="S173" s="330"/>
    </row>
    <row r="174" spans="1:19" ht="183" customHeight="1" x14ac:dyDescent="0.2">
      <c r="A174" s="110">
        <v>106050</v>
      </c>
      <c r="B174" s="87" t="s">
        <v>367</v>
      </c>
      <c r="C174" s="76" t="s">
        <v>67</v>
      </c>
      <c r="D174" s="77" t="s">
        <v>29</v>
      </c>
      <c r="E174" s="522" t="s">
        <v>368</v>
      </c>
      <c r="F174" s="649" t="s">
        <v>369</v>
      </c>
      <c r="G174" s="807"/>
      <c r="H174" s="498">
        <v>2200</v>
      </c>
      <c r="I174" s="69" t="s">
        <v>370</v>
      </c>
      <c r="J174" s="755">
        <f t="shared" ref="J174:J185" si="14">IF(I174="USD",H174*G174,H174*G174*1.3)</f>
        <v>0</v>
      </c>
      <c r="K174" s="33" t="s">
        <v>73</v>
      </c>
      <c r="L174" s="469">
        <v>13.2</v>
      </c>
      <c r="M174" s="34">
        <v>54</v>
      </c>
      <c r="N174" s="34">
        <v>37</v>
      </c>
      <c r="O174" s="34">
        <v>28</v>
      </c>
      <c r="P174" s="689">
        <v>5.5944000000000001E-2</v>
      </c>
      <c r="Q174" s="73">
        <v>7025009</v>
      </c>
      <c r="R174" s="251">
        <v>90181990</v>
      </c>
      <c r="S174" s="303" t="s">
        <v>371</v>
      </c>
    </row>
    <row r="175" spans="1:19" s="155" customFormat="1" ht="251.25" customHeight="1" x14ac:dyDescent="0.2">
      <c r="A175" s="112">
        <v>106064</v>
      </c>
      <c r="B175" s="37" t="s">
        <v>372</v>
      </c>
      <c r="C175" s="38" t="s">
        <v>67</v>
      </c>
      <c r="D175" s="77" t="s">
        <v>29</v>
      </c>
      <c r="E175" s="522" t="s">
        <v>373</v>
      </c>
      <c r="F175" s="649" t="s">
        <v>369</v>
      </c>
      <c r="G175" s="807"/>
      <c r="H175" s="154">
        <v>14352</v>
      </c>
      <c r="I175" s="40" t="s">
        <v>370</v>
      </c>
      <c r="J175" s="756">
        <f t="shared" si="14"/>
        <v>0</v>
      </c>
      <c r="K175" s="43" t="s">
        <v>73</v>
      </c>
      <c r="L175" s="57">
        <v>85</v>
      </c>
      <c r="M175" s="45">
        <v>100</v>
      </c>
      <c r="N175" s="45">
        <v>84</v>
      </c>
      <c r="O175" s="45">
        <v>89</v>
      </c>
      <c r="P175" s="538">
        <v>0.74760000000000004</v>
      </c>
      <c r="Q175" s="47" t="s">
        <v>374</v>
      </c>
      <c r="R175" s="83">
        <v>90181990</v>
      </c>
      <c r="S175" s="287" t="s">
        <v>375</v>
      </c>
    </row>
    <row r="176" spans="1:19" s="155" customFormat="1" ht="53.25" customHeight="1" x14ac:dyDescent="0.2">
      <c r="A176" s="112">
        <v>106438</v>
      </c>
      <c r="B176" s="37" t="s">
        <v>376</v>
      </c>
      <c r="C176" s="38" t="s">
        <v>67</v>
      </c>
      <c r="D176" s="77" t="s">
        <v>29</v>
      </c>
      <c r="E176" s="522" t="s">
        <v>377</v>
      </c>
      <c r="F176" s="649" t="s">
        <v>369</v>
      </c>
      <c r="G176" s="807"/>
      <c r="H176" s="154">
        <v>3</v>
      </c>
      <c r="I176" s="40" t="s">
        <v>370</v>
      </c>
      <c r="J176" s="756">
        <f t="shared" si="14"/>
        <v>0</v>
      </c>
      <c r="K176" s="43" t="s">
        <v>73</v>
      </c>
      <c r="L176" s="57">
        <v>0.1</v>
      </c>
      <c r="M176" s="45">
        <v>45</v>
      </c>
      <c r="N176" s="45">
        <v>16</v>
      </c>
      <c r="O176" s="45">
        <v>2</v>
      </c>
      <c r="P176" s="538">
        <v>1.4400000000000001E-3</v>
      </c>
      <c r="Q176" s="47" t="s">
        <v>378</v>
      </c>
      <c r="R176" s="83">
        <v>39239000</v>
      </c>
      <c r="S176" s="287" t="s">
        <v>375</v>
      </c>
    </row>
    <row r="177" spans="1:19" ht="178.5" customHeight="1" x14ac:dyDescent="0.2">
      <c r="A177" s="272">
        <v>106732</v>
      </c>
      <c r="B177" s="37" t="s">
        <v>379</v>
      </c>
      <c r="C177" s="38" t="s">
        <v>67</v>
      </c>
      <c r="D177" s="38" t="s">
        <v>29</v>
      </c>
      <c r="E177" s="58" t="s">
        <v>2175</v>
      </c>
      <c r="F177" s="38" t="s">
        <v>270</v>
      </c>
      <c r="G177" s="807"/>
      <c r="H177" s="41">
        <v>1489.45</v>
      </c>
      <c r="I177" s="59" t="s">
        <v>31</v>
      </c>
      <c r="J177" s="42">
        <f t="shared" si="14"/>
        <v>0</v>
      </c>
      <c r="K177" s="43" t="s">
        <v>73</v>
      </c>
      <c r="L177" s="44">
        <v>0.8</v>
      </c>
      <c r="M177" s="45">
        <v>25</v>
      </c>
      <c r="N177" s="46">
        <v>26.5</v>
      </c>
      <c r="O177" s="46">
        <v>8.3000000000000007</v>
      </c>
      <c r="P177" s="538">
        <v>5.4987500000000002E-3</v>
      </c>
      <c r="Q177" s="47" t="s">
        <v>380</v>
      </c>
      <c r="R177" s="83">
        <v>84199085</v>
      </c>
      <c r="S177" s="287" t="s">
        <v>381</v>
      </c>
    </row>
    <row r="178" spans="1:19" ht="147" customHeight="1" x14ac:dyDescent="0.2">
      <c r="A178" s="272">
        <v>106205</v>
      </c>
      <c r="B178" s="37" t="s">
        <v>382</v>
      </c>
      <c r="C178" s="38" t="s">
        <v>67</v>
      </c>
      <c r="D178" s="38" t="s">
        <v>29</v>
      </c>
      <c r="E178" s="58" t="s">
        <v>383</v>
      </c>
      <c r="F178" s="38" t="s">
        <v>270</v>
      </c>
      <c r="G178" s="807"/>
      <c r="H178" s="41">
        <v>1400.5500000000002</v>
      </c>
      <c r="I178" s="59" t="s">
        <v>31</v>
      </c>
      <c r="J178" s="42">
        <f t="shared" si="14"/>
        <v>0</v>
      </c>
      <c r="K178" s="43" t="s">
        <v>73</v>
      </c>
      <c r="L178" s="44">
        <v>15</v>
      </c>
      <c r="M178" s="45">
        <v>30</v>
      </c>
      <c r="N178" s="45">
        <v>38</v>
      </c>
      <c r="O178" s="45">
        <v>62</v>
      </c>
      <c r="P178" s="538">
        <v>7.0680000000000007E-2</v>
      </c>
      <c r="Q178" s="47" t="s">
        <v>384</v>
      </c>
      <c r="R178" s="83">
        <v>90182000</v>
      </c>
      <c r="S178" s="287" t="s">
        <v>385</v>
      </c>
    </row>
    <row r="179" spans="1:19" ht="126" x14ac:dyDescent="0.2">
      <c r="A179" s="112">
        <v>106048</v>
      </c>
      <c r="B179" s="37" t="s">
        <v>386</v>
      </c>
      <c r="C179" s="38" t="s">
        <v>67</v>
      </c>
      <c r="D179" s="77" t="s">
        <v>29</v>
      </c>
      <c r="E179" s="58" t="s">
        <v>387</v>
      </c>
      <c r="F179" s="38" t="s">
        <v>270</v>
      </c>
      <c r="G179" s="807"/>
      <c r="H179" s="41">
        <v>2034.75</v>
      </c>
      <c r="I179" s="59" t="s">
        <v>31</v>
      </c>
      <c r="J179" s="42">
        <f t="shared" si="14"/>
        <v>0</v>
      </c>
      <c r="K179" s="43" t="s">
        <v>73</v>
      </c>
      <c r="L179" s="44">
        <v>18</v>
      </c>
      <c r="M179" s="45">
        <v>49</v>
      </c>
      <c r="N179" s="45">
        <v>41</v>
      </c>
      <c r="O179" s="45">
        <v>44</v>
      </c>
      <c r="P179" s="538">
        <v>8.8396000000000002E-2</v>
      </c>
      <c r="Q179" s="47" t="s">
        <v>388</v>
      </c>
      <c r="R179" s="83">
        <v>84211920</v>
      </c>
      <c r="S179" s="287" t="s">
        <v>389</v>
      </c>
    </row>
    <row r="180" spans="1:19" ht="173.25" x14ac:dyDescent="0.2">
      <c r="A180" s="112">
        <v>106224</v>
      </c>
      <c r="B180" s="37" t="s">
        <v>390</v>
      </c>
      <c r="C180" s="38" t="s">
        <v>67</v>
      </c>
      <c r="D180" s="40" t="s">
        <v>29</v>
      </c>
      <c r="E180" s="58" t="s">
        <v>1956</v>
      </c>
      <c r="F180" s="38" t="s">
        <v>270</v>
      </c>
      <c r="G180" s="807"/>
      <c r="H180" s="41">
        <v>6060.3</v>
      </c>
      <c r="I180" s="59" t="s">
        <v>31</v>
      </c>
      <c r="J180" s="42">
        <f t="shared" si="14"/>
        <v>0</v>
      </c>
      <c r="K180" s="43" t="s">
        <v>73</v>
      </c>
      <c r="L180" s="44">
        <v>107</v>
      </c>
      <c r="M180" s="46">
        <v>92</v>
      </c>
      <c r="N180" s="46">
        <v>62</v>
      </c>
      <c r="O180" s="46">
        <v>63</v>
      </c>
      <c r="P180" s="538">
        <v>0.3594</v>
      </c>
      <c r="Q180" s="47" t="s">
        <v>391</v>
      </c>
      <c r="R180" s="83">
        <v>84211920</v>
      </c>
      <c r="S180" s="287" t="s">
        <v>392</v>
      </c>
    </row>
    <row r="181" spans="1:19" ht="38.25" customHeight="1" x14ac:dyDescent="0.2">
      <c r="A181" s="112">
        <v>106225</v>
      </c>
      <c r="B181" s="37" t="s">
        <v>393</v>
      </c>
      <c r="C181" s="247" t="s">
        <v>67</v>
      </c>
      <c r="D181" s="40" t="s">
        <v>29</v>
      </c>
      <c r="E181" s="13" t="s">
        <v>394</v>
      </c>
      <c r="F181" s="38" t="s">
        <v>270</v>
      </c>
      <c r="G181" s="807"/>
      <c r="H181" s="41">
        <v>948.7</v>
      </c>
      <c r="I181" s="59" t="s">
        <v>31</v>
      </c>
      <c r="J181" s="42">
        <f t="shared" si="14"/>
        <v>0</v>
      </c>
      <c r="K181" s="43" t="s">
        <v>73</v>
      </c>
      <c r="L181" s="44">
        <v>3</v>
      </c>
      <c r="M181" s="46">
        <v>26</v>
      </c>
      <c r="N181" s="46">
        <v>21</v>
      </c>
      <c r="O181" s="46">
        <v>11</v>
      </c>
      <c r="P181" s="538">
        <v>6.0000000000000001E-3</v>
      </c>
      <c r="Q181" s="47" t="s">
        <v>395</v>
      </c>
      <c r="R181" s="83">
        <v>84219100</v>
      </c>
      <c r="S181" s="287" t="s">
        <v>396</v>
      </c>
    </row>
    <row r="182" spans="1:19" ht="42" customHeight="1" x14ac:dyDescent="0.2">
      <c r="A182" s="112">
        <v>106226</v>
      </c>
      <c r="B182" s="37" t="s">
        <v>397</v>
      </c>
      <c r="C182" s="247" t="s">
        <v>28</v>
      </c>
      <c r="D182" s="40" t="s">
        <v>29</v>
      </c>
      <c r="E182" s="13" t="s">
        <v>398</v>
      </c>
      <c r="F182" s="38" t="s">
        <v>270</v>
      </c>
      <c r="G182" s="807"/>
      <c r="H182" s="41">
        <v>579.25</v>
      </c>
      <c r="I182" s="59" t="s">
        <v>31</v>
      </c>
      <c r="J182" s="42">
        <f t="shared" si="14"/>
        <v>0</v>
      </c>
      <c r="K182" s="43" t="s">
        <v>73</v>
      </c>
      <c r="L182" s="44">
        <v>2</v>
      </c>
      <c r="M182" s="46">
        <v>29</v>
      </c>
      <c r="N182" s="46">
        <v>21</v>
      </c>
      <c r="O182" s="46">
        <v>10</v>
      </c>
      <c r="P182" s="538">
        <v>6.1000000000000004E-3</v>
      </c>
      <c r="Q182" s="47" t="s">
        <v>399</v>
      </c>
      <c r="R182" s="83">
        <v>84219100</v>
      </c>
      <c r="S182" s="287" t="s">
        <v>400</v>
      </c>
    </row>
    <row r="183" spans="1:19" ht="47.25" x14ac:dyDescent="0.2">
      <c r="A183" s="112">
        <v>106227</v>
      </c>
      <c r="B183" s="37" t="s">
        <v>401</v>
      </c>
      <c r="C183" s="247" t="s">
        <v>28</v>
      </c>
      <c r="D183" s="40" t="s">
        <v>29</v>
      </c>
      <c r="E183" s="13" t="s">
        <v>402</v>
      </c>
      <c r="F183" s="38" t="s">
        <v>270</v>
      </c>
      <c r="G183" s="807"/>
      <c r="H183" s="41">
        <v>174.20000000000002</v>
      </c>
      <c r="I183" s="59" t="s">
        <v>31</v>
      </c>
      <c r="J183" s="42">
        <f t="shared" si="14"/>
        <v>0</v>
      </c>
      <c r="K183" s="43" t="s">
        <v>73</v>
      </c>
      <c r="L183" s="44">
        <v>0.1</v>
      </c>
      <c r="M183" s="46">
        <v>22</v>
      </c>
      <c r="N183" s="46">
        <v>22</v>
      </c>
      <c r="O183" s="46">
        <v>6</v>
      </c>
      <c r="P183" s="538">
        <v>2.8999999999999998E-3</v>
      </c>
      <c r="Q183" s="47" t="s">
        <v>403</v>
      </c>
      <c r="R183" s="83">
        <v>84219100</v>
      </c>
      <c r="S183" s="287" t="s">
        <v>404</v>
      </c>
    </row>
    <row r="184" spans="1:19" ht="49.5" customHeight="1" x14ac:dyDescent="0.2">
      <c r="A184" s="112">
        <v>106228</v>
      </c>
      <c r="B184" s="37" t="s">
        <v>405</v>
      </c>
      <c r="C184" s="247" t="s">
        <v>28</v>
      </c>
      <c r="D184" s="40" t="s">
        <v>29</v>
      </c>
      <c r="E184" s="13" t="s">
        <v>406</v>
      </c>
      <c r="F184" s="38" t="s">
        <v>270</v>
      </c>
      <c r="G184" s="807"/>
      <c r="H184" s="41">
        <v>327.15000000000003</v>
      </c>
      <c r="I184" s="59" t="s">
        <v>31</v>
      </c>
      <c r="J184" s="42">
        <f t="shared" si="14"/>
        <v>0</v>
      </c>
      <c r="K184" s="43" t="s">
        <v>73</v>
      </c>
      <c r="L184" s="44">
        <v>0.4</v>
      </c>
      <c r="M184" s="46">
        <v>20</v>
      </c>
      <c r="N184" s="46">
        <v>17</v>
      </c>
      <c r="O184" s="46">
        <v>9</v>
      </c>
      <c r="P184" s="538">
        <v>3.0999999999999999E-3</v>
      </c>
      <c r="Q184" s="47" t="s">
        <v>407</v>
      </c>
      <c r="R184" s="83">
        <v>84219100</v>
      </c>
      <c r="S184" s="287" t="s">
        <v>408</v>
      </c>
    </row>
    <row r="185" spans="1:19" ht="47.25" x14ac:dyDescent="0.2">
      <c r="A185" s="116">
        <v>106229</v>
      </c>
      <c r="B185" s="49" t="s">
        <v>409</v>
      </c>
      <c r="C185" s="438" t="s">
        <v>28</v>
      </c>
      <c r="D185" s="52" t="s">
        <v>29</v>
      </c>
      <c r="E185" s="105" t="s">
        <v>410</v>
      </c>
      <c r="F185" s="38" t="s">
        <v>270</v>
      </c>
      <c r="G185" s="807"/>
      <c r="H185" s="53">
        <v>327.15000000000003</v>
      </c>
      <c r="I185" s="97" t="s">
        <v>31</v>
      </c>
      <c r="J185" s="79">
        <f t="shared" si="14"/>
        <v>0</v>
      </c>
      <c r="K185" s="80" t="s">
        <v>73</v>
      </c>
      <c r="L185" s="81">
        <v>0.66700000000000004</v>
      </c>
      <c r="M185" s="146">
        <v>10</v>
      </c>
      <c r="N185" s="146">
        <v>10</v>
      </c>
      <c r="O185" s="146">
        <v>5</v>
      </c>
      <c r="P185" s="667">
        <v>5.0000000000000001E-4</v>
      </c>
      <c r="Q185" s="54" t="s">
        <v>411</v>
      </c>
      <c r="R185" s="83">
        <v>84219100</v>
      </c>
      <c r="S185" s="295" t="s">
        <v>408</v>
      </c>
    </row>
    <row r="186" spans="1:19" ht="117.75" customHeight="1" thickBot="1" x14ac:dyDescent="0.25">
      <c r="A186" s="36">
        <v>106219</v>
      </c>
      <c r="B186" s="56" t="s">
        <v>412</v>
      </c>
      <c r="C186" s="40" t="s">
        <v>67</v>
      </c>
      <c r="D186" s="40" t="s">
        <v>29</v>
      </c>
      <c r="E186" s="58" t="s">
        <v>413</v>
      </c>
      <c r="F186" s="38" t="s">
        <v>270</v>
      </c>
      <c r="G186" s="807"/>
      <c r="H186" s="41">
        <v>217.20000000000002</v>
      </c>
      <c r="I186" s="59" t="s">
        <v>31</v>
      </c>
      <c r="J186" s="42">
        <f>IF(I186="USD",H186*G186,H186*G186*1.25)</f>
        <v>0</v>
      </c>
      <c r="K186" s="43" t="s">
        <v>73</v>
      </c>
      <c r="L186" s="44">
        <v>4.7</v>
      </c>
      <c r="M186" s="45">
        <v>27</v>
      </c>
      <c r="N186" s="45">
        <v>20</v>
      </c>
      <c r="O186" s="45">
        <v>25</v>
      </c>
      <c r="P186" s="538">
        <v>1.35E-2</v>
      </c>
      <c r="Q186" s="47" t="s">
        <v>414</v>
      </c>
      <c r="R186" s="83">
        <v>84798200</v>
      </c>
      <c r="S186" s="287" t="s">
        <v>415</v>
      </c>
    </row>
    <row r="187" spans="1:19" s="66" customFormat="1" ht="39.950000000000003" customHeight="1" thickBot="1" x14ac:dyDescent="0.25">
      <c r="A187" s="226" t="s">
        <v>416</v>
      </c>
      <c r="B187" s="233"/>
      <c r="C187" s="234"/>
      <c r="D187" s="234"/>
      <c r="E187" s="233"/>
      <c r="F187" s="235"/>
      <c r="G187" s="236"/>
      <c r="H187" s="885"/>
      <c r="I187" s="234"/>
      <c r="J187" s="234"/>
      <c r="K187" s="233"/>
      <c r="L187" s="234"/>
      <c r="M187" s="234"/>
      <c r="N187" s="234"/>
      <c r="O187" s="234"/>
      <c r="P187" s="668"/>
      <c r="Q187" s="235"/>
      <c r="R187" s="235"/>
      <c r="S187" s="330"/>
    </row>
    <row r="188" spans="1:19" ht="228" customHeight="1" x14ac:dyDescent="0.2">
      <c r="A188" s="110">
        <v>106512</v>
      </c>
      <c r="B188" s="87" t="s">
        <v>417</v>
      </c>
      <c r="C188" s="76" t="s">
        <v>100</v>
      </c>
      <c r="D188" s="77" t="s">
        <v>418</v>
      </c>
      <c r="E188" s="522" t="s">
        <v>419</v>
      </c>
      <c r="F188" s="147" t="s">
        <v>369</v>
      </c>
      <c r="G188" s="807"/>
      <c r="H188" s="152">
        <v>750</v>
      </c>
      <c r="I188" s="77" t="s">
        <v>370</v>
      </c>
      <c r="J188" s="757">
        <f t="shared" ref="J188:J196" si="15">IF(I188="USD",H188*G188,H188*G188*1.3)</f>
        <v>0</v>
      </c>
      <c r="K188" s="93" t="s">
        <v>420</v>
      </c>
      <c r="L188" s="153">
        <v>1.5</v>
      </c>
      <c r="M188" s="153">
        <v>24</v>
      </c>
      <c r="N188" s="153">
        <v>15</v>
      </c>
      <c r="O188" s="153">
        <v>14</v>
      </c>
      <c r="P188" s="570">
        <v>5.0400000000000002E-3</v>
      </c>
      <c r="Q188" s="119" t="s">
        <v>421</v>
      </c>
      <c r="R188" s="104">
        <v>38221900</v>
      </c>
      <c r="S188" s="296" t="s">
        <v>422</v>
      </c>
    </row>
    <row r="189" spans="1:19" ht="241.5" customHeight="1" x14ac:dyDescent="0.2">
      <c r="A189" s="112">
        <v>106513</v>
      </c>
      <c r="B189" s="37" t="s">
        <v>423</v>
      </c>
      <c r="C189" s="38" t="s">
        <v>100</v>
      </c>
      <c r="D189" s="77" t="s">
        <v>418</v>
      </c>
      <c r="E189" s="522" t="s">
        <v>2176</v>
      </c>
      <c r="F189" s="113" t="s">
        <v>369</v>
      </c>
      <c r="G189" s="807"/>
      <c r="H189" s="154">
        <v>750</v>
      </c>
      <c r="I189" s="40" t="s">
        <v>370</v>
      </c>
      <c r="J189" s="756">
        <f t="shared" si="15"/>
        <v>0</v>
      </c>
      <c r="K189" s="43" t="s">
        <v>420</v>
      </c>
      <c r="L189" s="57">
        <v>1.5</v>
      </c>
      <c r="M189" s="57">
        <v>24</v>
      </c>
      <c r="N189" s="57">
        <v>15</v>
      </c>
      <c r="O189" s="57">
        <v>14</v>
      </c>
      <c r="P189" s="538">
        <v>5.0400000000000002E-3</v>
      </c>
      <c r="Q189" s="47" t="s">
        <v>424</v>
      </c>
      <c r="R189" s="83">
        <v>38221900</v>
      </c>
      <c r="S189" s="287" t="s">
        <v>425</v>
      </c>
    </row>
    <row r="190" spans="1:19" ht="228" customHeight="1" x14ac:dyDescent="0.2">
      <c r="A190" s="112">
        <v>106590</v>
      </c>
      <c r="B190" s="37" t="s">
        <v>426</v>
      </c>
      <c r="C190" s="38" t="s">
        <v>427</v>
      </c>
      <c r="D190" s="77" t="s">
        <v>418</v>
      </c>
      <c r="E190" s="522" t="s">
        <v>2177</v>
      </c>
      <c r="F190" s="113" t="s">
        <v>369</v>
      </c>
      <c r="G190" s="807"/>
      <c r="H190" s="154">
        <v>750</v>
      </c>
      <c r="I190" s="40" t="s">
        <v>370</v>
      </c>
      <c r="J190" s="756">
        <f t="shared" si="15"/>
        <v>0</v>
      </c>
      <c r="K190" s="43" t="s">
        <v>420</v>
      </c>
      <c r="L190" s="40">
        <v>1.5</v>
      </c>
      <c r="M190" s="57">
        <v>24</v>
      </c>
      <c r="N190" s="57">
        <v>15</v>
      </c>
      <c r="O190" s="57">
        <v>14</v>
      </c>
      <c r="P190" s="538">
        <v>5.0400000000000002E-3</v>
      </c>
      <c r="Q190" s="47" t="s">
        <v>428</v>
      </c>
      <c r="R190" s="83">
        <v>38221900</v>
      </c>
      <c r="S190" s="287" t="s">
        <v>429</v>
      </c>
    </row>
    <row r="191" spans="1:19" ht="180" customHeight="1" x14ac:dyDescent="0.2">
      <c r="A191" s="112">
        <v>106888</v>
      </c>
      <c r="B191" s="37" t="s">
        <v>430</v>
      </c>
      <c r="C191" s="38" t="s">
        <v>431</v>
      </c>
      <c r="D191" s="77" t="s">
        <v>418</v>
      </c>
      <c r="E191" s="522" t="s">
        <v>2178</v>
      </c>
      <c r="F191" s="113" t="s">
        <v>369</v>
      </c>
      <c r="G191" s="807"/>
      <c r="H191" s="154">
        <f>IF(G191&lt;=7,125,94)</f>
        <v>125</v>
      </c>
      <c r="I191" s="40" t="s">
        <v>370</v>
      </c>
      <c r="J191" s="756">
        <f t="shared" si="15"/>
        <v>0</v>
      </c>
      <c r="K191" s="43" t="s">
        <v>420</v>
      </c>
      <c r="L191" s="40">
        <v>1.5</v>
      </c>
      <c r="M191" s="57">
        <v>28</v>
      </c>
      <c r="N191" s="57">
        <v>15</v>
      </c>
      <c r="O191" s="57">
        <v>13</v>
      </c>
      <c r="P191" s="538">
        <v>5.4599999999999996E-3</v>
      </c>
      <c r="Q191" s="47" t="s">
        <v>432</v>
      </c>
      <c r="R191" s="83">
        <v>38221900</v>
      </c>
      <c r="S191" s="287" t="s">
        <v>433</v>
      </c>
    </row>
    <row r="192" spans="1:19" ht="230.25" customHeight="1" x14ac:dyDescent="0.2">
      <c r="A192" s="112">
        <v>106889</v>
      </c>
      <c r="B192" s="37" t="s">
        <v>434</v>
      </c>
      <c r="C192" s="38" t="s">
        <v>431</v>
      </c>
      <c r="D192" s="77" t="s">
        <v>418</v>
      </c>
      <c r="E192" s="522" t="s">
        <v>2179</v>
      </c>
      <c r="F192" s="113" t="s">
        <v>369</v>
      </c>
      <c r="G192" s="807"/>
      <c r="H192" s="154">
        <f>IF(G192&lt;=7,125,94)</f>
        <v>125</v>
      </c>
      <c r="I192" s="40" t="s">
        <v>370</v>
      </c>
      <c r="J192" s="756">
        <f t="shared" si="15"/>
        <v>0</v>
      </c>
      <c r="K192" s="43" t="s">
        <v>420</v>
      </c>
      <c r="L192" s="40">
        <v>0.5</v>
      </c>
      <c r="M192" s="523">
        <v>16</v>
      </c>
      <c r="N192" s="523">
        <v>13</v>
      </c>
      <c r="O192" s="523">
        <v>11</v>
      </c>
      <c r="P192" s="690">
        <f>M192*N192*O192/1000000</f>
        <v>2.2880000000000001E-3</v>
      </c>
      <c r="Q192" s="47" t="s">
        <v>435</v>
      </c>
      <c r="R192" s="83">
        <v>38221900</v>
      </c>
      <c r="S192" s="287" t="s">
        <v>436</v>
      </c>
    </row>
    <row r="193" spans="1:19" ht="96" customHeight="1" x14ac:dyDescent="0.2">
      <c r="A193" s="159">
        <v>106477</v>
      </c>
      <c r="B193" s="49" t="s">
        <v>437</v>
      </c>
      <c r="C193" s="38" t="s">
        <v>427</v>
      </c>
      <c r="D193" s="30" t="s">
        <v>438</v>
      </c>
      <c r="E193" s="522" t="s">
        <v>439</v>
      </c>
      <c r="F193" s="113" t="s">
        <v>369</v>
      </c>
      <c r="G193" s="807"/>
      <c r="H193" s="157">
        <v>52</v>
      </c>
      <c r="I193" s="52" t="s">
        <v>370</v>
      </c>
      <c r="J193" s="758">
        <f t="shared" si="15"/>
        <v>0</v>
      </c>
      <c r="K193" s="43" t="s">
        <v>420</v>
      </c>
      <c r="L193" s="57">
        <v>0.5</v>
      </c>
      <c r="M193" s="45">
        <v>14</v>
      </c>
      <c r="N193" s="45">
        <v>6</v>
      </c>
      <c r="O193" s="45">
        <v>7</v>
      </c>
      <c r="P193" s="538">
        <v>5.8799999999999998E-4</v>
      </c>
      <c r="Q193" s="54">
        <v>51610</v>
      </c>
      <c r="R193" s="278">
        <v>38221900</v>
      </c>
      <c r="S193" s="287" t="s">
        <v>440</v>
      </c>
    </row>
    <row r="194" spans="1:19" ht="243" customHeight="1" x14ac:dyDescent="0.2">
      <c r="A194" s="112">
        <v>106890</v>
      </c>
      <c r="B194" s="37" t="s">
        <v>441</v>
      </c>
      <c r="C194" s="38" t="s">
        <v>431</v>
      </c>
      <c r="D194" s="40" t="s">
        <v>418</v>
      </c>
      <c r="E194" s="522" t="s">
        <v>2180</v>
      </c>
      <c r="F194" s="113" t="s">
        <v>369</v>
      </c>
      <c r="G194" s="807"/>
      <c r="H194" s="154">
        <f>IF(G194&lt;=7,125,94)</f>
        <v>125</v>
      </c>
      <c r="I194" s="40" t="s">
        <v>370</v>
      </c>
      <c r="J194" s="756">
        <f t="shared" si="15"/>
        <v>0</v>
      </c>
      <c r="K194" s="43" t="s">
        <v>420</v>
      </c>
      <c r="L194" s="40">
        <v>0.5</v>
      </c>
      <c r="M194" s="523">
        <v>16</v>
      </c>
      <c r="N194" s="523">
        <v>13</v>
      </c>
      <c r="O194" s="523">
        <v>11</v>
      </c>
      <c r="P194" s="690">
        <v>2.2880000000000001E-3</v>
      </c>
      <c r="Q194" s="47">
        <v>29712</v>
      </c>
      <c r="R194" s="83">
        <v>38221900</v>
      </c>
      <c r="S194" s="287" t="s">
        <v>442</v>
      </c>
    </row>
    <row r="195" spans="1:19" s="155" customFormat="1" ht="96" customHeight="1" x14ac:dyDescent="0.2">
      <c r="A195" s="110">
        <v>106439</v>
      </c>
      <c r="B195" s="87" t="s">
        <v>443</v>
      </c>
      <c r="C195" s="76" t="s">
        <v>152</v>
      </c>
      <c r="D195" s="77" t="s">
        <v>418</v>
      </c>
      <c r="E195" s="522" t="s">
        <v>2015</v>
      </c>
      <c r="F195" s="76" t="s">
        <v>369</v>
      </c>
      <c r="G195" s="807"/>
      <c r="H195" s="152">
        <v>0</v>
      </c>
      <c r="I195" s="77" t="s">
        <v>370</v>
      </c>
      <c r="J195" s="757">
        <f t="shared" si="15"/>
        <v>0</v>
      </c>
      <c r="K195" s="93" t="s">
        <v>420</v>
      </c>
      <c r="L195" s="153">
        <v>1.5</v>
      </c>
      <c r="M195" s="94">
        <v>25</v>
      </c>
      <c r="N195" s="94">
        <v>15</v>
      </c>
      <c r="O195" s="94">
        <v>13</v>
      </c>
      <c r="P195" s="570">
        <v>4.875E-3</v>
      </c>
      <c r="Q195" s="119" t="s">
        <v>444</v>
      </c>
      <c r="R195" s="104">
        <v>38221900</v>
      </c>
      <c r="S195" s="296" t="s">
        <v>422</v>
      </c>
    </row>
    <row r="196" spans="1:19" ht="52.5" customHeight="1" thickBot="1" x14ac:dyDescent="0.25">
      <c r="A196" s="116">
        <v>106254</v>
      </c>
      <c r="B196" s="49" t="s">
        <v>445</v>
      </c>
      <c r="C196" s="50" t="s">
        <v>446</v>
      </c>
      <c r="D196" s="52" t="s">
        <v>29</v>
      </c>
      <c r="E196" s="55" t="s">
        <v>1750</v>
      </c>
      <c r="F196" s="38" t="s">
        <v>270</v>
      </c>
      <c r="G196" s="807"/>
      <c r="H196" s="53">
        <v>201.85000000000002</v>
      </c>
      <c r="I196" s="97" t="s">
        <v>31</v>
      </c>
      <c r="J196" s="79">
        <f t="shared" si="15"/>
        <v>0</v>
      </c>
      <c r="K196" s="80" t="s">
        <v>73</v>
      </c>
      <c r="L196" s="81">
        <v>0.1</v>
      </c>
      <c r="M196" s="146">
        <v>6.3</v>
      </c>
      <c r="N196" s="146">
        <v>6.3</v>
      </c>
      <c r="O196" s="146">
        <v>7.5</v>
      </c>
      <c r="P196" s="667">
        <v>4.0000000000000002E-4</v>
      </c>
      <c r="Q196" s="54" t="s">
        <v>447</v>
      </c>
      <c r="R196" s="278">
        <v>28539010</v>
      </c>
      <c r="S196" s="295" t="s">
        <v>448</v>
      </c>
    </row>
    <row r="197" spans="1:19" s="66" customFormat="1" ht="39.950000000000003" customHeight="1" thickBot="1" x14ac:dyDescent="0.25">
      <c r="A197" s="226" t="s">
        <v>449</v>
      </c>
      <c r="B197" s="233"/>
      <c r="C197" s="234"/>
      <c r="D197" s="234"/>
      <c r="E197" s="233"/>
      <c r="F197" s="235"/>
      <c r="G197" s="236"/>
      <c r="H197" s="885"/>
      <c r="I197" s="234"/>
      <c r="J197" s="234"/>
      <c r="K197" s="233"/>
      <c r="L197" s="234"/>
      <c r="M197" s="234"/>
      <c r="N197" s="234"/>
      <c r="O197" s="234"/>
      <c r="P197" s="668"/>
      <c r="Q197" s="235"/>
      <c r="R197" s="235"/>
      <c r="S197" s="330"/>
    </row>
    <row r="198" spans="1:19" ht="51" customHeight="1" x14ac:dyDescent="0.2">
      <c r="A198" s="272">
        <v>106053</v>
      </c>
      <c r="B198" s="56" t="s">
        <v>450</v>
      </c>
      <c r="C198" s="38" t="s">
        <v>67</v>
      </c>
      <c r="D198" s="38" t="s">
        <v>29</v>
      </c>
      <c r="E198" s="58" t="s">
        <v>451</v>
      </c>
      <c r="F198" s="38" t="s">
        <v>270</v>
      </c>
      <c r="G198" s="807"/>
      <c r="H198" s="41">
        <v>204.25</v>
      </c>
      <c r="I198" s="59" t="s">
        <v>31</v>
      </c>
      <c r="J198" s="79">
        <f t="shared" ref="J198:J219" si="16">IF(I198="USD",H198*G198,H198*G198*1.3)</f>
        <v>0</v>
      </c>
      <c r="K198" s="43" t="s">
        <v>73</v>
      </c>
      <c r="L198" s="45">
        <v>1</v>
      </c>
      <c r="M198" s="45">
        <v>31</v>
      </c>
      <c r="N198" s="45">
        <v>10.5</v>
      </c>
      <c r="O198" s="45">
        <v>3.5</v>
      </c>
      <c r="P198" s="538">
        <v>1.1392500000000001E-3</v>
      </c>
      <c r="Q198" s="47" t="s">
        <v>452</v>
      </c>
      <c r="R198" s="83">
        <v>84131900</v>
      </c>
      <c r="S198" s="287" t="s">
        <v>453</v>
      </c>
    </row>
    <row r="199" spans="1:19" ht="48" customHeight="1" x14ac:dyDescent="0.2">
      <c r="A199" s="272">
        <v>106054</v>
      </c>
      <c r="B199" s="56" t="s">
        <v>454</v>
      </c>
      <c r="C199" s="38" t="s">
        <v>67</v>
      </c>
      <c r="D199" s="38" t="s">
        <v>29</v>
      </c>
      <c r="E199" s="58" t="s">
        <v>455</v>
      </c>
      <c r="F199" s="38" t="s">
        <v>270</v>
      </c>
      <c r="G199" s="807"/>
      <c r="H199" s="41">
        <v>204.25</v>
      </c>
      <c r="I199" s="59" t="s">
        <v>31</v>
      </c>
      <c r="J199" s="79">
        <f t="shared" si="16"/>
        <v>0</v>
      </c>
      <c r="K199" s="43" t="s">
        <v>73</v>
      </c>
      <c r="L199" s="45">
        <v>1</v>
      </c>
      <c r="M199" s="45">
        <v>31</v>
      </c>
      <c r="N199" s="45">
        <v>10.5</v>
      </c>
      <c r="O199" s="45">
        <v>3.5</v>
      </c>
      <c r="P199" s="538">
        <v>1.1392500000000001E-3</v>
      </c>
      <c r="Q199" s="47" t="s">
        <v>456</v>
      </c>
      <c r="R199" s="83">
        <v>84131900</v>
      </c>
      <c r="S199" s="287" t="s">
        <v>457</v>
      </c>
    </row>
    <row r="200" spans="1:19" ht="49.5" customHeight="1" x14ac:dyDescent="0.2">
      <c r="A200" s="272">
        <v>106055</v>
      </c>
      <c r="B200" s="56" t="s">
        <v>458</v>
      </c>
      <c r="C200" s="38" t="s">
        <v>67</v>
      </c>
      <c r="D200" s="38" t="s">
        <v>29</v>
      </c>
      <c r="E200" s="58" t="s">
        <v>459</v>
      </c>
      <c r="F200" s="38" t="s">
        <v>270</v>
      </c>
      <c r="G200" s="807"/>
      <c r="H200" s="41">
        <v>204.25</v>
      </c>
      <c r="I200" s="59" t="s">
        <v>31</v>
      </c>
      <c r="J200" s="79">
        <f t="shared" si="16"/>
        <v>0</v>
      </c>
      <c r="K200" s="43" t="s">
        <v>73</v>
      </c>
      <c r="L200" s="45">
        <v>1</v>
      </c>
      <c r="M200" s="45">
        <v>31</v>
      </c>
      <c r="N200" s="45">
        <v>10.5</v>
      </c>
      <c r="O200" s="45">
        <v>3.5</v>
      </c>
      <c r="P200" s="538">
        <v>1.1392500000000001E-3</v>
      </c>
      <c r="Q200" s="47" t="s">
        <v>460</v>
      </c>
      <c r="R200" s="83">
        <v>84131900</v>
      </c>
      <c r="S200" s="287" t="s">
        <v>461</v>
      </c>
    </row>
    <row r="201" spans="1:19" ht="49.5" customHeight="1" x14ac:dyDescent="0.2">
      <c r="A201" s="272">
        <v>106056</v>
      </c>
      <c r="B201" s="56" t="s">
        <v>462</v>
      </c>
      <c r="C201" s="38" t="s">
        <v>67</v>
      </c>
      <c r="D201" s="38" t="s">
        <v>29</v>
      </c>
      <c r="E201" s="58" t="s">
        <v>463</v>
      </c>
      <c r="F201" s="38" t="s">
        <v>270</v>
      </c>
      <c r="G201" s="807"/>
      <c r="H201" s="41">
        <v>204.25</v>
      </c>
      <c r="I201" s="59" t="s">
        <v>31</v>
      </c>
      <c r="J201" s="79">
        <f t="shared" si="16"/>
        <v>0</v>
      </c>
      <c r="K201" s="43" t="s">
        <v>73</v>
      </c>
      <c r="L201" s="45">
        <v>1</v>
      </c>
      <c r="M201" s="45">
        <v>31</v>
      </c>
      <c r="N201" s="45">
        <v>10.5</v>
      </c>
      <c r="O201" s="45">
        <v>3.5</v>
      </c>
      <c r="P201" s="538">
        <v>1.1392500000000001E-3</v>
      </c>
      <c r="Q201" s="47" t="s">
        <v>464</v>
      </c>
      <c r="R201" s="83">
        <v>84131900</v>
      </c>
      <c r="S201" s="287" t="s">
        <v>465</v>
      </c>
    </row>
    <row r="202" spans="1:19" ht="47.25" x14ac:dyDescent="0.2">
      <c r="A202" s="272">
        <v>106057</v>
      </c>
      <c r="B202" s="56" t="s">
        <v>466</v>
      </c>
      <c r="C202" s="38" t="s">
        <v>67</v>
      </c>
      <c r="D202" s="38" t="s">
        <v>29</v>
      </c>
      <c r="E202" s="58" t="s">
        <v>467</v>
      </c>
      <c r="F202" s="38" t="s">
        <v>270</v>
      </c>
      <c r="G202" s="807"/>
      <c r="H202" s="41">
        <v>204.25</v>
      </c>
      <c r="I202" s="59" t="s">
        <v>31</v>
      </c>
      <c r="J202" s="79">
        <f t="shared" si="16"/>
        <v>0</v>
      </c>
      <c r="K202" s="43" t="s">
        <v>73</v>
      </c>
      <c r="L202" s="45">
        <v>1</v>
      </c>
      <c r="M202" s="45">
        <v>31</v>
      </c>
      <c r="N202" s="45">
        <v>10.5</v>
      </c>
      <c r="O202" s="45">
        <v>3.5</v>
      </c>
      <c r="P202" s="538">
        <v>1.1392500000000001E-3</v>
      </c>
      <c r="Q202" s="47" t="s">
        <v>468</v>
      </c>
      <c r="R202" s="83">
        <v>84131900</v>
      </c>
      <c r="S202" s="287" t="s">
        <v>469</v>
      </c>
    </row>
    <row r="203" spans="1:19" ht="47.25" x14ac:dyDescent="0.2">
      <c r="A203" s="317">
        <v>106059</v>
      </c>
      <c r="B203" s="268" t="s">
        <v>470</v>
      </c>
      <c r="C203" s="38" t="s">
        <v>67</v>
      </c>
      <c r="D203" s="267" t="s">
        <v>29</v>
      </c>
      <c r="E203" s="58" t="s">
        <v>471</v>
      </c>
      <c r="F203" s="38" t="s">
        <v>270</v>
      </c>
      <c r="G203" s="807"/>
      <c r="H203" s="41">
        <v>577.30000000000007</v>
      </c>
      <c r="I203" s="59" t="s">
        <v>31</v>
      </c>
      <c r="J203" s="79">
        <f t="shared" si="16"/>
        <v>0</v>
      </c>
      <c r="K203" s="43" t="s">
        <v>73</v>
      </c>
      <c r="L203" s="44">
        <v>0.5</v>
      </c>
      <c r="M203" s="45">
        <v>39.5</v>
      </c>
      <c r="N203" s="45">
        <v>15.2</v>
      </c>
      <c r="O203" s="45">
        <v>5.5</v>
      </c>
      <c r="P203" s="538">
        <v>3.3021999999999999E-3</v>
      </c>
      <c r="Q203" s="47" t="s">
        <v>472</v>
      </c>
      <c r="R203" s="83">
        <v>84131900</v>
      </c>
      <c r="S203" s="287" t="s">
        <v>473</v>
      </c>
    </row>
    <row r="204" spans="1:19" ht="47.25" x14ac:dyDescent="0.2">
      <c r="A204" s="317">
        <v>106060</v>
      </c>
      <c r="B204" s="268" t="s">
        <v>474</v>
      </c>
      <c r="C204" s="38" t="s">
        <v>67</v>
      </c>
      <c r="D204" s="38" t="s">
        <v>29</v>
      </c>
      <c r="E204" s="58" t="s">
        <v>475</v>
      </c>
      <c r="F204" s="38" t="s">
        <v>270</v>
      </c>
      <c r="G204" s="807"/>
      <c r="H204" s="41">
        <v>577.30000000000007</v>
      </c>
      <c r="I204" s="59" t="s">
        <v>31</v>
      </c>
      <c r="J204" s="79">
        <f t="shared" si="16"/>
        <v>0</v>
      </c>
      <c r="K204" s="43" t="s">
        <v>73</v>
      </c>
      <c r="L204" s="44">
        <v>0.5</v>
      </c>
      <c r="M204" s="45">
        <v>39.5</v>
      </c>
      <c r="N204" s="45">
        <v>15.2</v>
      </c>
      <c r="O204" s="45">
        <v>5.5</v>
      </c>
      <c r="P204" s="538">
        <v>3.3021999999999999E-3</v>
      </c>
      <c r="Q204" s="47" t="s">
        <v>476</v>
      </c>
      <c r="R204" s="83">
        <v>84131900</v>
      </c>
      <c r="S204" s="287" t="s">
        <v>477</v>
      </c>
    </row>
    <row r="205" spans="1:19" ht="38.1" customHeight="1" x14ac:dyDescent="0.2">
      <c r="A205" s="317">
        <v>106218</v>
      </c>
      <c r="B205" s="268" t="s">
        <v>478</v>
      </c>
      <c r="C205" s="38" t="s">
        <v>67</v>
      </c>
      <c r="D205" s="267" t="s">
        <v>29</v>
      </c>
      <c r="E205" s="58" t="s">
        <v>479</v>
      </c>
      <c r="F205" s="38" t="s">
        <v>270</v>
      </c>
      <c r="G205" s="807"/>
      <c r="H205" s="41">
        <v>25.950000000000003</v>
      </c>
      <c r="I205" s="59" t="s">
        <v>31</v>
      </c>
      <c r="J205" s="79">
        <f t="shared" si="16"/>
        <v>0</v>
      </c>
      <c r="K205" s="43" t="s">
        <v>73</v>
      </c>
      <c r="L205" s="44">
        <v>0.5</v>
      </c>
      <c r="M205" s="45">
        <v>20</v>
      </c>
      <c r="N205" s="45">
        <v>20</v>
      </c>
      <c r="O205" s="45">
        <v>20</v>
      </c>
      <c r="P205" s="538">
        <v>8.0000000000000002E-3</v>
      </c>
      <c r="Q205" s="47" t="s">
        <v>480</v>
      </c>
      <c r="R205" s="83">
        <v>39269097</v>
      </c>
      <c r="S205" s="287" t="s">
        <v>481</v>
      </c>
    </row>
    <row r="206" spans="1:19" ht="57.75" customHeight="1" x14ac:dyDescent="0.2">
      <c r="A206" s="112">
        <v>106554</v>
      </c>
      <c r="B206" s="37" t="s">
        <v>482</v>
      </c>
      <c r="C206" s="38" t="s">
        <v>483</v>
      </c>
      <c r="D206" s="40" t="s">
        <v>269</v>
      </c>
      <c r="E206" s="58" t="s">
        <v>1751</v>
      </c>
      <c r="F206" s="38" t="s">
        <v>270</v>
      </c>
      <c r="G206" s="807"/>
      <c r="H206" s="41">
        <v>115.7</v>
      </c>
      <c r="I206" s="59" t="s">
        <v>31</v>
      </c>
      <c r="J206" s="79">
        <f t="shared" si="16"/>
        <v>0</v>
      </c>
      <c r="K206" s="43" t="s">
        <v>73</v>
      </c>
      <c r="L206" s="44">
        <v>3</v>
      </c>
      <c r="M206" s="45">
        <v>30</v>
      </c>
      <c r="N206" s="45">
        <v>18</v>
      </c>
      <c r="O206" s="45">
        <v>24</v>
      </c>
      <c r="P206" s="538">
        <v>1.2999999999999999E-2</v>
      </c>
      <c r="Q206" s="47" t="s">
        <v>484</v>
      </c>
      <c r="R206" s="83">
        <v>39269097</v>
      </c>
      <c r="S206" s="287" t="s">
        <v>485</v>
      </c>
    </row>
    <row r="207" spans="1:19" ht="81" customHeight="1" x14ac:dyDescent="0.2">
      <c r="A207" s="112">
        <v>106555</v>
      </c>
      <c r="B207" s="37" t="s">
        <v>486</v>
      </c>
      <c r="C207" s="38" t="s">
        <v>483</v>
      </c>
      <c r="D207" s="40" t="s">
        <v>269</v>
      </c>
      <c r="E207" s="58" t="s">
        <v>1752</v>
      </c>
      <c r="F207" s="38" t="s">
        <v>270</v>
      </c>
      <c r="G207" s="807"/>
      <c r="H207" s="41">
        <v>115.7</v>
      </c>
      <c r="I207" s="59" t="s">
        <v>31</v>
      </c>
      <c r="J207" s="79">
        <f t="shared" si="16"/>
        <v>0</v>
      </c>
      <c r="K207" s="43" t="s">
        <v>73</v>
      </c>
      <c r="L207" s="44">
        <v>3</v>
      </c>
      <c r="M207" s="45">
        <v>30</v>
      </c>
      <c r="N207" s="45">
        <v>18</v>
      </c>
      <c r="O207" s="45">
        <v>24</v>
      </c>
      <c r="P207" s="538">
        <v>1.2999999999999999E-2</v>
      </c>
      <c r="Q207" s="47" t="s">
        <v>487</v>
      </c>
      <c r="R207" s="83">
        <v>39269097</v>
      </c>
      <c r="S207" s="287" t="s">
        <v>488</v>
      </c>
    </row>
    <row r="208" spans="1:19" ht="53.25" customHeight="1" x14ac:dyDescent="0.2">
      <c r="A208" s="272">
        <v>106388</v>
      </c>
      <c r="B208" s="56" t="s">
        <v>489</v>
      </c>
      <c r="C208" s="38" t="s">
        <v>483</v>
      </c>
      <c r="D208" s="38" t="s">
        <v>269</v>
      </c>
      <c r="E208" s="109" t="s">
        <v>1753</v>
      </c>
      <c r="F208" s="38" t="s">
        <v>270</v>
      </c>
      <c r="G208" s="807"/>
      <c r="H208" s="41">
        <v>61</v>
      </c>
      <c r="I208" s="59" t="s">
        <v>31</v>
      </c>
      <c r="J208" s="79">
        <f t="shared" si="16"/>
        <v>0</v>
      </c>
      <c r="K208" s="43" t="s">
        <v>73</v>
      </c>
      <c r="L208" s="44">
        <v>1.5</v>
      </c>
      <c r="M208" s="45">
        <v>33</v>
      </c>
      <c r="N208" s="45">
        <v>20</v>
      </c>
      <c r="O208" s="45">
        <v>13.5</v>
      </c>
      <c r="P208" s="538">
        <v>8.9099999999999995E-3</v>
      </c>
      <c r="Q208" s="47" t="s">
        <v>490</v>
      </c>
      <c r="R208" s="83">
        <v>39269097</v>
      </c>
      <c r="S208" s="287" t="s">
        <v>491</v>
      </c>
    </row>
    <row r="209" spans="1:19" ht="55.5" customHeight="1" x14ac:dyDescent="0.2">
      <c r="A209" s="272">
        <v>106389</v>
      </c>
      <c r="B209" s="56" t="s">
        <v>492</v>
      </c>
      <c r="C209" s="38" t="s">
        <v>483</v>
      </c>
      <c r="D209" s="38" t="s">
        <v>269</v>
      </c>
      <c r="E209" s="58" t="s">
        <v>1756</v>
      </c>
      <c r="F209" s="38" t="s">
        <v>270</v>
      </c>
      <c r="G209" s="807"/>
      <c r="H209" s="41">
        <v>61</v>
      </c>
      <c r="I209" s="59" t="s">
        <v>31</v>
      </c>
      <c r="J209" s="79">
        <f t="shared" si="16"/>
        <v>0</v>
      </c>
      <c r="K209" s="43" t="s">
        <v>73</v>
      </c>
      <c r="L209" s="44">
        <v>1.5</v>
      </c>
      <c r="M209" s="45">
        <v>33</v>
      </c>
      <c r="N209" s="45">
        <v>20</v>
      </c>
      <c r="O209" s="45">
        <v>13.5</v>
      </c>
      <c r="P209" s="538">
        <v>8.9099999999999995E-3</v>
      </c>
      <c r="Q209" s="47" t="s">
        <v>493</v>
      </c>
      <c r="R209" s="83">
        <v>39269097</v>
      </c>
      <c r="S209" s="287" t="s">
        <v>491</v>
      </c>
    </row>
    <row r="210" spans="1:19" ht="60.75" customHeight="1" x14ac:dyDescent="0.2">
      <c r="A210" s="272">
        <v>106390</v>
      </c>
      <c r="B210" s="56" t="s">
        <v>494</v>
      </c>
      <c r="C210" s="38" t="s">
        <v>483</v>
      </c>
      <c r="D210" s="38" t="s">
        <v>269</v>
      </c>
      <c r="E210" s="58" t="s">
        <v>1757</v>
      </c>
      <c r="F210" s="38" t="s">
        <v>270</v>
      </c>
      <c r="G210" s="807"/>
      <c r="H210" s="41">
        <v>88.5</v>
      </c>
      <c r="I210" s="59" t="s">
        <v>31</v>
      </c>
      <c r="J210" s="79">
        <f t="shared" si="16"/>
        <v>0</v>
      </c>
      <c r="K210" s="43" t="s">
        <v>73</v>
      </c>
      <c r="L210" s="44">
        <v>2.2000000000000002</v>
      </c>
      <c r="M210" s="45">
        <v>49</v>
      </c>
      <c r="N210" s="45">
        <v>26</v>
      </c>
      <c r="O210" s="45">
        <v>11</v>
      </c>
      <c r="P210" s="538">
        <v>1.4014E-2</v>
      </c>
      <c r="Q210" s="47" t="s">
        <v>495</v>
      </c>
      <c r="R210" s="83">
        <v>39269097</v>
      </c>
      <c r="S210" s="287" t="s">
        <v>491</v>
      </c>
    </row>
    <row r="211" spans="1:19" ht="79.5" customHeight="1" x14ac:dyDescent="0.2">
      <c r="A211" s="112">
        <v>106061</v>
      </c>
      <c r="B211" s="37" t="s">
        <v>496</v>
      </c>
      <c r="C211" s="38" t="s">
        <v>67</v>
      </c>
      <c r="D211" s="40" t="s">
        <v>29</v>
      </c>
      <c r="E211" s="58" t="s">
        <v>497</v>
      </c>
      <c r="F211" s="38" t="s">
        <v>270</v>
      </c>
      <c r="G211" s="807"/>
      <c r="H211" s="41">
        <v>181.4</v>
      </c>
      <c r="I211" s="59" t="s">
        <v>31</v>
      </c>
      <c r="J211" s="79">
        <f t="shared" si="16"/>
        <v>0</v>
      </c>
      <c r="K211" s="43" t="s">
        <v>73</v>
      </c>
      <c r="L211" s="44">
        <v>0.3</v>
      </c>
      <c r="M211" s="45">
        <v>24</v>
      </c>
      <c r="N211" s="45">
        <v>17</v>
      </c>
      <c r="O211" s="45">
        <v>6</v>
      </c>
      <c r="P211" s="538">
        <v>2.4480000000000001E-3</v>
      </c>
      <c r="Q211" s="47" t="s">
        <v>498</v>
      </c>
      <c r="R211" s="83">
        <v>84798997</v>
      </c>
      <c r="S211" s="287" t="s">
        <v>499</v>
      </c>
    </row>
    <row r="212" spans="1:19" ht="63.75" customHeight="1" x14ac:dyDescent="0.2">
      <c r="A212" s="272">
        <v>106396</v>
      </c>
      <c r="B212" s="56" t="s">
        <v>500</v>
      </c>
      <c r="C212" s="38" t="s">
        <v>340</v>
      </c>
      <c r="D212" s="40" t="s">
        <v>269</v>
      </c>
      <c r="E212" s="58" t="s">
        <v>501</v>
      </c>
      <c r="F212" s="38" t="s">
        <v>270</v>
      </c>
      <c r="G212" s="807"/>
      <c r="H212" s="41">
        <v>50</v>
      </c>
      <c r="I212" s="59" t="s">
        <v>31</v>
      </c>
      <c r="J212" s="79">
        <f t="shared" si="16"/>
        <v>0</v>
      </c>
      <c r="K212" s="43" t="s">
        <v>73</v>
      </c>
      <c r="L212" s="44">
        <v>0.8</v>
      </c>
      <c r="M212" s="45">
        <v>28</v>
      </c>
      <c r="N212" s="45">
        <v>22</v>
      </c>
      <c r="O212" s="45">
        <v>15</v>
      </c>
      <c r="P212" s="538">
        <v>9.2399999999999999E-3</v>
      </c>
      <c r="Q212" s="47" t="s">
        <v>502</v>
      </c>
      <c r="R212" s="83">
        <v>39269097</v>
      </c>
      <c r="S212" s="287" t="s">
        <v>503</v>
      </c>
    </row>
    <row r="213" spans="1:19" ht="62.25" customHeight="1" x14ac:dyDescent="0.2">
      <c r="A213" s="272">
        <v>106398</v>
      </c>
      <c r="B213" s="56" t="s">
        <v>504</v>
      </c>
      <c r="C213" s="38" t="s">
        <v>340</v>
      </c>
      <c r="D213" s="40" t="s">
        <v>269</v>
      </c>
      <c r="E213" s="58" t="s">
        <v>505</v>
      </c>
      <c r="F213" s="38" t="s">
        <v>270</v>
      </c>
      <c r="G213" s="807"/>
      <c r="H213" s="41">
        <v>50</v>
      </c>
      <c r="I213" s="59" t="s">
        <v>31</v>
      </c>
      <c r="J213" s="79">
        <f t="shared" si="16"/>
        <v>0</v>
      </c>
      <c r="K213" s="43" t="s">
        <v>73</v>
      </c>
      <c r="L213" s="44">
        <v>1</v>
      </c>
      <c r="M213" s="45">
        <v>28.5</v>
      </c>
      <c r="N213" s="45">
        <v>22</v>
      </c>
      <c r="O213" s="45">
        <v>15</v>
      </c>
      <c r="P213" s="538">
        <v>9.4050000000000002E-3</v>
      </c>
      <c r="Q213" s="47" t="s">
        <v>506</v>
      </c>
      <c r="R213" s="83">
        <v>39269097</v>
      </c>
      <c r="S213" s="287" t="s">
        <v>503</v>
      </c>
    </row>
    <row r="214" spans="1:19" ht="96" customHeight="1" x14ac:dyDescent="0.2">
      <c r="A214" s="112">
        <v>106412</v>
      </c>
      <c r="B214" s="37" t="s">
        <v>507</v>
      </c>
      <c r="C214" s="38" t="s">
        <v>508</v>
      </c>
      <c r="D214" s="40" t="s">
        <v>269</v>
      </c>
      <c r="E214" s="58" t="s">
        <v>509</v>
      </c>
      <c r="F214" s="38" t="s">
        <v>270</v>
      </c>
      <c r="G214" s="807"/>
      <c r="H214" s="41">
        <v>90</v>
      </c>
      <c r="I214" s="59" t="s">
        <v>31</v>
      </c>
      <c r="J214" s="79">
        <f t="shared" si="16"/>
        <v>0</v>
      </c>
      <c r="K214" s="43" t="s">
        <v>73</v>
      </c>
      <c r="L214" s="44">
        <v>2.2000000000000002</v>
      </c>
      <c r="M214" s="45">
        <v>28</v>
      </c>
      <c r="N214" s="45">
        <v>23</v>
      </c>
      <c r="O214" s="45">
        <v>27</v>
      </c>
      <c r="P214" s="538">
        <v>1.7399999999999999E-2</v>
      </c>
      <c r="Q214" s="47" t="s">
        <v>510</v>
      </c>
      <c r="R214" s="83">
        <v>39269097</v>
      </c>
      <c r="S214" s="287" t="s">
        <v>511</v>
      </c>
    </row>
    <row r="215" spans="1:19" ht="85.5" customHeight="1" x14ac:dyDescent="0.2">
      <c r="A215" s="36">
        <v>106068</v>
      </c>
      <c r="B215" s="37" t="s">
        <v>512</v>
      </c>
      <c r="C215" s="40" t="s">
        <v>446</v>
      </c>
      <c r="D215" s="40" t="s">
        <v>29</v>
      </c>
      <c r="E215" s="58" t="s">
        <v>513</v>
      </c>
      <c r="F215" s="38" t="s">
        <v>270</v>
      </c>
      <c r="G215" s="807"/>
      <c r="H215" s="41">
        <v>25.55</v>
      </c>
      <c r="I215" s="59" t="s">
        <v>31</v>
      </c>
      <c r="J215" s="79">
        <f t="shared" si="16"/>
        <v>0</v>
      </c>
      <c r="K215" s="43" t="s">
        <v>73</v>
      </c>
      <c r="L215" s="44">
        <v>0.2</v>
      </c>
      <c r="M215" s="45">
        <v>13</v>
      </c>
      <c r="N215" s="45">
        <v>9</v>
      </c>
      <c r="O215" s="45">
        <v>10</v>
      </c>
      <c r="P215" s="538">
        <v>1.17E-3</v>
      </c>
      <c r="Q215" s="47" t="s">
        <v>514</v>
      </c>
      <c r="R215" s="83">
        <v>39269097</v>
      </c>
      <c r="S215" s="287" t="s">
        <v>515</v>
      </c>
    </row>
    <row r="216" spans="1:19" ht="126" x14ac:dyDescent="0.2">
      <c r="A216" s="36">
        <v>106446</v>
      </c>
      <c r="B216" s="37" t="s">
        <v>516</v>
      </c>
      <c r="C216" s="40" t="s">
        <v>67</v>
      </c>
      <c r="D216" s="40" t="s">
        <v>29</v>
      </c>
      <c r="E216" s="58" t="s">
        <v>517</v>
      </c>
      <c r="F216" s="38" t="s">
        <v>270</v>
      </c>
      <c r="G216" s="807"/>
      <c r="H216" s="41">
        <v>136.5</v>
      </c>
      <c r="I216" s="59" t="s">
        <v>31</v>
      </c>
      <c r="J216" s="79">
        <f t="shared" si="16"/>
        <v>0</v>
      </c>
      <c r="K216" s="43" t="s">
        <v>73</v>
      </c>
      <c r="L216" s="44">
        <v>1.3</v>
      </c>
      <c r="M216" s="45">
        <v>12</v>
      </c>
      <c r="N216" s="45">
        <v>16</v>
      </c>
      <c r="O216" s="45">
        <v>14</v>
      </c>
      <c r="P216" s="538">
        <v>2.6879999999999999E-3</v>
      </c>
      <c r="Q216" s="47" t="s">
        <v>518</v>
      </c>
      <c r="R216" s="83">
        <v>39269097</v>
      </c>
      <c r="S216" s="287" t="s">
        <v>519</v>
      </c>
    </row>
    <row r="217" spans="1:19" ht="131.25" customHeight="1" x14ac:dyDescent="0.2">
      <c r="A217" s="579">
        <v>106384</v>
      </c>
      <c r="B217" s="581" t="s">
        <v>520</v>
      </c>
      <c r="C217" s="577" t="s">
        <v>521</v>
      </c>
      <c r="D217" s="577" t="s">
        <v>522</v>
      </c>
      <c r="E217" s="580" t="s">
        <v>939</v>
      </c>
      <c r="F217" s="577" t="s">
        <v>270</v>
      </c>
      <c r="G217" s="807"/>
      <c r="H217" s="576">
        <v>48.95</v>
      </c>
      <c r="I217" s="587" t="s">
        <v>31</v>
      </c>
      <c r="J217" s="1035">
        <f t="shared" si="16"/>
        <v>0</v>
      </c>
      <c r="K217" s="582" t="s">
        <v>73</v>
      </c>
      <c r="L217" s="589">
        <v>3</v>
      </c>
      <c r="M217" s="589">
        <v>30</v>
      </c>
      <c r="N217" s="589">
        <v>40</v>
      </c>
      <c r="O217" s="589">
        <v>30</v>
      </c>
      <c r="P217" s="692">
        <v>0.04</v>
      </c>
      <c r="Q217" s="583" t="s">
        <v>523</v>
      </c>
      <c r="R217" s="1028">
        <v>39269097</v>
      </c>
      <c r="S217" s="1029" t="s">
        <v>524</v>
      </c>
    </row>
    <row r="218" spans="1:19" ht="132" customHeight="1" x14ac:dyDescent="0.2">
      <c r="A218" s="579">
        <v>106340</v>
      </c>
      <c r="B218" s="1109" t="s">
        <v>525</v>
      </c>
      <c r="C218" s="577" t="s">
        <v>521</v>
      </c>
      <c r="D218" s="577" t="s">
        <v>522</v>
      </c>
      <c r="E218" s="580" t="s">
        <v>939</v>
      </c>
      <c r="F218" s="577" t="s">
        <v>270</v>
      </c>
      <c r="G218" s="1110"/>
      <c r="H218" s="576">
        <v>45</v>
      </c>
      <c r="I218" s="587" t="s">
        <v>31</v>
      </c>
      <c r="J218" s="1035">
        <f t="shared" si="16"/>
        <v>0</v>
      </c>
      <c r="K218" s="582" t="s">
        <v>73</v>
      </c>
      <c r="L218" s="588">
        <v>8.0500000000000007</v>
      </c>
      <c r="M218" s="589">
        <v>60</v>
      </c>
      <c r="N218" s="589">
        <v>40</v>
      </c>
      <c r="O218" s="589">
        <v>37</v>
      </c>
      <c r="P218" s="692">
        <v>8.8800000000000004E-2</v>
      </c>
      <c r="Q218" s="583" t="s">
        <v>526</v>
      </c>
      <c r="R218" s="1028" t="s">
        <v>527</v>
      </c>
      <c r="S218" s="1029" t="s">
        <v>528</v>
      </c>
    </row>
    <row r="219" spans="1:19" ht="48" thickBot="1" x14ac:dyDescent="0.25">
      <c r="A219" s="272" t="s">
        <v>529</v>
      </c>
      <c r="B219" s="56" t="s">
        <v>530</v>
      </c>
      <c r="C219" s="40" t="s">
        <v>67</v>
      </c>
      <c r="D219" s="40" t="s">
        <v>29</v>
      </c>
      <c r="E219" s="58" t="s">
        <v>531</v>
      </c>
      <c r="F219" s="38" t="s">
        <v>270</v>
      </c>
      <c r="G219" s="807"/>
      <c r="H219" s="41">
        <v>25.85</v>
      </c>
      <c r="I219" s="59" t="s">
        <v>31</v>
      </c>
      <c r="J219" s="79">
        <f t="shared" si="16"/>
        <v>0</v>
      </c>
      <c r="K219" s="43" t="s">
        <v>73</v>
      </c>
      <c r="L219" s="44">
        <v>0.02</v>
      </c>
      <c r="M219" s="46">
        <v>21.5</v>
      </c>
      <c r="N219" s="45">
        <v>9</v>
      </c>
      <c r="O219" s="45">
        <v>5</v>
      </c>
      <c r="P219" s="538">
        <v>9.6750000000000004E-4</v>
      </c>
      <c r="Q219" s="269" t="s">
        <v>532</v>
      </c>
      <c r="R219" s="297">
        <v>39269097</v>
      </c>
      <c r="S219" s="287" t="s">
        <v>533</v>
      </c>
    </row>
    <row r="220" spans="1:19" s="66" customFormat="1" ht="39.950000000000003" customHeight="1" thickBot="1" x14ac:dyDescent="0.25">
      <c r="A220" s="226" t="s">
        <v>534</v>
      </c>
      <c r="B220" s="248"/>
      <c r="C220" s="234"/>
      <c r="D220" s="234"/>
      <c r="E220" s="233"/>
      <c r="F220" s="249"/>
      <c r="G220" s="234"/>
      <c r="H220" s="891"/>
      <c r="I220" s="237"/>
      <c r="J220" s="234"/>
      <c r="K220" s="234"/>
      <c r="L220" s="233"/>
      <c r="M220" s="234"/>
      <c r="N220" s="234"/>
      <c r="O220" s="234"/>
      <c r="P220" s="668"/>
      <c r="Q220" s="234"/>
      <c r="R220" s="235"/>
      <c r="S220" s="540"/>
    </row>
    <row r="221" spans="1:19" ht="387" customHeight="1" x14ac:dyDescent="0.2">
      <c r="A221" s="116">
        <v>106919</v>
      </c>
      <c r="B221" s="49" t="s">
        <v>535</v>
      </c>
      <c r="C221" s="50" t="s">
        <v>67</v>
      </c>
      <c r="D221" s="52" t="s">
        <v>29</v>
      </c>
      <c r="E221" s="105" t="s">
        <v>2021</v>
      </c>
      <c r="F221" s="279" t="s">
        <v>536</v>
      </c>
      <c r="G221" s="807"/>
      <c r="H221" s="209">
        <v>65750</v>
      </c>
      <c r="I221" s="97" t="s">
        <v>31</v>
      </c>
      <c r="J221" s="79">
        <f>IF(I221="USD",H221*G221,H221*G221*1.25)</f>
        <v>0</v>
      </c>
      <c r="K221" s="80" t="s">
        <v>537</v>
      </c>
      <c r="L221" s="81">
        <v>168</v>
      </c>
      <c r="M221" s="103">
        <v>119</v>
      </c>
      <c r="N221" s="103">
        <v>91</v>
      </c>
      <c r="O221" s="103">
        <v>94</v>
      </c>
      <c r="P221" s="667">
        <v>1.0179199999999999</v>
      </c>
      <c r="Q221" s="255">
        <v>441916</v>
      </c>
      <c r="R221" s="386">
        <v>9027900000</v>
      </c>
      <c r="S221" s="559" t="s">
        <v>538</v>
      </c>
    </row>
    <row r="222" spans="1:19" ht="271.5" customHeight="1" thickBot="1" x14ac:dyDescent="0.25">
      <c r="A222" s="530">
        <v>106920</v>
      </c>
      <c r="B222" s="101" t="s">
        <v>539</v>
      </c>
      <c r="C222" s="60" t="s">
        <v>67</v>
      </c>
      <c r="D222" s="61" t="s">
        <v>29</v>
      </c>
      <c r="E222" s="528" t="s">
        <v>540</v>
      </c>
      <c r="F222" s="284" t="s">
        <v>536</v>
      </c>
      <c r="G222" s="807"/>
      <c r="H222" s="533">
        <v>2500</v>
      </c>
      <c r="I222" s="452" t="s">
        <v>31</v>
      </c>
      <c r="J222" s="565">
        <f>IF(I222="USD",H222*G222,H222*G222*1.25)</f>
        <v>0</v>
      </c>
      <c r="K222" s="63" t="s">
        <v>80</v>
      </c>
      <c r="L222" s="64" t="s">
        <v>29</v>
      </c>
      <c r="M222" s="500" t="s">
        <v>29</v>
      </c>
      <c r="N222" s="500" t="s">
        <v>29</v>
      </c>
      <c r="O222" s="500" t="s">
        <v>29</v>
      </c>
      <c r="P222" s="671" t="s">
        <v>29</v>
      </c>
      <c r="Q222" s="468" t="s">
        <v>29</v>
      </c>
      <c r="R222" s="65" t="s">
        <v>29</v>
      </c>
      <c r="S222" s="65" t="s">
        <v>29</v>
      </c>
    </row>
    <row r="223" spans="1:19" s="66" customFormat="1" ht="39.950000000000003" customHeight="1" thickBot="1" x14ac:dyDescent="0.25">
      <c r="A223" s="226" t="s">
        <v>541</v>
      </c>
      <c r="B223" s="248"/>
      <c r="C223" s="234"/>
      <c r="D223" s="234"/>
      <c r="E223" s="233"/>
      <c r="F223" s="249"/>
      <c r="G223" s="569"/>
      <c r="H223" s="885"/>
      <c r="I223" s="234"/>
      <c r="J223" s="234"/>
      <c r="K223" s="233"/>
      <c r="L223" s="234"/>
      <c r="M223" s="234"/>
      <c r="N223" s="234"/>
      <c r="O223" s="234"/>
      <c r="P223" s="668"/>
      <c r="Q223" s="235"/>
      <c r="R223" s="540"/>
      <c r="S223" s="540"/>
    </row>
    <row r="224" spans="1:19" ht="87" customHeight="1" x14ac:dyDescent="0.2">
      <c r="A224" s="110">
        <v>106921</v>
      </c>
      <c r="B224" s="541" t="s">
        <v>2016</v>
      </c>
      <c r="C224" s="573" t="s">
        <v>564</v>
      </c>
      <c r="D224" s="96" t="s">
        <v>543</v>
      </c>
      <c r="E224" s="542" t="s">
        <v>2019</v>
      </c>
      <c r="F224" s="76" t="s">
        <v>536</v>
      </c>
      <c r="G224" s="807"/>
      <c r="H224" s="70">
        <v>206.34</v>
      </c>
      <c r="I224" s="89" t="s">
        <v>31</v>
      </c>
      <c r="J224" s="543">
        <f>IF(I224="USD",H224*G224,H224*G224*1.25)</f>
        <v>0</v>
      </c>
      <c r="K224" s="544" t="s">
        <v>73</v>
      </c>
      <c r="L224" s="95">
        <v>1.01</v>
      </c>
      <c r="M224" s="95">
        <v>25.5</v>
      </c>
      <c r="N224" s="95">
        <v>30.7</v>
      </c>
      <c r="O224" s="95">
        <v>11.5</v>
      </c>
      <c r="P224" s="570">
        <v>8.9999999999999993E-3</v>
      </c>
      <c r="Q224" s="119">
        <v>443878</v>
      </c>
      <c r="R224" s="394">
        <v>3822190090</v>
      </c>
      <c r="S224" s="566" t="s">
        <v>544</v>
      </c>
    </row>
    <row r="225" spans="1:19" ht="39.950000000000003" customHeight="1" x14ac:dyDescent="0.2">
      <c r="A225" s="112">
        <v>106922</v>
      </c>
      <c r="B225" s="545" t="s">
        <v>545</v>
      </c>
      <c r="C225" s="546" t="s">
        <v>542</v>
      </c>
      <c r="D225" s="98" t="s">
        <v>153</v>
      </c>
      <c r="E225" s="547" t="s">
        <v>546</v>
      </c>
      <c r="F225" s="76" t="s">
        <v>536</v>
      </c>
      <c r="G225" s="807"/>
      <c r="H225" s="41">
        <v>206.57</v>
      </c>
      <c r="I225" s="91" t="s">
        <v>31</v>
      </c>
      <c r="J225" s="548">
        <f>IF(I225="USD",H225*G225,H225*G225*1.25)</f>
        <v>0</v>
      </c>
      <c r="K225" s="549" t="s">
        <v>547</v>
      </c>
      <c r="L225" s="44">
        <v>1.2</v>
      </c>
      <c r="M225" s="44">
        <v>19.5</v>
      </c>
      <c r="N225" s="44">
        <v>15</v>
      </c>
      <c r="O225" s="44">
        <v>15.5</v>
      </c>
      <c r="P225" s="538">
        <v>4.5300000000000002E-3</v>
      </c>
      <c r="Q225" s="47">
        <v>443806</v>
      </c>
      <c r="R225" s="78">
        <v>3822190090</v>
      </c>
      <c r="S225" s="561" t="s">
        <v>544</v>
      </c>
    </row>
    <row r="226" spans="1:19" ht="155.25" customHeight="1" thickBot="1" x14ac:dyDescent="0.25">
      <c r="A226" s="112">
        <v>106978</v>
      </c>
      <c r="B226" s="568" t="s">
        <v>1967</v>
      </c>
      <c r="C226" s="1021" t="s">
        <v>564</v>
      </c>
      <c r="D226" s="113" t="s">
        <v>68</v>
      </c>
      <c r="E226" s="1022" t="s">
        <v>1966</v>
      </c>
      <c r="F226" s="76" t="s">
        <v>536</v>
      </c>
      <c r="G226" s="807"/>
      <c r="H226" s="595">
        <v>250</v>
      </c>
      <c r="I226" s="1023" t="s">
        <v>31</v>
      </c>
      <c r="J226" s="1024">
        <f>IF(I226="USD",H226*G226,H226*G226*1.25)</f>
        <v>0</v>
      </c>
      <c r="K226" s="549" t="s">
        <v>73</v>
      </c>
      <c r="L226" s="167">
        <v>0.93</v>
      </c>
      <c r="M226" s="167">
        <v>25.5</v>
      </c>
      <c r="N226" s="167">
        <v>30.7</v>
      </c>
      <c r="O226" s="167">
        <v>11.5</v>
      </c>
      <c r="P226" s="985">
        <v>8.9999999999999993E-3</v>
      </c>
      <c r="Q226" s="190">
        <v>442818</v>
      </c>
      <c r="R226" s="527">
        <v>8473308000</v>
      </c>
      <c r="S226" s="1025" t="s">
        <v>1964</v>
      </c>
    </row>
    <row r="227" spans="1:19" s="66" customFormat="1" ht="39.950000000000003" customHeight="1" thickBot="1" x14ac:dyDescent="0.25">
      <c r="A227" s="226" t="s">
        <v>548</v>
      </c>
      <c r="B227" s="248"/>
      <c r="C227" s="234"/>
      <c r="D227" s="234"/>
      <c r="E227" s="233"/>
      <c r="F227" s="249"/>
      <c r="G227" s="236"/>
      <c r="H227" s="885"/>
      <c r="I227" s="234"/>
      <c r="J227" s="234"/>
      <c r="K227" s="233"/>
      <c r="L227" s="234"/>
      <c r="M227" s="234"/>
      <c r="N227" s="234"/>
      <c r="O227" s="234"/>
      <c r="P227" s="668"/>
      <c r="Q227" s="235"/>
      <c r="R227" s="540"/>
      <c r="S227" s="540"/>
    </row>
    <row r="228" spans="1:19" ht="67.5" customHeight="1" x14ac:dyDescent="0.2">
      <c r="A228" s="116">
        <v>106923</v>
      </c>
      <c r="B228" s="552" t="s">
        <v>1965</v>
      </c>
      <c r="C228" s="50" t="s">
        <v>67</v>
      </c>
      <c r="D228" s="52" t="s">
        <v>29</v>
      </c>
      <c r="E228" s="553" t="s">
        <v>1959</v>
      </c>
      <c r="F228" s="28" t="s">
        <v>536</v>
      </c>
      <c r="G228" s="807"/>
      <c r="H228" s="554">
        <v>1475</v>
      </c>
      <c r="I228" s="555" t="s">
        <v>31</v>
      </c>
      <c r="J228" s="556">
        <f t="shared" ref="J228:J238" si="17">IF(I228="USD",H228*G228,H228*G228*1.25)</f>
        <v>0</v>
      </c>
      <c r="K228" s="557" t="s">
        <v>73</v>
      </c>
      <c r="L228" s="81">
        <v>20.5</v>
      </c>
      <c r="M228" s="81">
        <v>66.7</v>
      </c>
      <c r="N228" s="81">
        <v>66.7</v>
      </c>
      <c r="O228" s="81">
        <v>66.7</v>
      </c>
      <c r="P228" s="700">
        <v>0.29672999999999999</v>
      </c>
      <c r="Q228" s="558">
        <v>443362</v>
      </c>
      <c r="R228" s="386">
        <v>8471607000</v>
      </c>
      <c r="S228" s="559" t="s">
        <v>538</v>
      </c>
    </row>
    <row r="229" spans="1:19" ht="41.25" customHeight="1" x14ac:dyDescent="0.2">
      <c r="A229" s="116">
        <v>106925</v>
      </c>
      <c r="B229" s="56" t="s">
        <v>549</v>
      </c>
      <c r="C229" s="38" t="s">
        <v>67</v>
      </c>
      <c r="D229" s="40" t="s">
        <v>29</v>
      </c>
      <c r="E229" s="547" t="s">
        <v>550</v>
      </c>
      <c r="F229" s="527" t="s">
        <v>536</v>
      </c>
      <c r="G229" s="807"/>
      <c r="H229" s="550">
        <v>59.11</v>
      </c>
      <c r="I229" s="59" t="s">
        <v>31</v>
      </c>
      <c r="J229" s="270">
        <f t="shared" si="17"/>
        <v>0</v>
      </c>
      <c r="K229" s="551" t="s">
        <v>73</v>
      </c>
      <c r="L229" s="562">
        <v>0.02</v>
      </c>
      <c r="M229" s="562">
        <v>28</v>
      </c>
      <c r="N229" s="562">
        <v>21</v>
      </c>
      <c r="O229" s="562">
        <v>1</v>
      </c>
      <c r="P229" s="691">
        <v>2.9E-4</v>
      </c>
      <c r="Q229" s="98">
        <v>443436</v>
      </c>
      <c r="R229" s="78">
        <v>8523519000</v>
      </c>
      <c r="S229" s="561" t="s">
        <v>538</v>
      </c>
    </row>
    <row r="230" spans="1:19" ht="41.25" customHeight="1" x14ac:dyDescent="0.2">
      <c r="A230" s="116">
        <v>106926</v>
      </c>
      <c r="B230" s="56" t="s">
        <v>551</v>
      </c>
      <c r="C230" s="38" t="s">
        <v>67</v>
      </c>
      <c r="D230" s="40" t="s">
        <v>29</v>
      </c>
      <c r="E230" s="547" t="s">
        <v>550</v>
      </c>
      <c r="F230" s="527" t="s">
        <v>536</v>
      </c>
      <c r="G230" s="807"/>
      <c r="H230" s="550">
        <v>372</v>
      </c>
      <c r="I230" s="59" t="s">
        <v>31</v>
      </c>
      <c r="J230" s="270">
        <f t="shared" si="17"/>
        <v>0</v>
      </c>
      <c r="K230" s="551" t="s">
        <v>73</v>
      </c>
      <c r="L230" s="562">
        <v>0.02</v>
      </c>
      <c r="M230" s="562">
        <v>21</v>
      </c>
      <c r="N230" s="562">
        <v>28.5</v>
      </c>
      <c r="O230" s="562">
        <v>1</v>
      </c>
      <c r="P230" s="691">
        <v>5.9000000000000003E-4</v>
      </c>
      <c r="Q230" s="98">
        <v>444819</v>
      </c>
      <c r="R230" s="78">
        <v>4911990000</v>
      </c>
      <c r="S230" s="561" t="s">
        <v>538</v>
      </c>
    </row>
    <row r="231" spans="1:19" ht="81.75" customHeight="1" x14ac:dyDescent="0.2">
      <c r="A231" s="116">
        <v>106927</v>
      </c>
      <c r="B231" s="108" t="s">
        <v>552</v>
      </c>
      <c r="C231" s="38" t="s">
        <v>553</v>
      </c>
      <c r="D231" s="40" t="s">
        <v>29</v>
      </c>
      <c r="E231" s="547" t="s">
        <v>554</v>
      </c>
      <c r="F231" s="527" t="s">
        <v>536</v>
      </c>
      <c r="G231" s="807"/>
      <c r="H231" s="550">
        <v>3389</v>
      </c>
      <c r="I231" s="91" t="s">
        <v>31</v>
      </c>
      <c r="J231" s="548">
        <f t="shared" si="17"/>
        <v>0</v>
      </c>
      <c r="K231" s="551" t="s">
        <v>73</v>
      </c>
      <c r="L231" s="44">
        <v>9.1999999999999993</v>
      </c>
      <c r="M231" s="44">
        <v>43.5</v>
      </c>
      <c r="N231" s="44">
        <v>43.5</v>
      </c>
      <c r="O231" s="44">
        <v>43</v>
      </c>
      <c r="P231" s="702">
        <v>8.1360000000000002E-2</v>
      </c>
      <c r="Q231" s="98">
        <v>444808</v>
      </c>
      <c r="R231" s="78">
        <v>7326909890</v>
      </c>
      <c r="S231" s="561" t="s">
        <v>538</v>
      </c>
    </row>
    <row r="232" spans="1:19" ht="39.950000000000003" customHeight="1" x14ac:dyDescent="0.2">
      <c r="A232" s="116">
        <v>106928</v>
      </c>
      <c r="B232" s="108" t="s">
        <v>555</v>
      </c>
      <c r="C232" s="38" t="s">
        <v>67</v>
      </c>
      <c r="D232" s="40" t="s">
        <v>29</v>
      </c>
      <c r="E232" s="547" t="s">
        <v>556</v>
      </c>
      <c r="F232" s="527" t="s">
        <v>536</v>
      </c>
      <c r="G232" s="807"/>
      <c r="H232" s="550">
        <v>722</v>
      </c>
      <c r="I232" s="91" t="s">
        <v>31</v>
      </c>
      <c r="J232" s="270">
        <f t="shared" si="17"/>
        <v>0</v>
      </c>
      <c r="K232" s="551" t="s">
        <v>73</v>
      </c>
      <c r="L232" s="44">
        <v>17.440000000000001</v>
      </c>
      <c r="M232" s="44">
        <v>49</v>
      </c>
      <c r="N232" s="44">
        <v>29.5</v>
      </c>
      <c r="O232" s="44">
        <v>50</v>
      </c>
      <c r="P232" s="701">
        <v>7.2270000000000001E-2</v>
      </c>
      <c r="Q232" s="98">
        <v>257819</v>
      </c>
      <c r="R232" s="78">
        <v>8443321000</v>
      </c>
      <c r="S232" s="561" t="s">
        <v>538</v>
      </c>
    </row>
    <row r="233" spans="1:19" ht="39.950000000000003" customHeight="1" x14ac:dyDescent="0.2">
      <c r="A233" s="116">
        <v>106929</v>
      </c>
      <c r="B233" s="108" t="s">
        <v>557</v>
      </c>
      <c r="C233" s="38" t="s">
        <v>67</v>
      </c>
      <c r="D233" s="40" t="s">
        <v>29</v>
      </c>
      <c r="E233" s="13" t="s">
        <v>558</v>
      </c>
      <c r="F233" s="527" t="s">
        <v>536</v>
      </c>
      <c r="G233" s="807"/>
      <c r="H233" s="550">
        <v>41</v>
      </c>
      <c r="I233" s="91"/>
      <c r="J233" s="270">
        <f t="shared" si="17"/>
        <v>0</v>
      </c>
      <c r="K233" s="551" t="s">
        <v>73</v>
      </c>
      <c r="L233" s="44">
        <v>0.216</v>
      </c>
      <c r="M233" s="44">
        <v>36.1</v>
      </c>
      <c r="N233" s="44">
        <v>27.3</v>
      </c>
      <c r="O233" s="44">
        <v>6.5</v>
      </c>
      <c r="P233" s="701">
        <v>6.4000000000000003E-3</v>
      </c>
      <c r="Q233" s="98">
        <v>8544429090</v>
      </c>
      <c r="R233" s="78">
        <v>8544429090</v>
      </c>
      <c r="S233" s="561" t="s">
        <v>538</v>
      </c>
    </row>
    <row r="234" spans="1:19" ht="39.950000000000003" customHeight="1" x14ac:dyDescent="0.2">
      <c r="A234" s="116">
        <v>106930</v>
      </c>
      <c r="B234" s="108" t="s">
        <v>559</v>
      </c>
      <c r="C234" s="38" t="s">
        <v>67</v>
      </c>
      <c r="D234" s="40" t="s">
        <v>29</v>
      </c>
      <c r="E234" s="547" t="s">
        <v>560</v>
      </c>
      <c r="F234" s="527" t="s">
        <v>536</v>
      </c>
      <c r="G234" s="807"/>
      <c r="H234" s="550">
        <v>1923</v>
      </c>
      <c r="I234" s="59" t="s">
        <v>31</v>
      </c>
      <c r="J234" s="270">
        <f t="shared" si="17"/>
        <v>0</v>
      </c>
      <c r="K234" s="551" t="s">
        <v>73</v>
      </c>
      <c r="L234" s="44">
        <v>34</v>
      </c>
      <c r="M234" s="44">
        <v>70</v>
      </c>
      <c r="N234" s="44">
        <v>24</v>
      </c>
      <c r="O234" s="44">
        <v>58</v>
      </c>
      <c r="P234" s="701">
        <v>9.7439999999999999E-2</v>
      </c>
      <c r="Q234" s="98">
        <v>257687</v>
      </c>
      <c r="R234" s="78">
        <v>8504409090</v>
      </c>
      <c r="S234" s="561" t="s">
        <v>538</v>
      </c>
    </row>
    <row r="235" spans="1:19" ht="47.25" x14ac:dyDescent="0.2">
      <c r="A235" s="116">
        <v>106931</v>
      </c>
      <c r="B235" s="108" t="s">
        <v>561</v>
      </c>
      <c r="C235" s="38" t="s">
        <v>67</v>
      </c>
      <c r="D235" s="40" t="s">
        <v>29</v>
      </c>
      <c r="E235" s="547" t="s">
        <v>562</v>
      </c>
      <c r="F235" s="527" t="s">
        <v>536</v>
      </c>
      <c r="G235" s="807"/>
      <c r="H235" s="550">
        <v>895</v>
      </c>
      <c r="I235" s="91" t="s">
        <v>31</v>
      </c>
      <c r="J235" s="548">
        <f t="shared" si="17"/>
        <v>0</v>
      </c>
      <c r="K235" s="551" t="s">
        <v>73</v>
      </c>
      <c r="L235" s="44">
        <v>34</v>
      </c>
      <c r="M235" s="44">
        <v>70.5</v>
      </c>
      <c r="N235" s="44">
        <v>56.5</v>
      </c>
      <c r="O235" s="44">
        <v>25.5</v>
      </c>
      <c r="P235" s="701">
        <v>0.10156999999999999</v>
      </c>
      <c r="Q235" s="98">
        <v>257688</v>
      </c>
      <c r="R235" s="78">
        <v>8473308000</v>
      </c>
      <c r="S235" s="561" t="s">
        <v>538</v>
      </c>
    </row>
    <row r="236" spans="1:19" ht="49.5" customHeight="1" x14ac:dyDescent="0.2">
      <c r="A236" s="116">
        <v>106932</v>
      </c>
      <c r="B236" s="567" t="s">
        <v>2017</v>
      </c>
      <c r="C236" s="574" t="s">
        <v>564</v>
      </c>
      <c r="D236" s="107" t="s">
        <v>418</v>
      </c>
      <c r="E236" s="563" t="s">
        <v>2018</v>
      </c>
      <c r="F236" s="28" t="s">
        <v>536</v>
      </c>
      <c r="G236" s="807"/>
      <c r="H236" s="53">
        <v>188</v>
      </c>
      <c r="I236" s="97" t="s">
        <v>31</v>
      </c>
      <c r="J236" s="497">
        <f t="shared" si="17"/>
        <v>0</v>
      </c>
      <c r="K236" s="564" t="s">
        <v>73</v>
      </c>
      <c r="L236" s="81">
        <v>0.94</v>
      </c>
      <c r="M236" s="81">
        <v>31</v>
      </c>
      <c r="N236" s="81">
        <v>25.5</v>
      </c>
      <c r="O236" s="81">
        <v>11.5</v>
      </c>
      <c r="P236" s="667">
        <v>9.0900000000000009E-3</v>
      </c>
      <c r="Q236" s="54">
        <v>444048</v>
      </c>
      <c r="R236" s="386">
        <v>3822190090</v>
      </c>
      <c r="S236" s="559" t="s">
        <v>538</v>
      </c>
    </row>
    <row r="237" spans="1:19" ht="49.5" customHeight="1" x14ac:dyDescent="0.2">
      <c r="A237" s="112">
        <v>106685</v>
      </c>
      <c r="B237" s="568" t="s">
        <v>563</v>
      </c>
      <c r="C237" s="546" t="s">
        <v>564</v>
      </c>
      <c r="D237" s="98" t="s">
        <v>269</v>
      </c>
      <c r="E237" s="547" t="s">
        <v>565</v>
      </c>
      <c r="F237" s="527" t="s">
        <v>536</v>
      </c>
      <c r="G237" s="807"/>
      <c r="H237" s="41">
        <v>8.64</v>
      </c>
      <c r="I237" s="59" t="s">
        <v>31</v>
      </c>
      <c r="J237" s="270">
        <f t="shared" si="17"/>
        <v>0</v>
      </c>
      <c r="K237" s="551" t="s">
        <v>420</v>
      </c>
      <c r="L237" s="44">
        <v>0.2838</v>
      </c>
      <c r="M237" s="44">
        <v>11.2</v>
      </c>
      <c r="N237" s="44">
        <v>5.8</v>
      </c>
      <c r="O237" s="44">
        <v>7.7</v>
      </c>
      <c r="P237" s="538">
        <v>4.8999999999999998E-5</v>
      </c>
      <c r="Q237" s="47">
        <v>437519</v>
      </c>
      <c r="R237" s="78">
        <v>3926909790</v>
      </c>
      <c r="S237" s="561" t="s">
        <v>566</v>
      </c>
    </row>
    <row r="238" spans="1:19" ht="39.950000000000003" customHeight="1" thickBot="1" x14ac:dyDescent="0.25">
      <c r="A238" s="112">
        <v>106933</v>
      </c>
      <c r="B238" s="738" t="s">
        <v>567</v>
      </c>
      <c r="C238" s="546" t="s">
        <v>542</v>
      </c>
      <c r="D238" s="739" t="s">
        <v>153</v>
      </c>
      <c r="E238" s="547" t="s">
        <v>568</v>
      </c>
      <c r="F238" s="531" t="s">
        <v>536</v>
      </c>
      <c r="G238" s="807"/>
      <c r="H238" s="740">
        <v>205</v>
      </c>
      <c r="I238" s="452" t="s">
        <v>31</v>
      </c>
      <c r="J238" s="565">
        <f t="shared" si="17"/>
        <v>0</v>
      </c>
      <c r="K238" s="741" t="s">
        <v>73</v>
      </c>
      <c r="L238" s="64">
        <v>0.36</v>
      </c>
      <c r="M238" s="500">
        <v>14.5</v>
      </c>
      <c r="N238" s="500">
        <v>9.5</v>
      </c>
      <c r="O238" s="500">
        <v>12</v>
      </c>
      <c r="P238" s="742">
        <v>1.65E-3</v>
      </c>
      <c r="Q238" s="739">
        <v>444522</v>
      </c>
      <c r="R238" s="65">
        <v>3821000000</v>
      </c>
      <c r="S238" s="743" t="s">
        <v>538</v>
      </c>
    </row>
    <row r="239" spans="1:19" s="66" customFormat="1" ht="39.950000000000003" customHeight="1" thickBot="1" x14ac:dyDescent="0.25">
      <c r="A239" s="226" t="s">
        <v>569</v>
      </c>
      <c r="B239" s="248"/>
      <c r="C239" s="234"/>
      <c r="D239" s="234"/>
      <c r="E239" s="233"/>
      <c r="F239" s="249"/>
      <c r="G239" s="236"/>
      <c r="H239" s="885"/>
      <c r="I239" s="234"/>
      <c r="J239" s="234"/>
      <c r="K239" s="233"/>
      <c r="L239" s="234"/>
      <c r="M239" s="234"/>
      <c r="N239" s="234"/>
      <c r="O239" s="234"/>
      <c r="P239" s="668"/>
      <c r="Q239" s="235"/>
      <c r="R239" s="540"/>
      <c r="S239" s="540"/>
    </row>
    <row r="240" spans="1:19" ht="321.75" customHeight="1" x14ac:dyDescent="0.2">
      <c r="A240" s="116">
        <v>106961</v>
      </c>
      <c r="B240" s="552" t="s">
        <v>570</v>
      </c>
      <c r="C240" s="50" t="s">
        <v>100</v>
      </c>
      <c r="D240" s="52" t="s">
        <v>29</v>
      </c>
      <c r="E240" s="553" t="s">
        <v>571</v>
      </c>
      <c r="F240" s="28" t="s">
        <v>369</v>
      </c>
      <c r="G240" s="807"/>
      <c r="H240" s="754">
        <v>42959</v>
      </c>
      <c r="I240" s="555" t="s">
        <v>572</v>
      </c>
      <c r="J240" s="759">
        <f>IF(I240="USD",H240*G240,H240*G240*1.25)</f>
        <v>0</v>
      </c>
      <c r="K240" s="557" t="s">
        <v>73</v>
      </c>
      <c r="L240" s="81">
        <v>125</v>
      </c>
      <c r="M240" s="81">
        <v>200</v>
      </c>
      <c r="N240" s="81">
        <v>140</v>
      </c>
      <c r="O240" s="81">
        <v>180</v>
      </c>
      <c r="P240" s="753">
        <v>1.25</v>
      </c>
      <c r="Q240" s="558">
        <v>1805235</v>
      </c>
      <c r="R240" s="386">
        <v>90181990</v>
      </c>
      <c r="S240" s="559" t="s">
        <v>573</v>
      </c>
    </row>
    <row r="241" spans="1:19" ht="307.5" customHeight="1" x14ac:dyDescent="0.2">
      <c r="A241" s="116">
        <v>106962</v>
      </c>
      <c r="B241" s="56" t="s">
        <v>574</v>
      </c>
      <c r="C241" s="50" t="s">
        <v>100</v>
      </c>
      <c r="D241" s="52" t="s">
        <v>29</v>
      </c>
      <c r="E241" s="547" t="s">
        <v>575</v>
      </c>
      <c r="F241" s="527" t="s">
        <v>369</v>
      </c>
      <c r="G241" s="807"/>
      <c r="H241" s="550">
        <v>39000</v>
      </c>
      <c r="I241" s="59" t="s">
        <v>572</v>
      </c>
      <c r="J241" s="760">
        <f>IF(I241="USD",H241*G241,H241*G241*1.25)</f>
        <v>0</v>
      </c>
      <c r="K241" s="551" t="s">
        <v>73</v>
      </c>
      <c r="L241" s="81">
        <v>109</v>
      </c>
      <c r="M241" s="81">
        <v>200</v>
      </c>
      <c r="N241" s="81">
        <v>140</v>
      </c>
      <c r="O241" s="81">
        <v>180</v>
      </c>
      <c r="P241" s="752">
        <v>1.25</v>
      </c>
      <c r="Q241" s="98">
        <v>1805236</v>
      </c>
      <c r="R241" s="386">
        <v>90181990</v>
      </c>
      <c r="S241" s="559" t="s">
        <v>573</v>
      </c>
    </row>
    <row r="242" spans="1:19" ht="180" customHeight="1" x14ac:dyDescent="0.2">
      <c r="A242" s="116">
        <v>106963</v>
      </c>
      <c r="B242" s="56" t="s">
        <v>576</v>
      </c>
      <c r="C242" s="38" t="s">
        <v>67</v>
      </c>
      <c r="D242" s="52" t="s">
        <v>29</v>
      </c>
      <c r="E242" s="547" t="s">
        <v>577</v>
      </c>
      <c r="F242" s="527" t="s">
        <v>369</v>
      </c>
      <c r="G242" s="807"/>
      <c r="H242" s="550">
        <v>8700</v>
      </c>
      <c r="I242" s="59" t="s">
        <v>572</v>
      </c>
      <c r="J242" s="760">
        <f>IF(I242="USD",H242*G242,H242*G242*1.25)</f>
        <v>0</v>
      </c>
      <c r="K242" s="551" t="s">
        <v>73</v>
      </c>
      <c r="L242" s="44">
        <v>40</v>
      </c>
      <c r="M242" s="44">
        <v>59</v>
      </c>
      <c r="N242" s="44">
        <v>58</v>
      </c>
      <c r="O242" s="44">
        <v>72</v>
      </c>
      <c r="P242" s="701">
        <v>0.24638399999999999</v>
      </c>
      <c r="Q242" s="98" t="s">
        <v>578</v>
      </c>
      <c r="R242" s="78">
        <v>90181990</v>
      </c>
      <c r="S242" s="561" t="s">
        <v>579</v>
      </c>
    </row>
    <row r="243" spans="1:19" ht="103.5" customHeight="1" x14ac:dyDescent="0.2">
      <c r="A243" s="116">
        <v>106964</v>
      </c>
      <c r="B243" s="56" t="s">
        <v>580</v>
      </c>
      <c r="C243" s="38" t="s">
        <v>67</v>
      </c>
      <c r="D243" s="52" t="s">
        <v>29</v>
      </c>
      <c r="E243" s="547" t="s">
        <v>581</v>
      </c>
      <c r="F243" s="527" t="s">
        <v>369</v>
      </c>
      <c r="G243" s="807"/>
      <c r="H243" s="550">
        <v>525</v>
      </c>
      <c r="I243" s="59" t="s">
        <v>572</v>
      </c>
      <c r="J243" s="760">
        <f>IF(I243="USD",H243*G243,H243*G243*1.25)</f>
        <v>0</v>
      </c>
      <c r="K243" s="551" t="s">
        <v>73</v>
      </c>
      <c r="L243" s="562">
        <v>16.5</v>
      </c>
      <c r="M243" s="562">
        <v>48</v>
      </c>
      <c r="N243" s="562">
        <v>40</v>
      </c>
      <c r="O243" s="562">
        <v>44</v>
      </c>
      <c r="P243" s="691">
        <v>8.448E-2</v>
      </c>
      <c r="Q243" s="98">
        <v>1876728</v>
      </c>
      <c r="R243" s="761">
        <v>84798997</v>
      </c>
      <c r="S243" s="762" t="s">
        <v>81</v>
      </c>
    </row>
    <row r="244" spans="1:19" ht="79.5" thickBot="1" x14ac:dyDescent="0.25">
      <c r="A244" s="116">
        <v>106965</v>
      </c>
      <c r="B244" s="56" t="s">
        <v>582</v>
      </c>
      <c r="C244" s="38" t="s">
        <v>67</v>
      </c>
      <c r="D244" s="40" t="s">
        <v>29</v>
      </c>
      <c r="E244" s="547" t="s">
        <v>583</v>
      </c>
      <c r="F244" s="527" t="s">
        <v>369</v>
      </c>
      <c r="G244" s="807"/>
      <c r="H244" s="550">
        <v>3600</v>
      </c>
      <c r="I244" s="59" t="s">
        <v>572</v>
      </c>
      <c r="J244" s="760">
        <f>IF(I244="USD",H244*G244,H244*G244*1.25)</f>
        <v>0</v>
      </c>
      <c r="K244" s="551" t="s">
        <v>73</v>
      </c>
      <c r="L244" s="562">
        <v>15</v>
      </c>
      <c r="M244" s="562">
        <v>45</v>
      </c>
      <c r="N244" s="562">
        <v>35</v>
      </c>
      <c r="O244" s="562">
        <v>52</v>
      </c>
      <c r="P244" s="691">
        <v>8.1900000000000001E-2</v>
      </c>
      <c r="Q244" s="98">
        <v>1876703</v>
      </c>
      <c r="R244" s="761">
        <v>84798997</v>
      </c>
      <c r="S244" s="762" t="s">
        <v>81</v>
      </c>
    </row>
    <row r="245" spans="1:19" s="66" customFormat="1" ht="39.950000000000003" customHeight="1" thickBot="1" x14ac:dyDescent="0.25">
      <c r="A245" s="226" t="s">
        <v>584</v>
      </c>
      <c r="B245" s="248"/>
      <c r="C245" s="234"/>
      <c r="D245" s="234"/>
      <c r="E245" s="233"/>
      <c r="F245" s="249"/>
      <c r="G245" s="236"/>
      <c r="H245" s="885"/>
      <c r="I245" s="234"/>
      <c r="J245" s="234"/>
      <c r="K245" s="233"/>
      <c r="L245" s="234"/>
      <c r="M245" s="234"/>
      <c r="N245" s="234"/>
      <c r="O245" s="234"/>
      <c r="P245" s="668"/>
      <c r="Q245" s="235"/>
      <c r="R245" s="540"/>
      <c r="S245" s="540"/>
    </row>
    <row r="246" spans="1:19" ht="105" customHeight="1" x14ac:dyDescent="0.2">
      <c r="A246" s="116">
        <v>106966</v>
      </c>
      <c r="B246" s="552" t="s">
        <v>585</v>
      </c>
      <c r="C246" s="50" t="s">
        <v>586</v>
      </c>
      <c r="D246" s="52" t="s">
        <v>587</v>
      </c>
      <c r="E246" s="553" t="s">
        <v>588</v>
      </c>
      <c r="F246" s="28" t="s">
        <v>369</v>
      </c>
      <c r="G246" s="807"/>
      <c r="H246" s="554">
        <v>52</v>
      </c>
      <c r="I246" s="555" t="s">
        <v>572</v>
      </c>
      <c r="J246" s="759">
        <f>IF(I246="USD",H246*G246,H246*G246*1.25)</f>
        <v>0</v>
      </c>
      <c r="K246" s="557" t="s">
        <v>420</v>
      </c>
      <c r="L246" s="81">
        <v>4.5</v>
      </c>
      <c r="M246" s="81">
        <v>47</v>
      </c>
      <c r="N246" s="81">
        <v>46</v>
      </c>
      <c r="O246" s="81">
        <v>43</v>
      </c>
      <c r="P246" s="700">
        <v>0.09</v>
      </c>
      <c r="Q246" s="558" t="s">
        <v>589</v>
      </c>
      <c r="R246" s="386">
        <v>38221900</v>
      </c>
      <c r="S246" s="559" t="s">
        <v>590</v>
      </c>
    </row>
    <row r="247" spans="1:19" ht="113.25" customHeight="1" x14ac:dyDescent="0.2">
      <c r="A247" s="112">
        <v>106967</v>
      </c>
      <c r="B247" s="56" t="s">
        <v>591</v>
      </c>
      <c r="C247" s="38" t="s">
        <v>592</v>
      </c>
      <c r="D247" s="40" t="s">
        <v>593</v>
      </c>
      <c r="E247" s="547" t="s">
        <v>594</v>
      </c>
      <c r="F247" s="527" t="s">
        <v>369</v>
      </c>
      <c r="G247" s="807"/>
      <c r="H247" s="550">
        <v>432</v>
      </c>
      <c r="I247" s="59" t="s">
        <v>572</v>
      </c>
      <c r="J247" s="760">
        <f>IF(I247="USD",H247*G247,H247*G247*1.25)</f>
        <v>0</v>
      </c>
      <c r="K247" s="551" t="s">
        <v>173</v>
      </c>
      <c r="L247" s="44">
        <v>5</v>
      </c>
      <c r="M247" s="44">
        <v>39</v>
      </c>
      <c r="N247" s="44">
        <v>30</v>
      </c>
      <c r="O247" s="44">
        <v>28</v>
      </c>
      <c r="P247" s="701">
        <v>3.2759999999999997E-2</v>
      </c>
      <c r="Q247" s="98" t="s">
        <v>595</v>
      </c>
      <c r="R247" s="78">
        <v>38221900</v>
      </c>
      <c r="S247" s="561" t="s">
        <v>596</v>
      </c>
    </row>
    <row r="248" spans="1:19" ht="50.25" customHeight="1" x14ac:dyDescent="0.2">
      <c r="A248" s="116">
        <v>106968</v>
      </c>
      <c r="B248" s="56" t="s">
        <v>597</v>
      </c>
      <c r="C248" s="50" t="s">
        <v>598</v>
      </c>
      <c r="D248" s="52" t="s">
        <v>587</v>
      </c>
      <c r="E248" s="300" t="s">
        <v>599</v>
      </c>
      <c r="F248" s="527" t="s">
        <v>369</v>
      </c>
      <c r="G248" s="807"/>
      <c r="H248" s="550">
        <v>99</v>
      </c>
      <c r="I248" s="59" t="s">
        <v>572</v>
      </c>
      <c r="J248" s="760">
        <f>IF(I248="USD",H248*G248,H248*G248*1.25)</f>
        <v>0</v>
      </c>
      <c r="K248" s="551" t="s">
        <v>600</v>
      </c>
      <c r="L248" s="81">
        <v>0.5</v>
      </c>
      <c r="M248" s="81">
        <v>16.5</v>
      </c>
      <c r="N248" s="81">
        <v>13</v>
      </c>
      <c r="O248" s="81">
        <v>10</v>
      </c>
      <c r="P248" s="701">
        <v>2.1450000000000002E-3</v>
      </c>
      <c r="Q248" s="98">
        <v>522960</v>
      </c>
      <c r="R248" s="386">
        <v>38221900</v>
      </c>
      <c r="S248" s="559" t="s">
        <v>601</v>
      </c>
    </row>
    <row r="249" spans="1:19" ht="66" customHeight="1" thickBot="1" x14ac:dyDescent="0.25">
      <c r="A249" s="116">
        <v>106969</v>
      </c>
      <c r="B249" s="56" t="s">
        <v>602</v>
      </c>
      <c r="C249" s="38" t="s">
        <v>603</v>
      </c>
      <c r="D249" s="40" t="s">
        <v>587</v>
      </c>
      <c r="E249" s="300" t="s">
        <v>604</v>
      </c>
      <c r="F249" s="527" t="s">
        <v>369</v>
      </c>
      <c r="G249" s="807"/>
      <c r="H249" s="550">
        <v>811.2</v>
      </c>
      <c r="I249" s="59" t="s">
        <v>572</v>
      </c>
      <c r="J249" s="760">
        <f>IF(I249="USD",H249*G249,H249*G249*1.25)</f>
        <v>0</v>
      </c>
      <c r="K249" s="551" t="s">
        <v>605</v>
      </c>
      <c r="L249" s="44">
        <v>11</v>
      </c>
      <c r="M249" s="44">
        <v>47</v>
      </c>
      <c r="N249" s="44">
        <v>46</v>
      </c>
      <c r="O249" s="44">
        <v>43</v>
      </c>
      <c r="P249" s="701">
        <v>0.09</v>
      </c>
      <c r="Q249" s="98" t="s">
        <v>606</v>
      </c>
      <c r="R249" s="78">
        <v>38221900</v>
      </c>
      <c r="S249" s="561" t="s">
        <v>607</v>
      </c>
    </row>
    <row r="250" spans="1:19" s="66" customFormat="1" ht="39.950000000000003" customHeight="1" thickBot="1" x14ac:dyDescent="0.25">
      <c r="A250" s="226" t="s">
        <v>608</v>
      </c>
      <c r="B250" s="248"/>
      <c r="C250" s="234"/>
      <c r="D250" s="234"/>
      <c r="E250" s="233"/>
      <c r="F250" s="249"/>
      <c r="G250" s="236"/>
      <c r="H250" s="885"/>
      <c r="I250" s="234"/>
      <c r="J250" s="234"/>
      <c r="K250" s="233"/>
      <c r="L250" s="234"/>
      <c r="M250" s="234"/>
      <c r="N250" s="234"/>
      <c r="O250" s="234"/>
      <c r="P250" s="668"/>
      <c r="Q250" s="235"/>
      <c r="R250" s="540"/>
      <c r="S250" s="540"/>
    </row>
    <row r="251" spans="1:19" ht="57" customHeight="1" x14ac:dyDescent="0.2">
      <c r="A251" s="116">
        <v>106970</v>
      </c>
      <c r="B251" s="552" t="s">
        <v>609</v>
      </c>
      <c r="C251" s="50" t="s">
        <v>610</v>
      </c>
      <c r="D251" s="52" t="s">
        <v>29</v>
      </c>
      <c r="E251" s="553" t="s">
        <v>1758</v>
      </c>
      <c r="F251" s="28" t="s">
        <v>369</v>
      </c>
      <c r="G251" s="807"/>
      <c r="H251" s="554">
        <v>254</v>
      </c>
      <c r="I251" s="555" t="s">
        <v>572</v>
      </c>
      <c r="J251" s="759">
        <f>IF(I251="USD",H251*G251,H251*G251*1.25)</f>
        <v>0</v>
      </c>
      <c r="K251" s="557" t="s">
        <v>73</v>
      </c>
      <c r="L251" s="81">
        <v>1.5</v>
      </c>
      <c r="M251" s="81">
        <v>27</v>
      </c>
      <c r="N251" s="81">
        <v>23</v>
      </c>
      <c r="O251" s="81">
        <v>9</v>
      </c>
      <c r="P251" s="700">
        <v>5.5890000000000002E-3</v>
      </c>
      <c r="Q251" s="558">
        <v>1876705</v>
      </c>
      <c r="R251" s="386">
        <v>39231010</v>
      </c>
      <c r="S251" s="763" t="s">
        <v>81</v>
      </c>
    </row>
    <row r="252" spans="1:19" ht="50.25" customHeight="1" thickBot="1" x14ac:dyDescent="0.25">
      <c r="A252" s="112">
        <v>106971</v>
      </c>
      <c r="B252" s="56" t="s">
        <v>611</v>
      </c>
      <c r="C252" s="38" t="s">
        <v>340</v>
      </c>
      <c r="D252" s="40" t="s">
        <v>29</v>
      </c>
      <c r="E252" s="547" t="s">
        <v>612</v>
      </c>
      <c r="F252" s="527" t="s">
        <v>369</v>
      </c>
      <c r="G252" s="807"/>
      <c r="H252" s="550">
        <v>105</v>
      </c>
      <c r="I252" s="59" t="s">
        <v>572</v>
      </c>
      <c r="J252" s="760">
        <f>IF(I252="USD",H252*G252,H252*G252*1.25)</f>
        <v>0</v>
      </c>
      <c r="K252" s="551" t="s">
        <v>73</v>
      </c>
      <c r="L252" s="44">
        <v>0.1</v>
      </c>
      <c r="M252" s="44">
        <v>15</v>
      </c>
      <c r="N252" s="44">
        <v>10</v>
      </c>
      <c r="O252" s="44">
        <v>3</v>
      </c>
      <c r="P252" s="701">
        <v>4.4999999999999999E-4</v>
      </c>
      <c r="Q252" s="98">
        <v>1877137</v>
      </c>
      <c r="R252" s="78">
        <v>39231010</v>
      </c>
      <c r="S252" s="762" t="s">
        <v>81</v>
      </c>
    </row>
    <row r="253" spans="1:19" s="66" customFormat="1" ht="39.950000000000003" customHeight="1" thickBot="1" x14ac:dyDescent="0.25">
      <c r="A253" s="226" t="s">
        <v>613</v>
      </c>
      <c r="B253" s="248"/>
      <c r="C253" s="234"/>
      <c r="D253" s="234"/>
      <c r="E253" s="233"/>
      <c r="F253" s="249"/>
      <c r="G253" s="236"/>
      <c r="H253" s="885"/>
      <c r="I253" s="234"/>
      <c r="J253" s="234"/>
      <c r="K253" s="233"/>
      <c r="L253" s="234"/>
      <c r="M253" s="234"/>
      <c r="N253" s="234"/>
      <c r="O253" s="234"/>
      <c r="P253" s="668"/>
      <c r="Q253" s="235"/>
      <c r="R253" s="540"/>
      <c r="S253" s="540"/>
    </row>
    <row r="254" spans="1:19" ht="74.25" customHeight="1" x14ac:dyDescent="0.2">
      <c r="A254" s="116">
        <v>106972</v>
      </c>
      <c r="B254" s="552" t="s">
        <v>614</v>
      </c>
      <c r="C254" s="50" t="s">
        <v>67</v>
      </c>
      <c r="D254" s="52" t="s">
        <v>29</v>
      </c>
      <c r="E254" s="553" t="s">
        <v>615</v>
      </c>
      <c r="F254" s="28" t="s">
        <v>369</v>
      </c>
      <c r="G254" s="807"/>
      <c r="H254" s="554">
        <v>9600</v>
      </c>
      <c r="I254" s="555" t="s">
        <v>572</v>
      </c>
      <c r="J254" s="759">
        <f>IF(I254="USD",H254*G254,H254*G254*1.25)</f>
        <v>0</v>
      </c>
      <c r="K254" s="557" t="s">
        <v>80</v>
      </c>
      <c r="L254" s="81" t="s">
        <v>29</v>
      </c>
      <c r="M254" s="81" t="s">
        <v>29</v>
      </c>
      <c r="N254" s="81" t="s">
        <v>29</v>
      </c>
      <c r="O254" s="81" t="s">
        <v>29</v>
      </c>
      <c r="P254" s="81" t="s">
        <v>29</v>
      </c>
      <c r="Q254" s="765" t="s">
        <v>616</v>
      </c>
      <c r="R254" s="386" t="s">
        <v>29</v>
      </c>
      <c r="S254" s="763" t="s">
        <v>81</v>
      </c>
    </row>
    <row r="255" spans="1:19" ht="69" customHeight="1" x14ac:dyDescent="0.2">
      <c r="A255" s="112">
        <v>106973</v>
      </c>
      <c r="B255" s="56" t="s">
        <v>617</v>
      </c>
      <c r="C255" s="38" t="s">
        <v>67</v>
      </c>
      <c r="D255" s="40" t="s">
        <v>29</v>
      </c>
      <c r="E255" s="547" t="s">
        <v>618</v>
      </c>
      <c r="F255" s="527" t="s">
        <v>369</v>
      </c>
      <c r="G255" s="807"/>
      <c r="H255" s="550">
        <v>4800</v>
      </c>
      <c r="I255" s="59" t="s">
        <v>572</v>
      </c>
      <c r="J255" s="760">
        <f>IF(I255="USD",H255*G255,H255*G255*1.25)</f>
        <v>0</v>
      </c>
      <c r="K255" s="551" t="s">
        <v>80</v>
      </c>
      <c r="L255" s="44" t="s">
        <v>29</v>
      </c>
      <c r="M255" s="44" t="s">
        <v>29</v>
      </c>
      <c r="N255" s="44" t="s">
        <v>29</v>
      </c>
      <c r="O255" s="44" t="s">
        <v>29</v>
      </c>
      <c r="P255" s="44" t="s">
        <v>29</v>
      </c>
      <c r="Q255" s="765" t="s">
        <v>619</v>
      </c>
      <c r="R255" s="78" t="s">
        <v>29</v>
      </c>
      <c r="S255" s="762" t="s">
        <v>81</v>
      </c>
    </row>
    <row r="256" spans="1:19" ht="82.5" customHeight="1" thickBot="1" x14ac:dyDescent="0.25">
      <c r="A256" s="116">
        <v>106974</v>
      </c>
      <c r="B256" s="56" t="s">
        <v>620</v>
      </c>
      <c r="C256" s="50" t="s">
        <v>67</v>
      </c>
      <c r="D256" s="52" t="s">
        <v>29</v>
      </c>
      <c r="E256" s="547" t="s">
        <v>621</v>
      </c>
      <c r="F256" s="527" t="s">
        <v>369</v>
      </c>
      <c r="G256" s="807"/>
      <c r="H256" s="550">
        <v>900</v>
      </c>
      <c r="I256" s="59" t="s">
        <v>572</v>
      </c>
      <c r="J256" s="764">
        <f>IF(I256="USD",H256*G256,H256*G256*1.25)</f>
        <v>0</v>
      </c>
      <c r="K256" s="551" t="s">
        <v>80</v>
      </c>
      <c r="L256" s="81" t="s">
        <v>29</v>
      </c>
      <c r="M256" s="81" t="s">
        <v>29</v>
      </c>
      <c r="N256" s="81" t="s">
        <v>29</v>
      </c>
      <c r="O256" s="81" t="s">
        <v>29</v>
      </c>
      <c r="P256" s="81" t="s">
        <v>29</v>
      </c>
      <c r="Q256" s="765" t="s">
        <v>622</v>
      </c>
      <c r="R256" s="386" t="s">
        <v>29</v>
      </c>
      <c r="S256" s="763" t="s">
        <v>81</v>
      </c>
    </row>
    <row r="257" spans="1:19" s="26" customFormat="1" ht="45" customHeight="1" thickBot="1" x14ac:dyDescent="0.25">
      <c r="A257" s="354" t="s">
        <v>623</v>
      </c>
      <c r="B257" s="355"/>
      <c r="C257" s="355"/>
      <c r="D257" s="355"/>
      <c r="E257" s="355"/>
      <c r="F257" s="355"/>
      <c r="G257" s="356"/>
      <c r="H257" s="890"/>
      <c r="I257" s="355"/>
      <c r="J257" s="355"/>
      <c r="K257" s="355"/>
      <c r="L257" s="358"/>
      <c r="M257" s="358"/>
      <c r="N257" s="358"/>
      <c r="O257" s="358"/>
      <c r="P257" s="688"/>
      <c r="Q257" s="355"/>
      <c r="R257" s="355"/>
      <c r="S257" s="359"/>
    </row>
    <row r="258" spans="1:19" ht="39.950000000000003" customHeight="1" thickBot="1" x14ac:dyDescent="0.25">
      <c r="A258" s="226" t="s">
        <v>624</v>
      </c>
      <c r="B258" s="227"/>
      <c r="C258" s="228"/>
      <c r="D258" s="228"/>
      <c r="E258" s="227"/>
      <c r="F258" s="229"/>
      <c r="G258" s="232"/>
      <c r="H258" s="885"/>
      <c r="I258" s="228"/>
      <c r="J258" s="228"/>
      <c r="K258" s="227"/>
      <c r="L258" s="228"/>
      <c r="M258" s="228"/>
      <c r="N258" s="228"/>
      <c r="O258" s="228"/>
      <c r="P258" s="666"/>
      <c r="Q258" s="229"/>
      <c r="R258" s="229"/>
      <c r="S258" s="330"/>
    </row>
    <row r="259" spans="1:19" ht="78.75" x14ac:dyDescent="0.2">
      <c r="A259" s="298">
        <v>106843</v>
      </c>
      <c r="B259" s="148" t="s">
        <v>625</v>
      </c>
      <c r="C259" s="76" t="s">
        <v>67</v>
      </c>
      <c r="D259" s="77" t="s">
        <v>29</v>
      </c>
      <c r="E259" s="118" t="s">
        <v>626</v>
      </c>
      <c r="F259" s="76" t="s">
        <v>627</v>
      </c>
      <c r="G259" s="807"/>
      <c r="H259" s="90">
        <v>2892.5</v>
      </c>
      <c r="I259" s="59" t="s">
        <v>31</v>
      </c>
      <c r="J259" s="42">
        <f>IF(I259="USD",H259*G259,H259*G259*1.3)</f>
        <v>0</v>
      </c>
      <c r="K259" s="93" t="s">
        <v>73</v>
      </c>
      <c r="L259" s="94">
        <v>130</v>
      </c>
      <c r="M259" s="94">
        <v>87</v>
      </c>
      <c r="N259" s="94">
        <v>92</v>
      </c>
      <c r="O259" s="94">
        <v>124</v>
      </c>
      <c r="P259" s="570">
        <v>0.99</v>
      </c>
      <c r="Q259" s="119" t="s">
        <v>628</v>
      </c>
      <c r="R259" s="104">
        <v>84198990</v>
      </c>
      <c r="S259" s="296" t="s">
        <v>629</v>
      </c>
    </row>
    <row r="260" spans="1:19" ht="39.950000000000003" customHeight="1" x14ac:dyDescent="0.2">
      <c r="A260" s="272">
        <v>106844</v>
      </c>
      <c r="B260" s="56" t="s">
        <v>630</v>
      </c>
      <c r="C260" s="38" t="s">
        <v>67</v>
      </c>
      <c r="D260" s="40" t="s">
        <v>29</v>
      </c>
      <c r="E260" s="58" t="s">
        <v>631</v>
      </c>
      <c r="F260" s="76" t="s">
        <v>627</v>
      </c>
      <c r="G260" s="807"/>
      <c r="H260" s="41">
        <v>56.9</v>
      </c>
      <c r="I260" s="59" t="s">
        <v>31</v>
      </c>
      <c r="J260" s="42">
        <f>IF(I260="USD",H260*G260,H260*G260*1.3)</f>
        <v>0</v>
      </c>
      <c r="K260" s="43" t="s">
        <v>73</v>
      </c>
      <c r="L260" s="45">
        <v>2</v>
      </c>
      <c r="M260" s="45"/>
      <c r="N260" s="45"/>
      <c r="O260" s="45"/>
      <c r="P260" s="538">
        <v>1.2E-2</v>
      </c>
      <c r="Q260" s="119" t="s">
        <v>632</v>
      </c>
      <c r="R260" s="83">
        <v>84198990</v>
      </c>
      <c r="S260" s="296" t="s">
        <v>629</v>
      </c>
    </row>
    <row r="261" spans="1:19" ht="78.75" x14ac:dyDescent="0.2">
      <c r="A261" s="298">
        <v>106247</v>
      </c>
      <c r="B261" s="148" t="s">
        <v>633</v>
      </c>
      <c r="C261" s="76" t="s">
        <v>67</v>
      </c>
      <c r="D261" s="77" t="s">
        <v>29</v>
      </c>
      <c r="E261" s="118" t="s">
        <v>634</v>
      </c>
      <c r="F261" s="38" t="s">
        <v>270</v>
      </c>
      <c r="G261" s="807"/>
      <c r="H261" s="90">
        <v>6399.5</v>
      </c>
      <c r="I261" s="91" t="s">
        <v>31</v>
      </c>
      <c r="J261" s="92">
        <f>IF(I261="USD",H261*G261,H261*G261*1.3)</f>
        <v>0</v>
      </c>
      <c r="K261" s="93" t="s">
        <v>635</v>
      </c>
      <c r="L261" s="94">
        <v>290</v>
      </c>
      <c r="M261" s="94">
        <v>105</v>
      </c>
      <c r="N261" s="94">
        <v>133</v>
      </c>
      <c r="O261" s="94">
        <v>191</v>
      </c>
      <c r="P261" s="570">
        <v>2.6673149999999999</v>
      </c>
      <c r="Q261" s="119" t="s">
        <v>636</v>
      </c>
      <c r="R261" s="104">
        <v>8419899890</v>
      </c>
      <c r="S261" s="296" t="s">
        <v>637</v>
      </c>
    </row>
    <row r="262" spans="1:19" ht="39.950000000000003" customHeight="1" thickBot="1" x14ac:dyDescent="0.25">
      <c r="A262" s="156">
        <v>106248</v>
      </c>
      <c r="B262" s="141" t="s">
        <v>638</v>
      </c>
      <c r="C262" s="50" t="s">
        <v>67</v>
      </c>
      <c r="D262" s="52" t="s">
        <v>29</v>
      </c>
      <c r="E262" s="55" t="s">
        <v>639</v>
      </c>
      <c r="F262" s="38" t="s">
        <v>270</v>
      </c>
      <c r="G262" s="807"/>
      <c r="H262" s="53">
        <v>183</v>
      </c>
      <c r="I262" s="97" t="s">
        <v>31</v>
      </c>
      <c r="J262" s="79">
        <f>IF(I262="USD",H262*G262,H262*G262*1.3)</f>
        <v>0</v>
      </c>
      <c r="K262" s="80" t="s">
        <v>73</v>
      </c>
      <c r="L262" s="103">
        <v>15</v>
      </c>
      <c r="M262" s="103">
        <v>141</v>
      </c>
      <c r="N262" s="103">
        <v>69</v>
      </c>
      <c r="O262" s="103">
        <v>21</v>
      </c>
      <c r="P262" s="667">
        <v>0.20430899999999999</v>
      </c>
      <c r="Q262" s="54" t="s">
        <v>640</v>
      </c>
      <c r="R262" s="278">
        <v>8419908509</v>
      </c>
      <c r="S262" s="295" t="s">
        <v>637</v>
      </c>
    </row>
    <row r="263" spans="1:19" ht="39.950000000000003" customHeight="1" thickBot="1" x14ac:dyDescent="0.25">
      <c r="A263" s="226" t="s">
        <v>641</v>
      </c>
      <c r="B263" s="227"/>
      <c r="C263" s="228"/>
      <c r="D263" s="228"/>
      <c r="E263" s="227"/>
      <c r="F263" s="229"/>
      <c r="G263" s="232"/>
      <c r="H263" s="885"/>
      <c r="I263" s="228"/>
      <c r="J263" s="228"/>
      <c r="K263" s="227"/>
      <c r="L263" s="228"/>
      <c r="M263" s="228"/>
      <c r="N263" s="228"/>
      <c r="O263" s="228"/>
      <c r="P263" s="666"/>
      <c r="Q263" s="229"/>
      <c r="R263" s="229"/>
      <c r="S263" s="330"/>
    </row>
    <row r="264" spans="1:19" ht="75" customHeight="1" x14ac:dyDescent="0.2">
      <c r="A264" s="110">
        <v>106038</v>
      </c>
      <c r="B264" s="87" t="s">
        <v>642</v>
      </c>
      <c r="C264" s="76" t="s">
        <v>340</v>
      </c>
      <c r="D264" s="77" t="s">
        <v>153</v>
      </c>
      <c r="E264" s="118" t="s">
        <v>643</v>
      </c>
      <c r="F264" s="76" t="s">
        <v>536</v>
      </c>
      <c r="G264" s="807"/>
      <c r="H264" s="162">
        <v>184.54</v>
      </c>
      <c r="I264" s="77" t="s">
        <v>31</v>
      </c>
      <c r="J264" s="92">
        <f t="shared" ref="J264:J275" si="18">IF(I264="USD",H264*G264,H264*G264*1.3)</f>
        <v>0</v>
      </c>
      <c r="K264" s="93" t="s">
        <v>420</v>
      </c>
      <c r="L264" s="367">
        <v>4</v>
      </c>
      <c r="M264" s="77">
        <v>35</v>
      </c>
      <c r="N264" s="77">
        <v>20</v>
      </c>
      <c r="O264" s="77">
        <v>16</v>
      </c>
      <c r="P264" s="570">
        <v>1.12E-2</v>
      </c>
      <c r="Q264" s="119">
        <v>220502</v>
      </c>
      <c r="R264" s="104">
        <v>3821000000</v>
      </c>
      <c r="S264" s="296" t="s">
        <v>644</v>
      </c>
    </row>
    <row r="265" spans="1:19" ht="81" customHeight="1" x14ac:dyDescent="0.2">
      <c r="A265" s="116">
        <v>106039</v>
      </c>
      <c r="B265" s="105" t="s">
        <v>645</v>
      </c>
      <c r="C265" s="50" t="s">
        <v>340</v>
      </c>
      <c r="D265" s="52" t="s">
        <v>101</v>
      </c>
      <c r="E265" s="55" t="s">
        <v>646</v>
      </c>
      <c r="F265" s="28" t="s">
        <v>536</v>
      </c>
      <c r="G265" s="807"/>
      <c r="H265" s="140">
        <v>157.51</v>
      </c>
      <c r="I265" s="40" t="s">
        <v>31</v>
      </c>
      <c r="J265" s="42">
        <f t="shared" si="18"/>
        <v>0</v>
      </c>
      <c r="K265" s="43" t="s">
        <v>420</v>
      </c>
      <c r="L265" s="40">
        <v>4.0999999999999996</v>
      </c>
      <c r="M265" s="40">
        <v>35.200000000000003</v>
      </c>
      <c r="N265" s="40">
        <v>19.8</v>
      </c>
      <c r="O265" s="40">
        <v>16</v>
      </c>
      <c r="P265" s="538">
        <v>1.1150999999999999E-2</v>
      </c>
      <c r="Q265" s="47">
        <v>220909</v>
      </c>
      <c r="R265" s="83">
        <v>3821000000</v>
      </c>
      <c r="S265" s="287" t="s">
        <v>647</v>
      </c>
    </row>
    <row r="266" spans="1:19" ht="87" customHeight="1" x14ac:dyDescent="0.2">
      <c r="A266" s="112">
        <v>106559</v>
      </c>
      <c r="B266" s="37" t="s">
        <v>648</v>
      </c>
      <c r="C266" s="38" t="s">
        <v>649</v>
      </c>
      <c r="D266" s="40" t="s">
        <v>153</v>
      </c>
      <c r="E266" s="58" t="s">
        <v>650</v>
      </c>
      <c r="F266" s="38" t="s">
        <v>536</v>
      </c>
      <c r="G266" s="807"/>
      <c r="H266" s="140">
        <v>241.17</v>
      </c>
      <c r="I266" s="40" t="s">
        <v>31</v>
      </c>
      <c r="J266" s="42">
        <f t="shared" si="18"/>
        <v>0</v>
      </c>
      <c r="K266" s="43" t="s">
        <v>420</v>
      </c>
      <c r="L266" s="40">
        <v>1.36</v>
      </c>
      <c r="M266" s="40">
        <v>20.2</v>
      </c>
      <c r="N266" s="40">
        <v>14</v>
      </c>
      <c r="O266" s="40">
        <v>14.8</v>
      </c>
      <c r="P266" s="538">
        <v>4.1850000000000004E-3</v>
      </c>
      <c r="Q266" s="47">
        <v>212240</v>
      </c>
      <c r="R266" s="83">
        <v>3821000000</v>
      </c>
      <c r="S266" s="287" t="s">
        <v>651</v>
      </c>
    </row>
    <row r="267" spans="1:19" s="160" customFormat="1" ht="66" customHeight="1" x14ac:dyDescent="0.2">
      <c r="A267" s="112">
        <v>106614</v>
      </c>
      <c r="B267" s="13" t="s">
        <v>652</v>
      </c>
      <c r="C267" s="40" t="s">
        <v>67</v>
      </c>
      <c r="D267" s="40" t="s">
        <v>653</v>
      </c>
      <c r="E267" s="58" t="s">
        <v>654</v>
      </c>
      <c r="F267" s="28" t="s">
        <v>536</v>
      </c>
      <c r="G267" s="807"/>
      <c r="H267" s="140">
        <v>96.13</v>
      </c>
      <c r="I267" s="40" t="s">
        <v>31</v>
      </c>
      <c r="J267" s="42">
        <f t="shared" si="18"/>
        <v>0</v>
      </c>
      <c r="K267" s="43" t="s">
        <v>73</v>
      </c>
      <c r="L267" s="40">
        <v>0.6</v>
      </c>
      <c r="M267" s="40">
        <v>12</v>
      </c>
      <c r="N267" s="40">
        <v>7</v>
      </c>
      <c r="O267" s="40">
        <v>20</v>
      </c>
      <c r="P267" s="664">
        <v>1.6800000000000001E-3</v>
      </c>
      <c r="Q267" s="47">
        <v>212203</v>
      </c>
      <c r="R267" s="83">
        <v>3821000000</v>
      </c>
      <c r="S267" s="299" t="s">
        <v>655</v>
      </c>
    </row>
    <row r="268" spans="1:19" s="160" customFormat="1" ht="87" customHeight="1" x14ac:dyDescent="0.2">
      <c r="A268" s="112">
        <v>106615</v>
      </c>
      <c r="B268" s="13" t="s">
        <v>656</v>
      </c>
      <c r="C268" s="40" t="s">
        <v>67</v>
      </c>
      <c r="D268" s="40" t="s">
        <v>657</v>
      </c>
      <c r="E268" s="58" t="s">
        <v>658</v>
      </c>
      <c r="F268" s="38" t="s">
        <v>536</v>
      </c>
      <c r="G268" s="807"/>
      <c r="H268" s="140">
        <v>86.39</v>
      </c>
      <c r="I268" s="40" t="s">
        <v>31</v>
      </c>
      <c r="J268" s="42">
        <f t="shared" si="18"/>
        <v>0</v>
      </c>
      <c r="K268" s="43" t="s">
        <v>73</v>
      </c>
      <c r="L268" s="40">
        <v>0.59</v>
      </c>
      <c r="M268" s="40">
        <v>12</v>
      </c>
      <c r="N268" s="40">
        <v>6.5</v>
      </c>
      <c r="O268" s="40">
        <v>19.5</v>
      </c>
      <c r="P268" s="538">
        <v>1.5200000000000001E-3</v>
      </c>
      <c r="Q268" s="47">
        <v>262710</v>
      </c>
      <c r="R268" s="83">
        <v>3821000000</v>
      </c>
      <c r="S268" s="299" t="s">
        <v>659</v>
      </c>
    </row>
    <row r="269" spans="1:19" s="160" customFormat="1" ht="90.75" customHeight="1" x14ac:dyDescent="0.2">
      <c r="A269" s="116">
        <v>106620</v>
      </c>
      <c r="B269" s="241" t="s">
        <v>660</v>
      </c>
      <c r="C269" s="52" t="s">
        <v>446</v>
      </c>
      <c r="D269" s="52" t="s">
        <v>101</v>
      </c>
      <c r="E269" s="55" t="s">
        <v>661</v>
      </c>
      <c r="F269" s="28" t="s">
        <v>536</v>
      </c>
      <c r="G269" s="807"/>
      <c r="H269" s="140">
        <v>17.170000000000002</v>
      </c>
      <c r="I269" s="40" t="s">
        <v>31</v>
      </c>
      <c r="J269" s="42">
        <f t="shared" si="18"/>
        <v>0</v>
      </c>
      <c r="K269" s="43" t="s">
        <v>420</v>
      </c>
      <c r="L269" s="40">
        <v>0.28000000000000003</v>
      </c>
      <c r="M269" s="40">
        <v>14</v>
      </c>
      <c r="N269" s="40">
        <v>6.6</v>
      </c>
      <c r="O269" s="40">
        <v>15.6</v>
      </c>
      <c r="P269" s="538">
        <v>1.441E-3</v>
      </c>
      <c r="Q269" s="47">
        <v>220908</v>
      </c>
      <c r="R269" s="83">
        <v>3821000000</v>
      </c>
      <c r="S269" s="299" t="s">
        <v>647</v>
      </c>
    </row>
    <row r="270" spans="1:19" ht="95.25" customHeight="1" x14ac:dyDescent="0.2">
      <c r="A270" s="112">
        <v>106259</v>
      </c>
      <c r="B270" s="37" t="s">
        <v>662</v>
      </c>
      <c r="C270" s="38" t="s">
        <v>67</v>
      </c>
      <c r="D270" s="40" t="s">
        <v>269</v>
      </c>
      <c r="E270" s="58" t="s">
        <v>1759</v>
      </c>
      <c r="F270" s="38" t="s">
        <v>270</v>
      </c>
      <c r="G270" s="807"/>
      <c r="H270" s="41">
        <v>69.55</v>
      </c>
      <c r="I270" s="59" t="s">
        <v>31</v>
      </c>
      <c r="J270" s="42">
        <f t="shared" si="18"/>
        <v>0</v>
      </c>
      <c r="K270" s="43" t="s">
        <v>73</v>
      </c>
      <c r="L270" s="46">
        <v>0.6</v>
      </c>
      <c r="M270" s="46">
        <v>12.5</v>
      </c>
      <c r="N270" s="45">
        <v>7</v>
      </c>
      <c r="O270" s="46">
        <v>19.5</v>
      </c>
      <c r="P270" s="538">
        <v>1.7062500000000001E-3</v>
      </c>
      <c r="Q270" s="47" t="s">
        <v>663</v>
      </c>
      <c r="R270" s="83">
        <v>38210000</v>
      </c>
      <c r="S270" s="287" t="s">
        <v>664</v>
      </c>
    </row>
    <row r="271" spans="1:19" s="160" customFormat="1" ht="38.1" customHeight="1" x14ac:dyDescent="0.2">
      <c r="A271" s="272">
        <v>106268</v>
      </c>
      <c r="B271" s="56" t="s">
        <v>665</v>
      </c>
      <c r="C271" s="38" t="s">
        <v>666</v>
      </c>
      <c r="D271" s="40" t="s">
        <v>269</v>
      </c>
      <c r="E271" s="58" t="s">
        <v>667</v>
      </c>
      <c r="F271" s="38" t="s">
        <v>270</v>
      </c>
      <c r="G271" s="807"/>
      <c r="H271" s="41">
        <v>10.55</v>
      </c>
      <c r="I271" s="59" t="s">
        <v>31</v>
      </c>
      <c r="J271" s="42">
        <f t="shared" si="18"/>
        <v>0</v>
      </c>
      <c r="K271" s="43" t="s">
        <v>73</v>
      </c>
      <c r="L271" s="46">
        <v>1.2</v>
      </c>
      <c r="M271" s="45">
        <v>20</v>
      </c>
      <c r="N271" s="45">
        <v>20</v>
      </c>
      <c r="O271" s="45">
        <v>25</v>
      </c>
      <c r="P271" s="538">
        <v>0.01</v>
      </c>
      <c r="Q271" s="47" t="s">
        <v>668</v>
      </c>
      <c r="R271" s="83">
        <v>29054500</v>
      </c>
      <c r="S271" s="299" t="s">
        <v>669</v>
      </c>
    </row>
    <row r="272" spans="1:19" ht="79.5" customHeight="1" x14ac:dyDescent="0.2">
      <c r="A272" s="112">
        <v>106265</v>
      </c>
      <c r="B272" s="37" t="s">
        <v>670</v>
      </c>
      <c r="C272" s="38" t="s">
        <v>67</v>
      </c>
      <c r="D272" s="40" t="s">
        <v>269</v>
      </c>
      <c r="E272" s="58" t="s">
        <v>1971</v>
      </c>
      <c r="F272" s="38" t="s">
        <v>270</v>
      </c>
      <c r="G272" s="807"/>
      <c r="H272" s="41">
        <v>21.6</v>
      </c>
      <c r="I272" s="59" t="s">
        <v>31</v>
      </c>
      <c r="J272" s="42">
        <f t="shared" si="18"/>
        <v>0</v>
      </c>
      <c r="K272" s="43" t="s">
        <v>73</v>
      </c>
      <c r="L272" s="46">
        <v>0.3</v>
      </c>
      <c r="M272" s="45">
        <v>10</v>
      </c>
      <c r="N272" s="45">
        <v>10</v>
      </c>
      <c r="O272" s="45">
        <v>12</v>
      </c>
      <c r="P272" s="538">
        <v>1.1999999999999999E-3</v>
      </c>
      <c r="Q272" s="47" t="s">
        <v>671</v>
      </c>
      <c r="R272" s="83">
        <v>29241200</v>
      </c>
      <c r="S272" s="287" t="s">
        <v>672</v>
      </c>
    </row>
    <row r="273" spans="1:19" ht="54" customHeight="1" x14ac:dyDescent="0.2">
      <c r="A273" s="112">
        <v>106267</v>
      </c>
      <c r="B273" s="37" t="s">
        <v>673</v>
      </c>
      <c r="C273" s="38" t="s">
        <v>67</v>
      </c>
      <c r="D273" s="40" t="s">
        <v>522</v>
      </c>
      <c r="E273" s="58" t="s">
        <v>1760</v>
      </c>
      <c r="F273" s="76" t="s">
        <v>270</v>
      </c>
      <c r="G273" s="807"/>
      <c r="H273" s="41">
        <v>112.95</v>
      </c>
      <c r="I273" s="59" t="s">
        <v>31</v>
      </c>
      <c r="J273" s="42">
        <f t="shared" si="18"/>
        <v>0</v>
      </c>
      <c r="K273" s="43" t="s">
        <v>271</v>
      </c>
      <c r="L273" s="46">
        <v>6</v>
      </c>
      <c r="M273" s="45">
        <v>21</v>
      </c>
      <c r="N273" s="45">
        <v>28</v>
      </c>
      <c r="O273" s="45">
        <v>32</v>
      </c>
      <c r="P273" s="538">
        <v>1.8815999999999999E-2</v>
      </c>
      <c r="Q273" s="47" t="s">
        <v>674</v>
      </c>
      <c r="R273" s="83">
        <v>32041300</v>
      </c>
      <c r="S273" s="287" t="s">
        <v>675</v>
      </c>
    </row>
    <row r="274" spans="1:19" ht="39.950000000000003" customHeight="1" x14ac:dyDescent="0.2">
      <c r="A274" s="156">
        <v>106279</v>
      </c>
      <c r="B274" s="141" t="s">
        <v>676</v>
      </c>
      <c r="C274" s="50" t="s">
        <v>67</v>
      </c>
      <c r="D274" s="40" t="s">
        <v>677</v>
      </c>
      <c r="E274" s="55" t="s">
        <v>678</v>
      </c>
      <c r="F274" s="38" t="s">
        <v>270</v>
      </c>
      <c r="G274" s="807"/>
      <c r="H274" s="53">
        <v>17.150000000000002</v>
      </c>
      <c r="I274" s="97" t="s">
        <v>31</v>
      </c>
      <c r="J274" s="79">
        <f t="shared" si="18"/>
        <v>0</v>
      </c>
      <c r="K274" s="43" t="s">
        <v>73</v>
      </c>
      <c r="L274" s="46">
        <v>1.2</v>
      </c>
      <c r="M274" s="45">
        <v>20</v>
      </c>
      <c r="N274" s="45">
        <v>20</v>
      </c>
      <c r="O274" s="45">
        <v>25</v>
      </c>
      <c r="P274" s="538">
        <v>0.01</v>
      </c>
      <c r="Q274" s="54" t="s">
        <v>679</v>
      </c>
      <c r="R274" s="278">
        <v>28352200</v>
      </c>
      <c r="S274" s="287" t="s">
        <v>680</v>
      </c>
    </row>
    <row r="275" spans="1:19" ht="50.25" customHeight="1" thickBot="1" x14ac:dyDescent="0.25">
      <c r="A275" s="112">
        <v>106303</v>
      </c>
      <c r="B275" s="37" t="s">
        <v>681</v>
      </c>
      <c r="C275" s="38" t="s">
        <v>67</v>
      </c>
      <c r="D275" s="40" t="s">
        <v>101</v>
      </c>
      <c r="E275" s="13" t="s">
        <v>682</v>
      </c>
      <c r="F275" s="38" t="s">
        <v>270</v>
      </c>
      <c r="G275" s="807"/>
      <c r="H275" s="90">
        <v>45.650000000000006</v>
      </c>
      <c r="I275" s="91" t="s">
        <v>31</v>
      </c>
      <c r="J275" s="92">
        <f t="shared" si="18"/>
        <v>0</v>
      </c>
      <c r="K275" s="43" t="s">
        <v>73</v>
      </c>
      <c r="L275" s="46">
        <v>0.7</v>
      </c>
      <c r="M275" s="45">
        <v>20</v>
      </c>
      <c r="N275" s="45">
        <v>20</v>
      </c>
      <c r="O275" s="45">
        <v>10</v>
      </c>
      <c r="P275" s="538">
        <v>4.0000000000000001E-3</v>
      </c>
      <c r="Q275" s="119" t="s">
        <v>683</v>
      </c>
      <c r="R275" s="282">
        <v>4021011</v>
      </c>
      <c r="S275" s="287" t="s">
        <v>684</v>
      </c>
    </row>
    <row r="276" spans="1:19" ht="39.950000000000003" customHeight="1" thickBot="1" x14ac:dyDescent="0.25">
      <c r="A276" s="226" t="s">
        <v>685</v>
      </c>
      <c r="B276" s="227"/>
      <c r="C276" s="228"/>
      <c r="D276" s="228"/>
      <c r="E276" s="227"/>
      <c r="F276" s="229"/>
      <c r="G276" s="232"/>
      <c r="H276" s="885"/>
      <c r="I276" s="228"/>
      <c r="J276" s="228"/>
      <c r="K276" s="227"/>
      <c r="L276" s="228"/>
      <c r="M276" s="228"/>
      <c r="N276" s="228"/>
      <c r="O276" s="228"/>
      <c r="P276" s="666"/>
      <c r="Q276" s="229"/>
      <c r="R276" s="229"/>
      <c r="S276" s="330"/>
    </row>
    <row r="277" spans="1:19" ht="45" customHeight="1" x14ac:dyDescent="0.2">
      <c r="A277" s="272">
        <v>106235</v>
      </c>
      <c r="B277" s="56" t="s">
        <v>686</v>
      </c>
      <c r="C277" s="40" t="s">
        <v>67</v>
      </c>
      <c r="D277" s="40" t="s">
        <v>29</v>
      </c>
      <c r="E277" s="58" t="s">
        <v>687</v>
      </c>
      <c r="F277" s="38" t="s">
        <v>270</v>
      </c>
      <c r="G277" s="807"/>
      <c r="H277" s="41">
        <v>73.55</v>
      </c>
      <c r="I277" s="59" t="s">
        <v>31</v>
      </c>
      <c r="J277" s="42">
        <f t="shared" ref="J277:J285" si="19">IF(I277="USD",H277*G277,H277*G277*1.3)</f>
        <v>0</v>
      </c>
      <c r="K277" s="43" t="s">
        <v>73</v>
      </c>
      <c r="L277" s="44">
        <v>5.0000000000000001E-3</v>
      </c>
      <c r="M277" s="45">
        <v>4</v>
      </c>
      <c r="N277" s="44">
        <v>0.3</v>
      </c>
      <c r="O277" s="44">
        <v>0.3</v>
      </c>
      <c r="P277" s="538">
        <v>3.5999999999999999E-7</v>
      </c>
      <c r="Q277" s="47" t="s">
        <v>688</v>
      </c>
      <c r="R277" s="83">
        <v>71101910</v>
      </c>
      <c r="S277" s="287" t="s">
        <v>689</v>
      </c>
    </row>
    <row r="278" spans="1:19" ht="41.25" customHeight="1" x14ac:dyDescent="0.2">
      <c r="A278" s="272">
        <v>106234</v>
      </c>
      <c r="B278" s="56" t="s">
        <v>690</v>
      </c>
      <c r="C278" s="40" t="s">
        <v>67</v>
      </c>
      <c r="D278" s="40" t="s">
        <v>29</v>
      </c>
      <c r="E278" s="58" t="s">
        <v>691</v>
      </c>
      <c r="F278" s="38" t="s">
        <v>270</v>
      </c>
      <c r="G278" s="807"/>
      <c r="H278" s="41">
        <v>73.55</v>
      </c>
      <c r="I278" s="59" t="s">
        <v>31</v>
      </c>
      <c r="J278" s="42">
        <f t="shared" si="19"/>
        <v>0</v>
      </c>
      <c r="K278" s="43" t="s">
        <v>73</v>
      </c>
      <c r="L278" s="44">
        <v>0.01</v>
      </c>
      <c r="M278" s="45">
        <v>6</v>
      </c>
      <c r="N278" s="46">
        <v>1.5</v>
      </c>
      <c r="O278" s="46">
        <v>1.5</v>
      </c>
      <c r="P278" s="538">
        <v>1.3499999999999999E-5</v>
      </c>
      <c r="Q278" s="47" t="s">
        <v>692</v>
      </c>
      <c r="R278" s="83">
        <v>71101910</v>
      </c>
      <c r="S278" s="287" t="s">
        <v>693</v>
      </c>
    </row>
    <row r="279" spans="1:19" ht="43.5" customHeight="1" x14ac:dyDescent="0.2">
      <c r="A279" s="272">
        <v>106714</v>
      </c>
      <c r="B279" s="56" t="s">
        <v>694</v>
      </c>
      <c r="C279" s="38" t="s">
        <v>695</v>
      </c>
      <c r="D279" s="40" t="s">
        <v>269</v>
      </c>
      <c r="E279" s="58" t="s">
        <v>696</v>
      </c>
      <c r="F279" s="38" t="s">
        <v>270</v>
      </c>
      <c r="G279" s="807"/>
      <c r="H279" s="41">
        <v>16.8</v>
      </c>
      <c r="I279" s="59" t="s">
        <v>31</v>
      </c>
      <c r="J279" s="42">
        <f t="shared" si="19"/>
        <v>0</v>
      </c>
      <c r="K279" s="120" t="s">
        <v>73</v>
      </c>
      <c r="L279" s="45">
        <v>2.9</v>
      </c>
      <c r="M279" s="45">
        <v>31</v>
      </c>
      <c r="N279" s="45">
        <v>27</v>
      </c>
      <c r="O279" s="45">
        <v>33</v>
      </c>
      <c r="P279" s="538">
        <v>2.1250000000000002E-2</v>
      </c>
      <c r="Q279" s="47" t="s">
        <v>697</v>
      </c>
      <c r="R279" s="83">
        <v>39269097</v>
      </c>
      <c r="S279" s="287" t="s">
        <v>698</v>
      </c>
    </row>
    <row r="280" spans="1:19" ht="63" x14ac:dyDescent="0.2">
      <c r="A280" s="116">
        <v>106098</v>
      </c>
      <c r="B280" s="49" t="s">
        <v>699</v>
      </c>
      <c r="C280" s="52" t="s">
        <v>340</v>
      </c>
      <c r="D280" s="52" t="s">
        <v>29</v>
      </c>
      <c r="E280" s="55" t="s">
        <v>700</v>
      </c>
      <c r="F280" s="38" t="s">
        <v>270</v>
      </c>
      <c r="G280" s="807"/>
      <c r="H280" s="53">
        <v>43.6</v>
      </c>
      <c r="I280" s="97" t="s">
        <v>31</v>
      </c>
      <c r="J280" s="79">
        <f t="shared" si="19"/>
        <v>0</v>
      </c>
      <c r="K280" s="43" t="s">
        <v>73</v>
      </c>
      <c r="L280" s="46">
        <v>1.6</v>
      </c>
      <c r="M280" s="45">
        <v>34</v>
      </c>
      <c r="N280" s="45">
        <v>11</v>
      </c>
      <c r="O280" s="45">
        <v>14</v>
      </c>
      <c r="P280" s="538">
        <v>5.2360000000000002E-3</v>
      </c>
      <c r="Q280" s="54" t="s">
        <v>701</v>
      </c>
      <c r="R280" s="278">
        <v>70172000</v>
      </c>
      <c r="S280" s="287" t="s">
        <v>702</v>
      </c>
    </row>
    <row r="281" spans="1:19" ht="78.75" x14ac:dyDescent="0.2">
      <c r="A281" s="112">
        <v>106739</v>
      </c>
      <c r="B281" s="37" t="s">
        <v>703</v>
      </c>
      <c r="C281" s="52" t="s">
        <v>340</v>
      </c>
      <c r="D281" s="40" t="s">
        <v>29</v>
      </c>
      <c r="E281" s="58" t="s">
        <v>704</v>
      </c>
      <c r="F281" s="38" t="s">
        <v>270</v>
      </c>
      <c r="G281" s="807"/>
      <c r="H281" s="41">
        <v>325.60000000000002</v>
      </c>
      <c r="I281" s="59" t="s">
        <v>31</v>
      </c>
      <c r="J281" s="42">
        <f t="shared" si="19"/>
        <v>0</v>
      </c>
      <c r="K281" s="43" t="s">
        <v>73</v>
      </c>
      <c r="L281" s="46">
        <v>6.5</v>
      </c>
      <c r="M281" s="45">
        <v>46</v>
      </c>
      <c r="N281" s="45">
        <v>23</v>
      </c>
      <c r="O281" s="45">
        <v>18</v>
      </c>
      <c r="P281" s="538">
        <v>1.9043999999999998E-2</v>
      </c>
      <c r="Q281" s="47" t="s">
        <v>705</v>
      </c>
      <c r="R281" s="83">
        <v>70172000</v>
      </c>
      <c r="S281" s="287" t="s">
        <v>706</v>
      </c>
    </row>
    <row r="282" spans="1:19" ht="78.75" x14ac:dyDescent="0.2">
      <c r="A282" s="272">
        <v>106339</v>
      </c>
      <c r="B282" s="56" t="s">
        <v>707</v>
      </c>
      <c r="C282" s="38" t="s">
        <v>67</v>
      </c>
      <c r="D282" s="40" t="s">
        <v>29</v>
      </c>
      <c r="E282" s="58" t="s">
        <v>708</v>
      </c>
      <c r="F282" s="38" t="s">
        <v>270</v>
      </c>
      <c r="G282" s="807"/>
      <c r="H282" s="41">
        <v>0.60000000000000009</v>
      </c>
      <c r="I282" s="59" t="s">
        <v>31</v>
      </c>
      <c r="J282" s="42">
        <f t="shared" si="19"/>
        <v>0</v>
      </c>
      <c r="K282" s="43" t="s">
        <v>73</v>
      </c>
      <c r="L282" s="44">
        <v>0.05</v>
      </c>
      <c r="M282" s="45">
        <v>3</v>
      </c>
      <c r="N282" s="45">
        <v>3</v>
      </c>
      <c r="O282" s="45">
        <v>8</v>
      </c>
      <c r="P282" s="538">
        <v>7.2000000000000002E-5</v>
      </c>
      <c r="Q282" s="47" t="s">
        <v>709</v>
      </c>
      <c r="R282" s="83">
        <v>70172000</v>
      </c>
      <c r="S282" s="287" t="s">
        <v>710</v>
      </c>
    </row>
    <row r="283" spans="1:19" ht="63" x14ac:dyDescent="0.2">
      <c r="A283" s="272">
        <v>106849</v>
      </c>
      <c r="B283" s="56" t="s">
        <v>711</v>
      </c>
      <c r="C283" s="38" t="s">
        <v>446</v>
      </c>
      <c r="D283" s="40" t="s">
        <v>29</v>
      </c>
      <c r="E283" s="58" t="s">
        <v>712</v>
      </c>
      <c r="F283" s="38" t="s">
        <v>270</v>
      </c>
      <c r="G283" s="807"/>
      <c r="H283" s="41">
        <v>10.700000000000001</v>
      </c>
      <c r="I283" s="59" t="s">
        <v>31</v>
      </c>
      <c r="J283" s="42">
        <f t="shared" si="19"/>
        <v>0</v>
      </c>
      <c r="K283" s="43" t="s">
        <v>73</v>
      </c>
      <c r="L283" s="44">
        <v>0.05</v>
      </c>
      <c r="M283" s="45">
        <v>4</v>
      </c>
      <c r="N283" s="45">
        <v>4</v>
      </c>
      <c r="O283" s="45">
        <v>8</v>
      </c>
      <c r="P283" s="538">
        <v>1.2799999999999999E-4</v>
      </c>
      <c r="Q283" s="47" t="s">
        <v>713</v>
      </c>
      <c r="R283" s="83">
        <v>70172000</v>
      </c>
      <c r="S283" s="287" t="s">
        <v>714</v>
      </c>
    </row>
    <row r="284" spans="1:19" ht="113.25" customHeight="1" x14ac:dyDescent="0.2">
      <c r="A284" s="112">
        <v>106432</v>
      </c>
      <c r="B284" s="37" t="s">
        <v>715</v>
      </c>
      <c r="C284" s="57" t="s">
        <v>67</v>
      </c>
      <c r="D284" s="40" t="s">
        <v>29</v>
      </c>
      <c r="E284" s="58" t="s">
        <v>1976</v>
      </c>
      <c r="F284" s="38" t="s">
        <v>270</v>
      </c>
      <c r="G284" s="807"/>
      <c r="H284" s="41">
        <v>44.45</v>
      </c>
      <c r="I284" s="59" t="s">
        <v>31</v>
      </c>
      <c r="J284" s="42">
        <f t="shared" si="19"/>
        <v>0</v>
      </c>
      <c r="K284" s="43" t="s">
        <v>73</v>
      </c>
      <c r="L284" s="46">
        <v>0.4</v>
      </c>
      <c r="M284" s="45">
        <v>20</v>
      </c>
      <c r="N284" s="45">
        <v>10</v>
      </c>
      <c r="O284" s="45">
        <v>8</v>
      </c>
      <c r="P284" s="538">
        <v>1.6000000000000001E-3</v>
      </c>
      <c r="Q284" s="47" t="s">
        <v>716</v>
      </c>
      <c r="R284" s="83">
        <v>39269097</v>
      </c>
      <c r="S284" s="287" t="s">
        <v>717</v>
      </c>
    </row>
    <row r="285" spans="1:19" ht="119.25" customHeight="1" thickBot="1" x14ac:dyDescent="0.25">
      <c r="A285" s="48">
        <v>106496</v>
      </c>
      <c r="B285" s="49" t="s">
        <v>718</v>
      </c>
      <c r="C285" s="52" t="s">
        <v>67</v>
      </c>
      <c r="D285" s="52" t="s">
        <v>29</v>
      </c>
      <c r="E285" s="100" t="s">
        <v>1977</v>
      </c>
      <c r="F285" s="38" t="s">
        <v>270</v>
      </c>
      <c r="G285" s="807"/>
      <c r="H285" s="53">
        <v>44.45</v>
      </c>
      <c r="I285" s="97" t="s">
        <v>31</v>
      </c>
      <c r="J285" s="79">
        <f t="shared" si="19"/>
        <v>0</v>
      </c>
      <c r="K285" s="43" t="s">
        <v>73</v>
      </c>
      <c r="L285" s="46">
        <v>0.4</v>
      </c>
      <c r="M285" s="45">
        <v>20</v>
      </c>
      <c r="N285" s="45">
        <v>10</v>
      </c>
      <c r="O285" s="45">
        <v>8</v>
      </c>
      <c r="P285" s="538">
        <v>1.6000000000000001E-3</v>
      </c>
      <c r="Q285" s="54" t="s">
        <v>719</v>
      </c>
      <c r="R285" s="278">
        <v>39269097</v>
      </c>
      <c r="S285" s="287" t="s">
        <v>717</v>
      </c>
    </row>
    <row r="286" spans="1:19" ht="39.950000000000003" customHeight="1" thickBot="1" x14ac:dyDescent="0.25">
      <c r="A286" s="226" t="s">
        <v>720</v>
      </c>
      <c r="B286" s="227"/>
      <c r="C286" s="228"/>
      <c r="D286" s="228"/>
      <c r="E286" s="227"/>
      <c r="F286" s="229"/>
      <c r="G286" s="232"/>
      <c r="H286" s="885"/>
      <c r="I286" s="228"/>
      <c r="J286" s="228"/>
      <c r="K286" s="227"/>
      <c r="L286" s="228"/>
      <c r="M286" s="228"/>
      <c r="N286" s="228"/>
      <c r="O286" s="228"/>
      <c r="P286" s="666"/>
      <c r="Q286" s="229"/>
      <c r="R286" s="229"/>
      <c r="S286" s="330"/>
    </row>
    <row r="287" spans="1:19" ht="290.25" customHeight="1" x14ac:dyDescent="0.2">
      <c r="A287" s="110">
        <v>106013</v>
      </c>
      <c r="B287" s="87" t="s">
        <v>721</v>
      </c>
      <c r="C287" s="76" t="s">
        <v>67</v>
      </c>
      <c r="D287" s="77" t="s">
        <v>29</v>
      </c>
      <c r="E287" s="161" t="s">
        <v>722</v>
      </c>
      <c r="F287" s="76" t="s">
        <v>536</v>
      </c>
      <c r="G287" s="807"/>
      <c r="H287" s="162">
        <v>42391.47</v>
      </c>
      <c r="I287" s="77" t="s">
        <v>31</v>
      </c>
      <c r="J287" s="92">
        <f t="shared" ref="J287:J295" si="20">IF(I287="USD",H287*G287,H287*G287*1.3)</f>
        <v>0</v>
      </c>
      <c r="K287" s="93" t="s">
        <v>635</v>
      </c>
      <c r="L287" s="77">
        <v>421.84</v>
      </c>
      <c r="M287" s="77">
        <v>100.5</v>
      </c>
      <c r="N287" s="77">
        <v>160</v>
      </c>
      <c r="O287" s="77">
        <v>157.5</v>
      </c>
      <c r="P287" s="570">
        <v>2.5326</v>
      </c>
      <c r="Q287" s="119" t="s">
        <v>723</v>
      </c>
      <c r="R287" s="104">
        <v>9027900000</v>
      </c>
      <c r="S287" s="296" t="s">
        <v>724</v>
      </c>
    </row>
    <row r="288" spans="1:19" ht="283.5" customHeight="1" x14ac:dyDescent="0.2">
      <c r="A288" s="110">
        <v>106596</v>
      </c>
      <c r="B288" s="87" t="s">
        <v>725</v>
      </c>
      <c r="C288" s="76" t="s">
        <v>67</v>
      </c>
      <c r="D288" s="77" t="s">
        <v>29</v>
      </c>
      <c r="E288" s="161" t="s">
        <v>726</v>
      </c>
      <c r="F288" s="76" t="s">
        <v>536</v>
      </c>
      <c r="G288" s="807"/>
      <c r="H288" s="162">
        <v>22798.61</v>
      </c>
      <c r="I288" s="77" t="s">
        <v>31</v>
      </c>
      <c r="J288" s="42">
        <f t="shared" si="20"/>
        <v>0</v>
      </c>
      <c r="K288" s="43" t="s">
        <v>73</v>
      </c>
      <c r="L288" s="40">
        <v>180</v>
      </c>
      <c r="M288" s="46">
        <v>101</v>
      </c>
      <c r="N288" s="46">
        <v>93</v>
      </c>
      <c r="O288" s="46">
        <v>87</v>
      </c>
      <c r="P288" s="538">
        <v>0.80840000000000001</v>
      </c>
      <c r="Q288" s="119" t="s">
        <v>727</v>
      </c>
      <c r="R288" s="104" t="s">
        <v>728</v>
      </c>
      <c r="S288" s="287" t="s">
        <v>729</v>
      </c>
    </row>
    <row r="289" spans="1:19" ht="225" customHeight="1" x14ac:dyDescent="0.2">
      <c r="A289" s="112">
        <v>106408</v>
      </c>
      <c r="B289" s="56" t="s">
        <v>730</v>
      </c>
      <c r="C289" s="38" t="s">
        <v>67</v>
      </c>
      <c r="D289" s="40" t="s">
        <v>29</v>
      </c>
      <c r="E289" s="213" t="s">
        <v>731</v>
      </c>
      <c r="F289" s="38" t="s">
        <v>536</v>
      </c>
      <c r="G289" s="807"/>
      <c r="H289" s="140">
        <v>4200</v>
      </c>
      <c r="I289" s="40" t="s">
        <v>31</v>
      </c>
      <c r="J289" s="42">
        <f t="shared" si="20"/>
        <v>0</v>
      </c>
      <c r="K289" s="43" t="s">
        <v>80</v>
      </c>
      <c r="L289" s="40" t="s">
        <v>29</v>
      </c>
      <c r="M289" s="40" t="s">
        <v>29</v>
      </c>
      <c r="N289" s="40" t="s">
        <v>29</v>
      </c>
      <c r="O289" s="40" t="s">
        <v>29</v>
      </c>
      <c r="P289" s="538" t="s">
        <v>29</v>
      </c>
      <c r="Q289" s="47" t="s">
        <v>732</v>
      </c>
      <c r="R289" s="83" t="s">
        <v>29</v>
      </c>
      <c r="S289" s="288" t="s">
        <v>81</v>
      </c>
    </row>
    <row r="290" spans="1:19" ht="138" customHeight="1" x14ac:dyDescent="0.2">
      <c r="A290" s="121">
        <v>106016</v>
      </c>
      <c r="B290" s="163" t="s">
        <v>733</v>
      </c>
      <c r="C290" s="28" t="s">
        <v>67</v>
      </c>
      <c r="D290" s="30" t="s">
        <v>29</v>
      </c>
      <c r="E290" s="29" t="s">
        <v>734</v>
      </c>
      <c r="F290" s="76" t="s">
        <v>536</v>
      </c>
      <c r="G290" s="807"/>
      <c r="H290" s="164">
        <v>753.96</v>
      </c>
      <c r="I290" s="30" t="s">
        <v>31</v>
      </c>
      <c r="J290" s="32">
        <f t="shared" si="20"/>
        <v>0</v>
      </c>
      <c r="K290" s="43" t="s">
        <v>73</v>
      </c>
      <c r="L290" s="44">
        <v>13.5</v>
      </c>
      <c r="M290" s="46">
        <v>45</v>
      </c>
      <c r="N290" s="46">
        <v>48</v>
      </c>
      <c r="O290" s="46">
        <v>38</v>
      </c>
      <c r="P290" s="538">
        <v>8.208E-2</v>
      </c>
      <c r="Q290" s="35" t="s">
        <v>735</v>
      </c>
      <c r="R290" s="252">
        <v>8443321000</v>
      </c>
      <c r="S290" s="287" t="s">
        <v>736</v>
      </c>
    </row>
    <row r="291" spans="1:19" ht="102.75" customHeight="1" x14ac:dyDescent="0.2">
      <c r="A291" s="36">
        <v>106451</v>
      </c>
      <c r="B291" s="37" t="s">
        <v>737</v>
      </c>
      <c r="C291" s="57" t="s">
        <v>67</v>
      </c>
      <c r="D291" s="40" t="s">
        <v>68</v>
      </c>
      <c r="E291" s="13" t="s">
        <v>738</v>
      </c>
      <c r="F291" s="38" t="s">
        <v>270</v>
      </c>
      <c r="G291" s="807"/>
      <c r="H291" s="41">
        <v>699.05000000000007</v>
      </c>
      <c r="I291" s="59" t="s">
        <v>31</v>
      </c>
      <c r="J291" s="42">
        <f t="shared" si="20"/>
        <v>0</v>
      </c>
      <c r="K291" s="43" t="s">
        <v>73</v>
      </c>
      <c r="L291" s="45">
        <v>1</v>
      </c>
      <c r="M291" s="46">
        <v>24.5</v>
      </c>
      <c r="N291" s="46">
        <v>24.5</v>
      </c>
      <c r="O291" s="46">
        <v>15.5</v>
      </c>
      <c r="P291" s="538">
        <v>9.3038749999999996E-3</v>
      </c>
      <c r="Q291" s="47" t="s">
        <v>739</v>
      </c>
      <c r="R291" s="83">
        <v>90275000</v>
      </c>
      <c r="S291" s="287" t="s">
        <v>740</v>
      </c>
    </row>
    <row r="292" spans="1:19" ht="81" customHeight="1" x14ac:dyDescent="0.2">
      <c r="A292" s="112">
        <v>106475</v>
      </c>
      <c r="B292" s="37" t="s">
        <v>741</v>
      </c>
      <c r="C292" s="40" t="s">
        <v>67</v>
      </c>
      <c r="D292" s="40" t="s">
        <v>29</v>
      </c>
      <c r="E292" s="99" t="s">
        <v>742</v>
      </c>
      <c r="F292" s="38" t="s">
        <v>270</v>
      </c>
      <c r="G292" s="807"/>
      <c r="H292" s="41">
        <v>1056.75</v>
      </c>
      <c r="I292" s="59" t="s">
        <v>31</v>
      </c>
      <c r="J292" s="42">
        <f t="shared" si="20"/>
        <v>0</v>
      </c>
      <c r="K292" s="43" t="s">
        <v>73</v>
      </c>
      <c r="L292" s="165">
        <v>3.2</v>
      </c>
      <c r="M292" s="166">
        <v>20</v>
      </c>
      <c r="N292" s="166">
        <v>32</v>
      </c>
      <c r="O292" s="166">
        <v>30</v>
      </c>
      <c r="P292" s="538">
        <v>1.9199999999999998E-2</v>
      </c>
      <c r="Q292" s="47" t="s">
        <v>743</v>
      </c>
      <c r="R292" s="83">
        <v>84798200</v>
      </c>
      <c r="S292" s="287" t="s">
        <v>744</v>
      </c>
    </row>
    <row r="293" spans="1:19" ht="117.75" customHeight="1" x14ac:dyDescent="0.2">
      <c r="A293" s="112">
        <v>106085</v>
      </c>
      <c r="B293" s="37" t="s">
        <v>745</v>
      </c>
      <c r="C293" s="40" t="s">
        <v>67</v>
      </c>
      <c r="D293" s="40" t="s">
        <v>29</v>
      </c>
      <c r="E293" s="58" t="s">
        <v>746</v>
      </c>
      <c r="F293" s="38" t="s">
        <v>270</v>
      </c>
      <c r="G293" s="807"/>
      <c r="H293" s="41">
        <v>429.3</v>
      </c>
      <c r="I293" s="59" t="s">
        <v>31</v>
      </c>
      <c r="J293" s="42">
        <f t="shared" si="20"/>
        <v>0</v>
      </c>
      <c r="K293" s="43" t="s">
        <v>73</v>
      </c>
      <c r="L293" s="45">
        <v>1</v>
      </c>
      <c r="M293" s="45">
        <v>24</v>
      </c>
      <c r="N293" s="45">
        <v>23</v>
      </c>
      <c r="O293" s="45">
        <v>8</v>
      </c>
      <c r="P293" s="538">
        <v>4.4000000000000003E-3</v>
      </c>
      <c r="Q293" s="47" t="s">
        <v>747</v>
      </c>
      <c r="R293" s="83">
        <v>84223000</v>
      </c>
      <c r="S293" s="287" t="s">
        <v>748</v>
      </c>
    </row>
    <row r="294" spans="1:19" ht="108" customHeight="1" x14ac:dyDescent="0.2">
      <c r="A294" s="112">
        <v>106115</v>
      </c>
      <c r="B294" s="37" t="s">
        <v>749</v>
      </c>
      <c r="C294" s="38" t="s">
        <v>67</v>
      </c>
      <c r="D294" s="40" t="s">
        <v>29</v>
      </c>
      <c r="E294" s="58" t="s">
        <v>750</v>
      </c>
      <c r="F294" s="38" t="s">
        <v>270</v>
      </c>
      <c r="G294" s="807"/>
      <c r="H294" s="41">
        <v>429.15000000000003</v>
      </c>
      <c r="I294" s="59" t="s">
        <v>31</v>
      </c>
      <c r="J294" s="42">
        <f t="shared" si="20"/>
        <v>0</v>
      </c>
      <c r="K294" s="43" t="s">
        <v>73</v>
      </c>
      <c r="L294" s="46">
        <v>1.2</v>
      </c>
      <c r="M294" s="45">
        <v>43</v>
      </c>
      <c r="N294" s="45">
        <v>17</v>
      </c>
      <c r="O294" s="45">
        <v>15</v>
      </c>
      <c r="P294" s="538">
        <v>1.0965000000000001E-2</v>
      </c>
      <c r="Q294" s="47" t="s">
        <v>751</v>
      </c>
      <c r="R294" s="83">
        <v>84798997</v>
      </c>
      <c r="S294" s="287" t="s">
        <v>752</v>
      </c>
    </row>
    <row r="295" spans="1:19" ht="63.75" thickBot="1" x14ac:dyDescent="0.25">
      <c r="A295" s="116">
        <v>106180</v>
      </c>
      <c r="B295" s="49" t="s">
        <v>753</v>
      </c>
      <c r="C295" s="50" t="s">
        <v>67</v>
      </c>
      <c r="D295" s="52" t="s">
        <v>29</v>
      </c>
      <c r="E295" s="55" t="s">
        <v>754</v>
      </c>
      <c r="F295" s="38" t="s">
        <v>270</v>
      </c>
      <c r="G295" s="807"/>
      <c r="H295" s="53">
        <v>761.1</v>
      </c>
      <c r="I295" s="97" t="s">
        <v>31</v>
      </c>
      <c r="J295" s="79">
        <f t="shared" si="20"/>
        <v>0</v>
      </c>
      <c r="K295" s="80" t="s">
        <v>73</v>
      </c>
      <c r="L295" s="81">
        <v>2</v>
      </c>
      <c r="M295" s="103">
        <v>20</v>
      </c>
      <c r="N295" s="103">
        <v>20</v>
      </c>
      <c r="O295" s="103">
        <v>35</v>
      </c>
      <c r="P295" s="667">
        <v>1.4E-2</v>
      </c>
      <c r="Q295" s="54" t="s">
        <v>755</v>
      </c>
      <c r="R295" s="278">
        <v>84798997</v>
      </c>
      <c r="S295" s="295" t="s">
        <v>756</v>
      </c>
    </row>
    <row r="296" spans="1:19" ht="39.950000000000003" customHeight="1" thickBot="1" x14ac:dyDescent="0.25">
      <c r="A296" s="226" t="s">
        <v>757</v>
      </c>
      <c r="B296" s="227"/>
      <c r="C296" s="228"/>
      <c r="D296" s="228"/>
      <c r="E296" s="227"/>
      <c r="F296" s="229"/>
      <c r="G296" s="232"/>
      <c r="H296" s="885"/>
      <c r="I296" s="228"/>
      <c r="J296" s="228"/>
      <c r="K296" s="227"/>
      <c r="L296" s="228"/>
      <c r="M296" s="228"/>
      <c r="N296" s="228"/>
      <c r="O296" s="228"/>
      <c r="P296" s="666"/>
      <c r="Q296" s="229"/>
      <c r="R296" s="229"/>
      <c r="S296" s="330"/>
    </row>
    <row r="297" spans="1:19" ht="63" x14ac:dyDescent="0.2">
      <c r="A297" s="110">
        <v>106273</v>
      </c>
      <c r="B297" s="87" t="s">
        <v>758</v>
      </c>
      <c r="C297" s="76" t="s">
        <v>446</v>
      </c>
      <c r="D297" s="77" t="s">
        <v>153</v>
      </c>
      <c r="E297" s="118" t="s">
        <v>759</v>
      </c>
      <c r="F297" s="76" t="s">
        <v>536</v>
      </c>
      <c r="G297" s="807"/>
      <c r="H297" s="162">
        <v>29.77</v>
      </c>
      <c r="I297" s="77" t="s">
        <v>31</v>
      </c>
      <c r="J297" s="92">
        <f>IF(I297="USD",H297*G297,H297*G297*1.3)</f>
        <v>0</v>
      </c>
      <c r="K297" s="93" t="s">
        <v>420</v>
      </c>
      <c r="L297" s="95">
        <v>0.2</v>
      </c>
      <c r="M297" s="367">
        <v>12</v>
      </c>
      <c r="N297" s="367">
        <v>5</v>
      </c>
      <c r="O297" s="77">
        <v>11</v>
      </c>
      <c r="P297" s="570">
        <v>6.6E-4</v>
      </c>
      <c r="Q297" s="395">
        <v>221832</v>
      </c>
      <c r="R297" s="104">
        <v>3821000000</v>
      </c>
      <c r="S297" s="296" t="s">
        <v>760</v>
      </c>
    </row>
    <row r="298" spans="1:19" ht="99.75" customHeight="1" thickBot="1" x14ac:dyDescent="0.25">
      <c r="A298" s="116">
        <v>106558</v>
      </c>
      <c r="B298" s="49" t="s">
        <v>761</v>
      </c>
      <c r="C298" s="50" t="s">
        <v>67</v>
      </c>
      <c r="D298" s="52" t="s">
        <v>657</v>
      </c>
      <c r="E298" s="55" t="s">
        <v>762</v>
      </c>
      <c r="F298" s="28" t="s">
        <v>536</v>
      </c>
      <c r="G298" s="807"/>
      <c r="H298" s="142">
        <v>43.3</v>
      </c>
      <c r="I298" s="52" t="s">
        <v>31</v>
      </c>
      <c r="J298" s="79">
        <f>IF(I298="USD",H298*G298,H298*G298*1.3)</f>
        <v>0</v>
      </c>
      <c r="K298" s="80" t="s">
        <v>73</v>
      </c>
      <c r="L298" s="52">
        <v>0.6</v>
      </c>
      <c r="M298" s="81">
        <v>12.1</v>
      </c>
      <c r="N298" s="146">
        <v>7</v>
      </c>
      <c r="O298" s="52">
        <v>19.3</v>
      </c>
      <c r="P298" s="667">
        <v>1.6347099999999999E-3</v>
      </c>
      <c r="Q298" s="255">
        <v>271310</v>
      </c>
      <c r="R298" s="278">
        <v>3821000000</v>
      </c>
      <c r="S298" s="295" t="s">
        <v>763</v>
      </c>
    </row>
    <row r="299" spans="1:19" ht="39.950000000000003" customHeight="1" thickBot="1" x14ac:dyDescent="0.25">
      <c r="A299" s="226" t="s">
        <v>764</v>
      </c>
      <c r="B299" s="227"/>
      <c r="C299" s="228"/>
      <c r="D299" s="228"/>
      <c r="E299" s="227"/>
      <c r="F299" s="229"/>
      <c r="G299" s="232"/>
      <c r="H299" s="885"/>
      <c r="I299" s="228"/>
      <c r="J299" s="228"/>
      <c r="K299" s="227"/>
      <c r="L299" s="228"/>
      <c r="M299" s="228"/>
      <c r="N299" s="228"/>
      <c r="O299" s="228"/>
      <c r="P299" s="666"/>
      <c r="Q299" s="229"/>
      <c r="R299" s="229"/>
      <c r="S299" s="330"/>
    </row>
    <row r="300" spans="1:19" ht="48.75" customHeight="1" x14ac:dyDescent="0.2">
      <c r="A300" s="439">
        <v>106272</v>
      </c>
      <c r="B300" s="440" t="s">
        <v>765</v>
      </c>
      <c r="C300" s="441" t="s">
        <v>766</v>
      </c>
      <c r="D300" s="77" t="s">
        <v>269</v>
      </c>
      <c r="E300" s="442" t="s">
        <v>767</v>
      </c>
      <c r="F300" s="76" t="s">
        <v>536</v>
      </c>
      <c r="G300" s="807"/>
      <c r="H300" s="162">
        <v>175</v>
      </c>
      <c r="I300" s="77" t="s">
        <v>31</v>
      </c>
      <c r="J300" s="92">
        <f t="shared" ref="J300:J328" si="21">IF(I300="USD",H300*G300,H300*G300*1.3)</f>
        <v>0</v>
      </c>
      <c r="K300" s="93" t="s">
        <v>73</v>
      </c>
      <c r="L300" s="77">
        <v>0.36</v>
      </c>
      <c r="M300" s="77">
        <v>15</v>
      </c>
      <c r="N300" s="77">
        <v>10.5</v>
      </c>
      <c r="O300" s="77">
        <v>11.7</v>
      </c>
      <c r="P300" s="570">
        <v>1.84275E-3</v>
      </c>
      <c r="Q300" s="119">
        <v>445871</v>
      </c>
      <c r="R300" s="104">
        <v>9027900000</v>
      </c>
      <c r="S300" s="296" t="s">
        <v>768</v>
      </c>
    </row>
    <row r="301" spans="1:19" ht="49.5" customHeight="1" x14ac:dyDescent="0.2">
      <c r="A301" s="439">
        <v>106918</v>
      </c>
      <c r="B301" s="440" t="s">
        <v>769</v>
      </c>
      <c r="C301" s="441" t="s">
        <v>770</v>
      </c>
      <c r="D301" s="77" t="s">
        <v>269</v>
      </c>
      <c r="E301" s="442" t="s">
        <v>771</v>
      </c>
      <c r="F301" s="76" t="s">
        <v>536</v>
      </c>
      <c r="G301" s="807"/>
      <c r="H301" s="162">
        <v>525</v>
      </c>
      <c r="I301" s="40" t="s">
        <v>31</v>
      </c>
      <c r="J301" s="42">
        <f t="shared" si="21"/>
        <v>0</v>
      </c>
      <c r="K301" s="43" t="s">
        <v>73</v>
      </c>
      <c r="L301" s="77">
        <v>0.94</v>
      </c>
      <c r="M301" s="367">
        <v>21</v>
      </c>
      <c r="N301" s="77">
        <v>17.399999999999999</v>
      </c>
      <c r="O301" s="77">
        <v>11.8</v>
      </c>
      <c r="P301" s="570">
        <v>4.3099999999999996E-3</v>
      </c>
      <c r="Q301" s="119">
        <v>445999</v>
      </c>
      <c r="R301" s="104">
        <v>9027900000</v>
      </c>
      <c r="S301" s="536" t="s">
        <v>81</v>
      </c>
    </row>
    <row r="302" spans="1:19" ht="119.25" customHeight="1" x14ac:dyDescent="0.2">
      <c r="A302" s="112">
        <v>106026</v>
      </c>
      <c r="B302" s="37" t="s">
        <v>772</v>
      </c>
      <c r="C302" s="113" t="s">
        <v>340</v>
      </c>
      <c r="D302" s="40" t="s">
        <v>101</v>
      </c>
      <c r="E302" s="58" t="s">
        <v>773</v>
      </c>
      <c r="F302" s="76" t="s">
        <v>536</v>
      </c>
      <c r="G302" s="807"/>
      <c r="H302" s="140">
        <v>200.85</v>
      </c>
      <c r="I302" s="40" t="s">
        <v>31</v>
      </c>
      <c r="J302" s="42">
        <f t="shared" si="21"/>
        <v>0</v>
      </c>
      <c r="K302" s="43" t="s">
        <v>73</v>
      </c>
      <c r="L302" s="40">
        <v>1.9</v>
      </c>
      <c r="M302" s="40">
        <v>30</v>
      </c>
      <c r="N302" s="40">
        <v>17</v>
      </c>
      <c r="O302" s="40">
        <v>12</v>
      </c>
      <c r="P302" s="538">
        <v>6.1199999999999996E-3</v>
      </c>
      <c r="Q302" s="47">
        <v>245122</v>
      </c>
      <c r="R302" s="83">
        <v>3822190090</v>
      </c>
      <c r="S302" s="287" t="s">
        <v>774</v>
      </c>
    </row>
    <row r="303" spans="1:19" ht="78.75" x14ac:dyDescent="0.2">
      <c r="A303" s="112">
        <v>106027</v>
      </c>
      <c r="B303" s="37" t="s">
        <v>775</v>
      </c>
      <c r="C303" s="113" t="s">
        <v>100</v>
      </c>
      <c r="D303" s="40" t="s">
        <v>101</v>
      </c>
      <c r="E303" s="213" t="s">
        <v>776</v>
      </c>
      <c r="F303" s="76" t="s">
        <v>536</v>
      </c>
      <c r="G303" s="807"/>
      <c r="H303" s="140">
        <v>74.34</v>
      </c>
      <c r="I303" s="40" t="s">
        <v>31</v>
      </c>
      <c r="J303" s="42">
        <f t="shared" si="21"/>
        <v>0</v>
      </c>
      <c r="K303" s="43" t="s">
        <v>420</v>
      </c>
      <c r="L303" s="40">
        <v>0.54</v>
      </c>
      <c r="M303" s="40">
        <v>23.2</v>
      </c>
      <c r="N303" s="40">
        <v>16.399999999999999</v>
      </c>
      <c r="O303" s="44">
        <v>7</v>
      </c>
      <c r="P303" s="538">
        <v>2.6633599999999996E-3</v>
      </c>
      <c r="Q303" s="47">
        <v>245124</v>
      </c>
      <c r="R303" s="83">
        <v>3822190090</v>
      </c>
      <c r="S303" s="287" t="s">
        <v>768</v>
      </c>
    </row>
    <row r="304" spans="1:19" ht="114" customHeight="1" x14ac:dyDescent="0.2">
      <c r="A304" s="112">
        <v>106028</v>
      </c>
      <c r="B304" s="37" t="s">
        <v>777</v>
      </c>
      <c r="C304" s="38" t="s">
        <v>100</v>
      </c>
      <c r="D304" s="40" t="s">
        <v>101</v>
      </c>
      <c r="E304" s="58" t="s">
        <v>778</v>
      </c>
      <c r="F304" s="76" t="s">
        <v>536</v>
      </c>
      <c r="G304" s="807"/>
      <c r="H304" s="140">
        <v>79.97</v>
      </c>
      <c r="I304" s="40" t="s">
        <v>31</v>
      </c>
      <c r="J304" s="42">
        <f t="shared" si="21"/>
        <v>0</v>
      </c>
      <c r="K304" s="43" t="s">
        <v>420</v>
      </c>
      <c r="L304" s="40">
        <v>0.74</v>
      </c>
      <c r="M304" s="46">
        <v>22</v>
      </c>
      <c r="N304" s="46">
        <v>15</v>
      </c>
      <c r="O304" s="46">
        <v>7</v>
      </c>
      <c r="P304" s="538">
        <v>2.31E-3</v>
      </c>
      <c r="Q304" s="47">
        <v>245123</v>
      </c>
      <c r="R304" s="83">
        <v>3822190090</v>
      </c>
      <c r="S304" s="287" t="s">
        <v>779</v>
      </c>
    </row>
    <row r="305" spans="1:19" ht="82.5" customHeight="1" x14ac:dyDescent="0.2">
      <c r="A305" s="116">
        <v>106623</v>
      </c>
      <c r="B305" s="49" t="s">
        <v>780</v>
      </c>
      <c r="C305" s="254" t="s">
        <v>649</v>
      </c>
      <c r="D305" s="52" t="s">
        <v>101</v>
      </c>
      <c r="E305" s="51" t="s">
        <v>781</v>
      </c>
      <c r="F305" s="76" t="s">
        <v>536</v>
      </c>
      <c r="G305" s="807"/>
      <c r="H305" s="140">
        <v>58.28</v>
      </c>
      <c r="I305" s="40" t="s">
        <v>31</v>
      </c>
      <c r="J305" s="42">
        <f t="shared" si="21"/>
        <v>0</v>
      </c>
      <c r="K305" s="43" t="s">
        <v>420</v>
      </c>
      <c r="L305" s="40">
        <v>0.06</v>
      </c>
      <c r="M305" s="46">
        <v>18</v>
      </c>
      <c r="N305" s="46">
        <v>11</v>
      </c>
      <c r="O305" s="46">
        <v>8</v>
      </c>
      <c r="P305" s="538">
        <v>1.5839999999999999E-3</v>
      </c>
      <c r="Q305" s="47">
        <v>245116</v>
      </c>
      <c r="R305" s="83">
        <v>3821000000</v>
      </c>
      <c r="S305" s="287" t="s">
        <v>782</v>
      </c>
    </row>
    <row r="306" spans="1:19" ht="63" x14ac:dyDescent="0.2">
      <c r="A306" s="112">
        <v>106582</v>
      </c>
      <c r="B306" s="37" t="s">
        <v>783</v>
      </c>
      <c r="C306" s="38" t="s">
        <v>446</v>
      </c>
      <c r="D306" s="40" t="s">
        <v>153</v>
      </c>
      <c r="E306" s="58" t="s">
        <v>784</v>
      </c>
      <c r="F306" s="76" t="s">
        <v>536</v>
      </c>
      <c r="G306" s="807"/>
      <c r="H306" s="140">
        <v>67.77</v>
      </c>
      <c r="I306" s="40" t="s">
        <v>31</v>
      </c>
      <c r="J306" s="42">
        <f t="shared" si="21"/>
        <v>0</v>
      </c>
      <c r="K306" s="43" t="s">
        <v>420</v>
      </c>
      <c r="L306" s="40">
        <v>0.5</v>
      </c>
      <c r="M306" s="40">
        <v>14</v>
      </c>
      <c r="N306" s="40">
        <v>6.6</v>
      </c>
      <c r="O306" s="40">
        <v>15.6</v>
      </c>
      <c r="P306" s="538">
        <v>1.441E-3</v>
      </c>
      <c r="Q306" s="47">
        <v>211886</v>
      </c>
      <c r="R306" s="83">
        <v>3821000000</v>
      </c>
      <c r="S306" s="287" t="s">
        <v>768</v>
      </c>
    </row>
    <row r="307" spans="1:19" ht="69" customHeight="1" x14ac:dyDescent="0.2">
      <c r="A307" s="112">
        <v>106033</v>
      </c>
      <c r="B307" s="37" t="s">
        <v>785</v>
      </c>
      <c r="C307" s="113" t="s">
        <v>100</v>
      </c>
      <c r="D307" s="40" t="s">
        <v>101</v>
      </c>
      <c r="E307" s="58" t="s">
        <v>786</v>
      </c>
      <c r="F307" s="76" t="s">
        <v>536</v>
      </c>
      <c r="G307" s="807"/>
      <c r="H307" s="140">
        <v>95.13</v>
      </c>
      <c r="I307" s="40" t="s">
        <v>31</v>
      </c>
      <c r="J307" s="42">
        <f t="shared" si="21"/>
        <v>0</v>
      </c>
      <c r="K307" s="43" t="s">
        <v>420</v>
      </c>
      <c r="L307" s="40">
        <v>0.46</v>
      </c>
      <c r="M307" s="525">
        <v>17.600000000000001</v>
      </c>
      <c r="N307" s="525">
        <v>10.6</v>
      </c>
      <c r="O307" s="525">
        <v>8.1999999999999993</v>
      </c>
      <c r="P307" s="538">
        <v>1.5297919999999999E-3</v>
      </c>
      <c r="Q307" s="47">
        <v>245128</v>
      </c>
      <c r="R307" s="83">
        <v>3822190090</v>
      </c>
      <c r="S307" s="287" t="s">
        <v>768</v>
      </c>
    </row>
    <row r="308" spans="1:19" ht="55.5" customHeight="1" x14ac:dyDescent="0.2">
      <c r="A308" s="116">
        <v>106036</v>
      </c>
      <c r="B308" s="49" t="s">
        <v>787</v>
      </c>
      <c r="C308" s="50" t="s">
        <v>788</v>
      </c>
      <c r="D308" s="52" t="s">
        <v>101</v>
      </c>
      <c r="E308" s="55" t="s">
        <v>789</v>
      </c>
      <c r="F308" s="76" t="s">
        <v>536</v>
      </c>
      <c r="G308" s="807"/>
      <c r="H308" s="142">
        <v>56.23</v>
      </c>
      <c r="I308" s="52" t="s">
        <v>31</v>
      </c>
      <c r="J308" s="42">
        <f t="shared" si="21"/>
        <v>0</v>
      </c>
      <c r="K308" s="43" t="s">
        <v>73</v>
      </c>
      <c r="L308" s="40">
        <v>0.42</v>
      </c>
      <c r="M308" s="44">
        <v>12</v>
      </c>
      <c r="N308" s="44">
        <v>11</v>
      </c>
      <c r="O308" s="44">
        <v>13</v>
      </c>
      <c r="P308" s="538">
        <v>1.7160000000000001E-3</v>
      </c>
      <c r="Q308" s="54">
        <v>245115</v>
      </c>
      <c r="R308" s="278">
        <v>3822190090</v>
      </c>
      <c r="S308" s="287" t="s">
        <v>768</v>
      </c>
    </row>
    <row r="309" spans="1:19" ht="148.5" customHeight="1" x14ac:dyDescent="0.2">
      <c r="A309" s="112">
        <v>106037</v>
      </c>
      <c r="B309" s="37" t="s">
        <v>790</v>
      </c>
      <c r="C309" s="38" t="s">
        <v>100</v>
      </c>
      <c r="D309" s="40" t="s">
        <v>791</v>
      </c>
      <c r="E309" s="58" t="s">
        <v>792</v>
      </c>
      <c r="F309" s="76" t="s">
        <v>536</v>
      </c>
      <c r="G309" s="807"/>
      <c r="H309" s="140">
        <v>85.58</v>
      </c>
      <c r="I309" s="40" t="s">
        <v>31</v>
      </c>
      <c r="J309" s="42">
        <f t="shared" si="21"/>
        <v>0</v>
      </c>
      <c r="K309" s="43" t="s">
        <v>793</v>
      </c>
      <c r="L309" s="40">
        <v>2.35</v>
      </c>
      <c r="M309" s="40">
        <v>21</v>
      </c>
      <c r="N309" s="40">
        <v>21</v>
      </c>
      <c r="O309" s="40">
        <v>18</v>
      </c>
      <c r="P309" s="538">
        <v>7.9380000000000006E-3</v>
      </c>
      <c r="Q309" s="47">
        <v>240863</v>
      </c>
      <c r="R309" s="83">
        <v>3822190090</v>
      </c>
      <c r="S309" s="287" t="s">
        <v>1739</v>
      </c>
    </row>
    <row r="310" spans="1:19" ht="31.5" x14ac:dyDescent="0.2">
      <c r="A310" s="112">
        <v>106021</v>
      </c>
      <c r="B310" s="37" t="s">
        <v>794</v>
      </c>
      <c r="C310" s="38" t="s">
        <v>795</v>
      </c>
      <c r="D310" s="40" t="s">
        <v>29</v>
      </c>
      <c r="E310" s="109" t="s">
        <v>796</v>
      </c>
      <c r="F310" s="76" t="s">
        <v>536</v>
      </c>
      <c r="G310" s="807"/>
      <c r="H310" s="140">
        <v>37.799999999999997</v>
      </c>
      <c r="I310" s="40" t="s">
        <v>31</v>
      </c>
      <c r="J310" s="42">
        <f t="shared" si="21"/>
        <v>0</v>
      </c>
      <c r="K310" s="43" t="s">
        <v>73</v>
      </c>
      <c r="L310" s="169">
        <v>3.1399999999999997E-2</v>
      </c>
      <c r="M310" s="40">
        <v>30.4</v>
      </c>
      <c r="N310" s="40">
        <v>18.399999999999999</v>
      </c>
      <c r="O310" s="40">
        <v>4.5</v>
      </c>
      <c r="P310" s="538">
        <v>2.5171199999999994E-3</v>
      </c>
      <c r="Q310" s="47">
        <v>445946</v>
      </c>
      <c r="R310" s="83">
        <v>3923900000</v>
      </c>
      <c r="S310" s="287" t="s">
        <v>768</v>
      </c>
    </row>
    <row r="311" spans="1:19" ht="31.5" x14ac:dyDescent="0.2">
      <c r="A311" s="112">
        <v>106020</v>
      </c>
      <c r="B311" s="37" t="s">
        <v>797</v>
      </c>
      <c r="C311" s="38" t="s">
        <v>795</v>
      </c>
      <c r="D311" s="40" t="s">
        <v>29</v>
      </c>
      <c r="E311" s="109" t="s">
        <v>798</v>
      </c>
      <c r="F311" s="76" t="s">
        <v>536</v>
      </c>
      <c r="G311" s="807"/>
      <c r="H311" s="140">
        <v>37.799999999999997</v>
      </c>
      <c r="I311" s="40" t="s">
        <v>31</v>
      </c>
      <c r="J311" s="42">
        <f t="shared" si="21"/>
        <v>0</v>
      </c>
      <c r="K311" s="43" t="s">
        <v>73</v>
      </c>
      <c r="L311" s="169">
        <v>1.8700000000000001E-2</v>
      </c>
      <c r="M311" s="114">
        <v>16.7</v>
      </c>
      <c r="N311" s="114">
        <v>10.1</v>
      </c>
      <c r="O311" s="534">
        <v>3</v>
      </c>
      <c r="P311" s="538">
        <v>5.0600999999999999E-4</v>
      </c>
      <c r="Q311" s="47">
        <v>445945</v>
      </c>
      <c r="R311" s="83">
        <v>3923900000</v>
      </c>
      <c r="S311" s="287" t="s">
        <v>768</v>
      </c>
    </row>
    <row r="312" spans="1:19" ht="31.5" x14ac:dyDescent="0.2">
      <c r="A312" s="112">
        <v>106019</v>
      </c>
      <c r="B312" s="37" t="s">
        <v>799</v>
      </c>
      <c r="C312" s="38" t="s">
        <v>795</v>
      </c>
      <c r="D312" s="40" t="s">
        <v>29</v>
      </c>
      <c r="E312" s="109" t="s">
        <v>800</v>
      </c>
      <c r="F312" s="76" t="s">
        <v>536</v>
      </c>
      <c r="G312" s="807"/>
      <c r="H312" s="140">
        <v>37.799999999999997</v>
      </c>
      <c r="I312" s="40" t="s">
        <v>31</v>
      </c>
      <c r="J312" s="42">
        <f t="shared" si="21"/>
        <v>0</v>
      </c>
      <c r="K312" s="43" t="s">
        <v>73</v>
      </c>
      <c r="L312" s="169">
        <v>2.6100000000000002E-2</v>
      </c>
      <c r="M312" s="40">
        <v>16.7</v>
      </c>
      <c r="N312" s="40">
        <v>10.1</v>
      </c>
      <c r="O312" s="46">
        <v>3</v>
      </c>
      <c r="P312" s="538">
        <v>5.0600999999999999E-4</v>
      </c>
      <c r="Q312" s="47">
        <v>445944</v>
      </c>
      <c r="R312" s="158">
        <v>3923900000</v>
      </c>
      <c r="S312" s="287" t="s">
        <v>768</v>
      </c>
    </row>
    <row r="313" spans="1:19" ht="31.5" x14ac:dyDescent="0.2">
      <c r="A313" s="112">
        <v>106018</v>
      </c>
      <c r="B313" s="37" t="s">
        <v>801</v>
      </c>
      <c r="C313" s="38" t="s">
        <v>795</v>
      </c>
      <c r="D313" s="40" t="s">
        <v>29</v>
      </c>
      <c r="E313" s="109" t="s">
        <v>802</v>
      </c>
      <c r="F313" s="76" t="s">
        <v>536</v>
      </c>
      <c r="G313" s="807"/>
      <c r="H313" s="140">
        <v>37.799999999999997</v>
      </c>
      <c r="I313" s="40" t="s">
        <v>31</v>
      </c>
      <c r="J313" s="42">
        <f t="shared" si="21"/>
        <v>0</v>
      </c>
      <c r="K313" s="43" t="s">
        <v>73</v>
      </c>
      <c r="L313" s="169">
        <v>3.7499999999999999E-2</v>
      </c>
      <c r="M313" s="40">
        <v>14.6</v>
      </c>
      <c r="N313" s="40">
        <v>3.8</v>
      </c>
      <c r="O313" s="40">
        <v>4.4000000000000004</v>
      </c>
      <c r="P313" s="538">
        <v>2.44112E-4</v>
      </c>
      <c r="Q313" s="47">
        <v>445943</v>
      </c>
      <c r="R313" s="83">
        <v>3923900000</v>
      </c>
      <c r="S313" s="287" t="s">
        <v>768</v>
      </c>
    </row>
    <row r="314" spans="1:19" ht="31.5" x14ac:dyDescent="0.2">
      <c r="A314" s="112">
        <v>106022</v>
      </c>
      <c r="B314" s="37" t="s">
        <v>803</v>
      </c>
      <c r="C314" s="38" t="s">
        <v>795</v>
      </c>
      <c r="D314" s="40" t="s">
        <v>29</v>
      </c>
      <c r="E314" s="109" t="s">
        <v>804</v>
      </c>
      <c r="F314" s="76" t="s">
        <v>536</v>
      </c>
      <c r="G314" s="807"/>
      <c r="H314" s="140">
        <v>37.799999999999997</v>
      </c>
      <c r="I314" s="40" t="s">
        <v>31</v>
      </c>
      <c r="J314" s="42">
        <f t="shared" si="21"/>
        <v>0</v>
      </c>
      <c r="K314" s="43" t="s">
        <v>73</v>
      </c>
      <c r="L314" s="169">
        <v>5.7500000000000002E-2</v>
      </c>
      <c r="M314" s="40">
        <v>25.4</v>
      </c>
      <c r="N314" s="40">
        <v>15.2</v>
      </c>
      <c r="O314" s="40">
        <v>3.1</v>
      </c>
      <c r="P314" s="538">
        <v>1.1968479999999999E-3</v>
      </c>
      <c r="Q314" s="47">
        <v>445993</v>
      </c>
      <c r="R314" s="83">
        <v>3923900000</v>
      </c>
      <c r="S314" s="287" t="s">
        <v>768</v>
      </c>
    </row>
    <row r="315" spans="1:19" s="160" customFormat="1" ht="31.5" x14ac:dyDescent="0.2">
      <c r="A315" s="112">
        <v>106616</v>
      </c>
      <c r="B315" s="13" t="s">
        <v>805</v>
      </c>
      <c r="C315" s="40" t="s">
        <v>67</v>
      </c>
      <c r="D315" s="40" t="s">
        <v>29</v>
      </c>
      <c r="E315" s="58" t="s">
        <v>806</v>
      </c>
      <c r="F315" s="76" t="s">
        <v>536</v>
      </c>
      <c r="G315" s="807"/>
      <c r="H315" s="140">
        <v>122.49</v>
      </c>
      <c r="I315" s="40" t="s">
        <v>31</v>
      </c>
      <c r="J315" s="42">
        <f t="shared" si="21"/>
        <v>0</v>
      </c>
      <c r="K315" s="43" t="s">
        <v>73</v>
      </c>
      <c r="L315" s="169">
        <v>0.1545</v>
      </c>
      <c r="M315" s="40">
        <v>20</v>
      </c>
      <c r="N315" s="40">
        <v>13.8</v>
      </c>
      <c r="O315" s="40">
        <v>8.6</v>
      </c>
      <c r="P315" s="538">
        <v>2.3736E-3</v>
      </c>
      <c r="Q315" s="47">
        <v>445872</v>
      </c>
      <c r="R315" s="83">
        <v>9025118090</v>
      </c>
      <c r="S315" s="299" t="s">
        <v>768</v>
      </c>
    </row>
    <row r="316" spans="1:19" s="160" customFormat="1" ht="31.5" x14ac:dyDescent="0.2">
      <c r="A316" s="112">
        <v>106617</v>
      </c>
      <c r="B316" s="13" t="s">
        <v>807</v>
      </c>
      <c r="C316" s="40" t="s">
        <v>67</v>
      </c>
      <c r="D316" s="40" t="s">
        <v>29</v>
      </c>
      <c r="E316" s="58" t="s">
        <v>808</v>
      </c>
      <c r="F316" s="76" t="s">
        <v>536</v>
      </c>
      <c r="G316" s="807"/>
      <c r="H316" s="140">
        <v>59.95</v>
      </c>
      <c r="I316" s="40" t="s">
        <v>31</v>
      </c>
      <c r="J316" s="42">
        <f t="shared" si="21"/>
        <v>0</v>
      </c>
      <c r="K316" s="43" t="s">
        <v>73</v>
      </c>
      <c r="L316" s="169">
        <v>1.11E-2</v>
      </c>
      <c r="M316" s="40">
        <v>19.600000000000001</v>
      </c>
      <c r="N316" s="40">
        <v>13.3</v>
      </c>
      <c r="O316" s="40">
        <v>0.5</v>
      </c>
      <c r="P316" s="538">
        <v>1.2999999999999999E-4</v>
      </c>
      <c r="Q316" s="47">
        <v>445959</v>
      </c>
      <c r="R316" s="83">
        <v>4911990000</v>
      </c>
      <c r="S316" s="299" t="s">
        <v>768</v>
      </c>
    </row>
    <row r="317" spans="1:19" s="160" customFormat="1" ht="31.5" x14ac:dyDescent="0.2">
      <c r="A317" s="112">
        <v>106618</v>
      </c>
      <c r="B317" s="13" t="s">
        <v>809</v>
      </c>
      <c r="C317" s="40" t="s">
        <v>446</v>
      </c>
      <c r="D317" s="40" t="s">
        <v>29</v>
      </c>
      <c r="E317" s="58" t="s">
        <v>810</v>
      </c>
      <c r="F317" s="76" t="s">
        <v>536</v>
      </c>
      <c r="G317" s="807"/>
      <c r="H317" s="140">
        <v>659.2</v>
      </c>
      <c r="I317" s="40" t="s">
        <v>31</v>
      </c>
      <c r="J317" s="42">
        <f t="shared" si="21"/>
        <v>0</v>
      </c>
      <c r="K317" s="43" t="s">
        <v>73</v>
      </c>
      <c r="L317" s="44">
        <v>1.6E-2</v>
      </c>
      <c r="M317" s="535">
        <v>1.5</v>
      </c>
      <c r="N317" s="535">
        <v>12.5</v>
      </c>
      <c r="O317" s="535">
        <v>19</v>
      </c>
      <c r="P317" s="538">
        <v>3.5625000000000001E-4</v>
      </c>
      <c r="Q317" s="47">
        <v>445873</v>
      </c>
      <c r="R317" s="83">
        <v>8536909599</v>
      </c>
      <c r="S317" s="299" t="s">
        <v>768</v>
      </c>
    </row>
    <row r="318" spans="1:19" ht="31.5" x14ac:dyDescent="0.2">
      <c r="A318" s="112">
        <v>106473</v>
      </c>
      <c r="B318" s="37" t="s">
        <v>811</v>
      </c>
      <c r="C318" s="40" t="s">
        <v>812</v>
      </c>
      <c r="D318" s="40" t="s">
        <v>29</v>
      </c>
      <c r="E318" s="109" t="s">
        <v>813</v>
      </c>
      <c r="F318" s="76" t="s">
        <v>536</v>
      </c>
      <c r="G318" s="807"/>
      <c r="H318" s="140">
        <v>59.77</v>
      </c>
      <c r="I318" s="40" t="s">
        <v>31</v>
      </c>
      <c r="J318" s="42">
        <f t="shared" si="21"/>
        <v>0</v>
      </c>
      <c r="K318" s="43" t="s">
        <v>73</v>
      </c>
      <c r="L318" s="40">
        <v>0.13</v>
      </c>
      <c r="M318" s="40">
        <v>30.4</v>
      </c>
      <c r="N318" s="40">
        <v>18.399999999999999</v>
      </c>
      <c r="O318" s="40">
        <v>2.1</v>
      </c>
      <c r="P318" s="538">
        <v>1.1746560000000001E-3</v>
      </c>
      <c r="Q318" s="47">
        <v>444374</v>
      </c>
      <c r="R318" s="83">
        <v>9027900000</v>
      </c>
      <c r="S318" s="287" t="s">
        <v>814</v>
      </c>
    </row>
    <row r="319" spans="1:19" ht="31.5" x14ac:dyDescent="0.2">
      <c r="A319" s="112">
        <v>106474</v>
      </c>
      <c r="B319" s="37" t="s">
        <v>815</v>
      </c>
      <c r="C319" s="40" t="s">
        <v>67</v>
      </c>
      <c r="D319" s="40" t="s">
        <v>29</v>
      </c>
      <c r="E319" s="109" t="s">
        <v>816</v>
      </c>
      <c r="F319" s="76" t="s">
        <v>536</v>
      </c>
      <c r="G319" s="807"/>
      <c r="H319" s="140">
        <v>72.540000000000006</v>
      </c>
      <c r="I319" s="40" t="s">
        <v>31</v>
      </c>
      <c r="J319" s="42">
        <f t="shared" si="21"/>
        <v>0</v>
      </c>
      <c r="K319" s="43" t="s">
        <v>73</v>
      </c>
      <c r="L319" s="44">
        <v>0.1</v>
      </c>
      <c r="M319" s="40">
        <v>30.4</v>
      </c>
      <c r="N319" s="40">
        <v>18.399999999999999</v>
      </c>
      <c r="O319" s="46">
        <v>5</v>
      </c>
      <c r="P319" s="538">
        <v>2.7967999999999995E-3</v>
      </c>
      <c r="Q319" s="47">
        <v>445888</v>
      </c>
      <c r="R319" s="83">
        <v>8421392590</v>
      </c>
      <c r="S319" s="287" t="s">
        <v>768</v>
      </c>
    </row>
    <row r="320" spans="1:19" ht="48.75" customHeight="1" x14ac:dyDescent="0.2">
      <c r="A320" s="112">
        <v>106452</v>
      </c>
      <c r="B320" s="37" t="s">
        <v>817</v>
      </c>
      <c r="C320" s="40" t="s">
        <v>67</v>
      </c>
      <c r="D320" s="40" t="s">
        <v>29</v>
      </c>
      <c r="E320" s="109" t="s">
        <v>818</v>
      </c>
      <c r="F320" s="76" t="s">
        <v>536</v>
      </c>
      <c r="G320" s="807"/>
      <c r="H320" s="140">
        <v>169.07</v>
      </c>
      <c r="I320" s="40" t="s">
        <v>31</v>
      </c>
      <c r="J320" s="42">
        <f t="shared" si="21"/>
        <v>0</v>
      </c>
      <c r="K320" s="43" t="s">
        <v>73</v>
      </c>
      <c r="L320" s="44">
        <v>0.94499999999999995</v>
      </c>
      <c r="M320" s="40">
        <v>46.8</v>
      </c>
      <c r="N320" s="40">
        <v>22.6</v>
      </c>
      <c r="O320" s="40">
        <v>12.8</v>
      </c>
      <c r="P320" s="538">
        <v>1.354E-2</v>
      </c>
      <c r="Q320" s="47">
        <v>445942</v>
      </c>
      <c r="R320" s="83">
        <v>9027900000</v>
      </c>
      <c r="S320" s="287" t="s">
        <v>768</v>
      </c>
    </row>
    <row r="321" spans="1:19" ht="63" x14ac:dyDescent="0.2">
      <c r="A321" s="112">
        <v>106468</v>
      </c>
      <c r="B321" s="37" t="s">
        <v>819</v>
      </c>
      <c r="C321" s="40" t="s">
        <v>28</v>
      </c>
      <c r="D321" s="127" t="s">
        <v>68</v>
      </c>
      <c r="E321" s="58" t="s">
        <v>820</v>
      </c>
      <c r="F321" s="38" t="s">
        <v>270</v>
      </c>
      <c r="G321" s="807"/>
      <c r="H321" s="41">
        <v>139.25</v>
      </c>
      <c r="I321" s="59" t="s">
        <v>31</v>
      </c>
      <c r="J321" s="42">
        <f t="shared" si="21"/>
        <v>0</v>
      </c>
      <c r="K321" s="43" t="s">
        <v>73</v>
      </c>
      <c r="L321" s="44">
        <v>0.2</v>
      </c>
      <c r="M321" s="45">
        <v>15</v>
      </c>
      <c r="N321" s="45">
        <v>10</v>
      </c>
      <c r="O321" s="45">
        <v>5</v>
      </c>
      <c r="P321" s="538">
        <v>7.5000000000000002E-4</v>
      </c>
      <c r="Q321" s="47" t="s">
        <v>821</v>
      </c>
      <c r="R321" s="83">
        <v>38221900</v>
      </c>
      <c r="S321" s="287" t="s">
        <v>822</v>
      </c>
    </row>
    <row r="322" spans="1:19" ht="47.25" x14ac:dyDescent="0.2">
      <c r="A322" s="112">
        <v>106181</v>
      </c>
      <c r="B322" s="37" t="s">
        <v>823</v>
      </c>
      <c r="C322" s="38" t="s">
        <v>340</v>
      </c>
      <c r="D322" s="40" t="s">
        <v>269</v>
      </c>
      <c r="E322" s="58" t="s">
        <v>824</v>
      </c>
      <c r="F322" s="38" t="s">
        <v>270</v>
      </c>
      <c r="G322" s="807"/>
      <c r="H322" s="41">
        <v>196.65</v>
      </c>
      <c r="I322" s="59" t="s">
        <v>31</v>
      </c>
      <c r="J322" s="42">
        <f t="shared" si="21"/>
        <v>0</v>
      </c>
      <c r="K322" s="43" t="s">
        <v>73</v>
      </c>
      <c r="L322" s="44">
        <v>1.2</v>
      </c>
      <c r="M322" s="45">
        <v>30</v>
      </c>
      <c r="N322" s="45">
        <v>25</v>
      </c>
      <c r="O322" s="45">
        <v>25</v>
      </c>
      <c r="P322" s="538">
        <v>1.8800000000000001E-2</v>
      </c>
      <c r="Q322" s="47" t="s">
        <v>825</v>
      </c>
      <c r="R322" s="83">
        <v>39269097</v>
      </c>
      <c r="S322" s="287" t="s">
        <v>826</v>
      </c>
    </row>
    <row r="323" spans="1:19" ht="110.25" x14ac:dyDescent="0.2">
      <c r="A323" s="112">
        <v>106209</v>
      </c>
      <c r="B323" s="37" t="s">
        <v>827</v>
      </c>
      <c r="C323" s="38" t="s">
        <v>828</v>
      </c>
      <c r="D323" s="40" t="s">
        <v>269</v>
      </c>
      <c r="E323" s="58" t="s">
        <v>829</v>
      </c>
      <c r="F323" s="38" t="s">
        <v>270</v>
      </c>
      <c r="G323" s="807"/>
      <c r="H323" s="41">
        <v>60.95</v>
      </c>
      <c r="I323" s="59" t="s">
        <v>31</v>
      </c>
      <c r="J323" s="42">
        <f t="shared" si="21"/>
        <v>0</v>
      </c>
      <c r="K323" s="43" t="s">
        <v>73</v>
      </c>
      <c r="L323" s="44">
        <v>2.2999999999999998</v>
      </c>
      <c r="M323" s="45">
        <v>40</v>
      </c>
      <c r="N323" s="45">
        <v>21</v>
      </c>
      <c r="O323" s="45">
        <v>19</v>
      </c>
      <c r="P323" s="538">
        <v>1.5959999999999998E-2</v>
      </c>
      <c r="Q323" s="47" t="s">
        <v>830</v>
      </c>
      <c r="R323" s="83">
        <v>39269097</v>
      </c>
      <c r="S323" s="287" t="s">
        <v>831</v>
      </c>
    </row>
    <row r="324" spans="1:19" s="155" customFormat="1" ht="110.25" x14ac:dyDescent="0.2">
      <c r="A324" s="112">
        <v>106550</v>
      </c>
      <c r="B324" s="37" t="s">
        <v>832</v>
      </c>
      <c r="C324" s="38" t="s">
        <v>828</v>
      </c>
      <c r="D324" s="40" t="s">
        <v>269</v>
      </c>
      <c r="E324" s="58" t="s">
        <v>833</v>
      </c>
      <c r="F324" s="38" t="s">
        <v>270</v>
      </c>
      <c r="G324" s="807"/>
      <c r="H324" s="41">
        <v>62.1</v>
      </c>
      <c r="I324" s="59" t="s">
        <v>31</v>
      </c>
      <c r="J324" s="42">
        <f t="shared" si="21"/>
        <v>0</v>
      </c>
      <c r="K324" s="43" t="s">
        <v>73</v>
      </c>
      <c r="L324" s="44">
        <v>9</v>
      </c>
      <c r="M324" s="45">
        <v>35</v>
      </c>
      <c r="N324" s="45">
        <v>25</v>
      </c>
      <c r="O324" s="45">
        <v>20</v>
      </c>
      <c r="P324" s="538">
        <v>1.7500000000000002E-2</v>
      </c>
      <c r="Q324" s="47" t="s">
        <v>834</v>
      </c>
      <c r="R324" s="83">
        <v>39269097</v>
      </c>
      <c r="S324" s="287" t="s">
        <v>835</v>
      </c>
    </row>
    <row r="325" spans="1:19" ht="63" x14ac:dyDescent="0.2">
      <c r="A325" s="36">
        <v>106241</v>
      </c>
      <c r="B325" s="37" t="s">
        <v>836</v>
      </c>
      <c r="C325" s="40" t="s">
        <v>67</v>
      </c>
      <c r="D325" s="52" t="s">
        <v>29</v>
      </c>
      <c r="E325" s="58" t="s">
        <v>837</v>
      </c>
      <c r="F325" s="38" t="s">
        <v>270</v>
      </c>
      <c r="G325" s="807"/>
      <c r="H325" s="41">
        <v>5</v>
      </c>
      <c r="I325" s="59" t="s">
        <v>31</v>
      </c>
      <c r="J325" s="42">
        <f t="shared" si="21"/>
        <v>0</v>
      </c>
      <c r="K325" s="43" t="s">
        <v>73</v>
      </c>
      <c r="L325" s="44">
        <v>0.2</v>
      </c>
      <c r="M325" s="45">
        <v>26</v>
      </c>
      <c r="N325" s="45">
        <v>8</v>
      </c>
      <c r="O325" s="45">
        <v>7</v>
      </c>
      <c r="P325" s="538">
        <v>1.456E-3</v>
      </c>
      <c r="Q325" s="47" t="s">
        <v>838</v>
      </c>
      <c r="R325" s="83">
        <v>70179000</v>
      </c>
      <c r="S325" s="287" t="s">
        <v>839</v>
      </c>
    </row>
    <row r="326" spans="1:19" ht="78.75" x14ac:dyDescent="0.2">
      <c r="A326" s="272">
        <v>106715</v>
      </c>
      <c r="B326" s="56" t="s">
        <v>840</v>
      </c>
      <c r="C326" s="38" t="s">
        <v>841</v>
      </c>
      <c r="D326" s="40" t="s">
        <v>269</v>
      </c>
      <c r="E326" s="58" t="s">
        <v>842</v>
      </c>
      <c r="F326" s="38" t="s">
        <v>270</v>
      </c>
      <c r="G326" s="807"/>
      <c r="H326" s="41">
        <v>7.15</v>
      </c>
      <c r="I326" s="59" t="s">
        <v>31</v>
      </c>
      <c r="J326" s="42">
        <f t="shared" si="21"/>
        <v>0</v>
      </c>
      <c r="K326" s="43" t="s">
        <v>73</v>
      </c>
      <c r="L326" s="44">
        <v>0.8</v>
      </c>
      <c r="M326" s="45">
        <v>43</v>
      </c>
      <c r="N326" s="45">
        <v>17</v>
      </c>
      <c r="O326" s="45">
        <v>11</v>
      </c>
      <c r="P326" s="538">
        <v>8.0409999999999995E-3</v>
      </c>
      <c r="Q326" s="47" t="s">
        <v>843</v>
      </c>
      <c r="R326" s="83">
        <v>90183110</v>
      </c>
      <c r="S326" s="287" t="s">
        <v>844</v>
      </c>
    </row>
    <row r="327" spans="1:19" ht="85.5" customHeight="1" x14ac:dyDescent="0.2">
      <c r="A327" s="272">
        <v>106822</v>
      </c>
      <c r="B327" s="56" t="s">
        <v>845</v>
      </c>
      <c r="C327" s="38" t="s">
        <v>846</v>
      </c>
      <c r="D327" s="40" t="s">
        <v>29</v>
      </c>
      <c r="E327" s="58" t="s">
        <v>847</v>
      </c>
      <c r="F327" s="38" t="s">
        <v>270</v>
      </c>
      <c r="G327" s="807"/>
      <c r="H327" s="41">
        <v>279.90000000000003</v>
      </c>
      <c r="I327" s="59" t="s">
        <v>31</v>
      </c>
      <c r="J327" s="42">
        <f t="shared" si="21"/>
        <v>0</v>
      </c>
      <c r="K327" s="43" t="s">
        <v>73</v>
      </c>
      <c r="L327" s="44">
        <v>4.3</v>
      </c>
      <c r="M327" s="45">
        <v>32</v>
      </c>
      <c r="N327" s="45">
        <v>50</v>
      </c>
      <c r="O327" s="45">
        <v>40</v>
      </c>
      <c r="P327" s="538">
        <v>6.4000000000000001E-2</v>
      </c>
      <c r="Q327" s="47" t="s">
        <v>848</v>
      </c>
      <c r="R327" s="83">
        <v>70179000</v>
      </c>
      <c r="S327" s="287" t="s">
        <v>849</v>
      </c>
    </row>
    <row r="328" spans="1:19" ht="51.75" customHeight="1" thickBot="1" x14ac:dyDescent="0.25">
      <c r="A328" s="116">
        <v>106823</v>
      </c>
      <c r="B328" s="49" t="s">
        <v>850</v>
      </c>
      <c r="C328" s="254" t="s">
        <v>846</v>
      </c>
      <c r="D328" s="28" t="s">
        <v>522</v>
      </c>
      <c r="E328" s="51" t="s">
        <v>851</v>
      </c>
      <c r="F328" s="38" t="s">
        <v>270</v>
      </c>
      <c r="G328" s="807"/>
      <c r="H328" s="53">
        <v>1.9500000000000002</v>
      </c>
      <c r="I328" s="97" t="s">
        <v>31</v>
      </c>
      <c r="J328" s="79">
        <f t="shared" si="21"/>
        <v>0</v>
      </c>
      <c r="K328" s="80" t="s">
        <v>73</v>
      </c>
      <c r="L328" s="81">
        <v>0.3</v>
      </c>
      <c r="M328" s="103">
        <v>35</v>
      </c>
      <c r="N328" s="103">
        <v>11</v>
      </c>
      <c r="O328" s="103">
        <v>11</v>
      </c>
      <c r="P328" s="667">
        <v>4.2399999999999998E-3</v>
      </c>
      <c r="Q328" s="54" t="s">
        <v>852</v>
      </c>
      <c r="R328" s="278">
        <v>39269097</v>
      </c>
      <c r="S328" s="295" t="s">
        <v>853</v>
      </c>
    </row>
    <row r="329" spans="1:19" ht="39.950000000000003" customHeight="1" thickBot="1" x14ac:dyDescent="0.25">
      <c r="A329" s="226" t="s">
        <v>854</v>
      </c>
      <c r="B329" s="227"/>
      <c r="C329" s="228"/>
      <c r="D329" s="228"/>
      <c r="E329" s="227"/>
      <c r="F329" s="229"/>
      <c r="G329" s="232"/>
      <c r="H329" s="885"/>
      <c r="I329" s="228"/>
      <c r="J329" s="228"/>
      <c r="K329" s="227"/>
      <c r="L329" s="228"/>
      <c r="M329" s="228"/>
      <c r="N329" s="228"/>
      <c r="O329" s="228"/>
      <c r="P329" s="666"/>
      <c r="Q329" s="229"/>
      <c r="R329" s="229"/>
      <c r="S329" s="330"/>
    </row>
    <row r="330" spans="1:19" ht="83.25" customHeight="1" x14ac:dyDescent="0.2">
      <c r="A330" s="110">
        <v>106308</v>
      </c>
      <c r="B330" s="87" t="s">
        <v>855</v>
      </c>
      <c r="C330" s="76" t="s">
        <v>67</v>
      </c>
      <c r="D330" s="77" t="s">
        <v>269</v>
      </c>
      <c r="E330" s="118" t="s">
        <v>1972</v>
      </c>
      <c r="F330" s="38" t="s">
        <v>270</v>
      </c>
      <c r="G330" s="807"/>
      <c r="H330" s="90">
        <v>40.5</v>
      </c>
      <c r="I330" s="91" t="s">
        <v>31</v>
      </c>
      <c r="J330" s="92">
        <f>IF(I330="USD",H330*G330,H330*G330*1.3)</f>
        <v>0</v>
      </c>
      <c r="K330" s="93" t="s">
        <v>73</v>
      </c>
      <c r="L330" s="367">
        <v>0.3</v>
      </c>
      <c r="M330" s="94">
        <v>6</v>
      </c>
      <c r="N330" s="94">
        <v>6</v>
      </c>
      <c r="O330" s="94">
        <v>12</v>
      </c>
      <c r="P330" s="570">
        <v>4.3199999999999998E-4</v>
      </c>
      <c r="Q330" s="119" t="s">
        <v>856</v>
      </c>
      <c r="R330" s="104">
        <v>32041300</v>
      </c>
      <c r="S330" s="296" t="s">
        <v>857</v>
      </c>
    </row>
    <row r="331" spans="1:19" ht="99" customHeight="1" x14ac:dyDescent="0.2">
      <c r="A331" s="112">
        <v>106309</v>
      </c>
      <c r="B331" s="37" t="s">
        <v>858</v>
      </c>
      <c r="C331" s="38" t="s">
        <v>67</v>
      </c>
      <c r="D331" s="40" t="s">
        <v>269</v>
      </c>
      <c r="E331" s="58" t="s">
        <v>1973</v>
      </c>
      <c r="F331" s="76" t="s">
        <v>270</v>
      </c>
      <c r="G331" s="807"/>
      <c r="H331" s="41">
        <v>131.6</v>
      </c>
      <c r="I331" s="59" t="s">
        <v>31</v>
      </c>
      <c r="J331" s="42">
        <f>IF(I331="USD",H331*G331,H331*G331*1.3)</f>
        <v>0</v>
      </c>
      <c r="K331" s="43" t="s">
        <v>420</v>
      </c>
      <c r="L331" s="46">
        <v>0.25</v>
      </c>
      <c r="M331" s="45">
        <v>6</v>
      </c>
      <c r="N331" s="45">
        <v>6</v>
      </c>
      <c r="O331" s="45">
        <v>12</v>
      </c>
      <c r="P331" s="538">
        <v>4.3199999999999998E-4</v>
      </c>
      <c r="Q331" s="47" t="s">
        <v>859</v>
      </c>
      <c r="R331" s="83">
        <v>29419000</v>
      </c>
      <c r="S331" s="287" t="s">
        <v>860</v>
      </c>
    </row>
    <row r="332" spans="1:19" ht="91.5" customHeight="1" thickBot="1" x14ac:dyDescent="0.25">
      <c r="A332" s="112">
        <v>106310</v>
      </c>
      <c r="B332" s="37" t="s">
        <v>861</v>
      </c>
      <c r="C332" s="113" t="s">
        <v>67</v>
      </c>
      <c r="D332" s="40" t="s">
        <v>269</v>
      </c>
      <c r="E332" s="58" t="s">
        <v>1974</v>
      </c>
      <c r="F332" s="38" t="s">
        <v>270</v>
      </c>
      <c r="G332" s="807"/>
      <c r="H332" s="41">
        <v>140.1</v>
      </c>
      <c r="I332" s="59" t="s">
        <v>31</v>
      </c>
      <c r="J332" s="42">
        <f>IF(I332="USD",H332*G332,H332*G332*1.3)</f>
        <v>0</v>
      </c>
      <c r="K332" s="43" t="s">
        <v>73</v>
      </c>
      <c r="L332" s="46">
        <v>0.25</v>
      </c>
      <c r="M332" s="45">
        <v>6</v>
      </c>
      <c r="N332" s="45">
        <v>6</v>
      </c>
      <c r="O332" s="45">
        <v>12</v>
      </c>
      <c r="P332" s="538">
        <v>4.3199999999999998E-4</v>
      </c>
      <c r="Q332" s="47" t="s">
        <v>862</v>
      </c>
      <c r="R332" s="83">
        <v>29221900</v>
      </c>
      <c r="S332" s="287" t="s">
        <v>863</v>
      </c>
    </row>
    <row r="333" spans="1:19" ht="39.950000000000003" customHeight="1" thickBot="1" x14ac:dyDescent="0.25">
      <c r="A333" s="226" t="s">
        <v>864</v>
      </c>
      <c r="B333" s="227"/>
      <c r="C333" s="228"/>
      <c r="D333" s="228"/>
      <c r="E333" s="227"/>
      <c r="F333" s="229"/>
      <c r="G333" s="232"/>
      <c r="H333" s="885"/>
      <c r="I333" s="228"/>
      <c r="J333" s="228"/>
      <c r="K333" s="227"/>
      <c r="L333" s="228"/>
      <c r="M333" s="228"/>
      <c r="N333" s="228"/>
      <c r="O333" s="228"/>
      <c r="P333" s="666"/>
      <c r="Q333" s="229"/>
      <c r="R333" s="229"/>
      <c r="S333" s="330"/>
    </row>
    <row r="334" spans="1:19" ht="63" x14ac:dyDescent="0.2">
      <c r="A334" s="112">
        <v>106584</v>
      </c>
      <c r="B334" s="37" t="s">
        <v>865</v>
      </c>
      <c r="C334" s="38" t="s">
        <v>649</v>
      </c>
      <c r="D334" s="40" t="s">
        <v>153</v>
      </c>
      <c r="E334" s="13" t="s">
        <v>1993</v>
      </c>
      <c r="F334" s="38" t="s">
        <v>536</v>
      </c>
      <c r="G334" s="807"/>
      <c r="H334" s="168">
        <v>94.5</v>
      </c>
      <c r="I334" s="40" t="s">
        <v>31</v>
      </c>
      <c r="J334" s="42">
        <f t="shared" ref="J334:J349" si="22">IF(I334="USD",H334*G334,H334*G334*1.3)</f>
        <v>0</v>
      </c>
      <c r="K334" s="43" t="s">
        <v>420</v>
      </c>
      <c r="L334" s="40">
        <v>0.16</v>
      </c>
      <c r="M334" s="46">
        <v>9.8000000000000007</v>
      </c>
      <c r="N334" s="46">
        <v>6.6</v>
      </c>
      <c r="O334" s="46">
        <v>6.6</v>
      </c>
      <c r="P334" s="538">
        <v>4.2999999999999999E-4</v>
      </c>
      <c r="Q334" s="47">
        <v>215348</v>
      </c>
      <c r="R334" s="83">
        <v>3822190090</v>
      </c>
      <c r="S334" s="288" t="s">
        <v>81</v>
      </c>
    </row>
    <row r="335" spans="1:19" ht="63" x14ac:dyDescent="0.2">
      <c r="A335" s="112">
        <v>106586</v>
      </c>
      <c r="B335" s="37" t="s">
        <v>866</v>
      </c>
      <c r="C335" s="38" t="s">
        <v>649</v>
      </c>
      <c r="D335" s="77" t="s">
        <v>153</v>
      </c>
      <c r="E335" s="13" t="s">
        <v>1994</v>
      </c>
      <c r="F335" s="38" t="s">
        <v>536</v>
      </c>
      <c r="G335" s="807"/>
      <c r="H335" s="168">
        <v>94.5</v>
      </c>
      <c r="I335" s="40" t="s">
        <v>31</v>
      </c>
      <c r="J335" s="42">
        <f t="shared" si="22"/>
        <v>0</v>
      </c>
      <c r="K335" s="43" t="s">
        <v>420</v>
      </c>
      <c r="L335" s="40">
        <v>0.16</v>
      </c>
      <c r="M335" s="46">
        <v>9.8000000000000007</v>
      </c>
      <c r="N335" s="46">
        <v>6.6</v>
      </c>
      <c r="O335" s="46">
        <v>6.6</v>
      </c>
      <c r="P335" s="538">
        <v>4.2999999999999999E-4</v>
      </c>
      <c r="Q335" s="47">
        <v>215350</v>
      </c>
      <c r="R335" s="83">
        <v>3822190090</v>
      </c>
      <c r="S335" s="288" t="s">
        <v>81</v>
      </c>
    </row>
    <row r="336" spans="1:19" ht="63" x14ac:dyDescent="0.2">
      <c r="A336" s="116">
        <v>106587</v>
      </c>
      <c r="B336" s="49" t="s">
        <v>867</v>
      </c>
      <c r="C336" s="50" t="s">
        <v>649</v>
      </c>
      <c r="D336" s="77" t="s">
        <v>153</v>
      </c>
      <c r="E336" s="105" t="s">
        <v>1995</v>
      </c>
      <c r="F336" s="38" t="s">
        <v>536</v>
      </c>
      <c r="G336" s="807"/>
      <c r="H336" s="168">
        <v>94.5</v>
      </c>
      <c r="I336" s="40" t="s">
        <v>31</v>
      </c>
      <c r="J336" s="42">
        <f t="shared" si="22"/>
        <v>0</v>
      </c>
      <c r="K336" s="80" t="s">
        <v>420</v>
      </c>
      <c r="L336" s="52">
        <v>0.16</v>
      </c>
      <c r="M336" s="146">
        <v>9.8000000000000007</v>
      </c>
      <c r="N336" s="146">
        <v>6.6</v>
      </c>
      <c r="O336" s="146">
        <v>6.6</v>
      </c>
      <c r="P336" s="667">
        <v>4.2999999999999999E-4</v>
      </c>
      <c r="Q336" s="47">
        <v>215351</v>
      </c>
      <c r="R336" s="83">
        <v>3822190090</v>
      </c>
      <c r="S336" s="288" t="s">
        <v>81</v>
      </c>
    </row>
    <row r="337" spans="1:19" ht="70.5" customHeight="1" x14ac:dyDescent="0.2">
      <c r="A337" s="112">
        <v>106588</v>
      </c>
      <c r="B337" s="37" t="s">
        <v>868</v>
      </c>
      <c r="C337" s="38" t="s">
        <v>649</v>
      </c>
      <c r="D337" s="77" t="s">
        <v>153</v>
      </c>
      <c r="E337" s="13" t="s">
        <v>1996</v>
      </c>
      <c r="F337" s="38" t="s">
        <v>536</v>
      </c>
      <c r="G337" s="807"/>
      <c r="H337" s="140">
        <v>94.5</v>
      </c>
      <c r="I337" s="40" t="s">
        <v>31</v>
      </c>
      <c r="J337" s="270">
        <f t="shared" si="22"/>
        <v>0</v>
      </c>
      <c r="K337" s="43" t="s">
        <v>420</v>
      </c>
      <c r="L337" s="40">
        <v>0.16</v>
      </c>
      <c r="M337" s="46">
        <v>9.8000000000000007</v>
      </c>
      <c r="N337" s="46">
        <v>6.6</v>
      </c>
      <c r="O337" s="1020">
        <v>6.6</v>
      </c>
      <c r="P337" s="538">
        <v>4.2999999999999999E-4</v>
      </c>
      <c r="Q337" s="123">
        <v>215352</v>
      </c>
      <c r="R337" s="78">
        <v>3822190090</v>
      </c>
      <c r="S337" s="288" t="s">
        <v>81</v>
      </c>
    </row>
    <row r="338" spans="1:19" ht="91.5" customHeight="1" x14ac:dyDescent="0.2">
      <c r="A338" s="110">
        <v>106975</v>
      </c>
      <c r="B338" s="87" t="s">
        <v>1960</v>
      </c>
      <c r="C338" s="76" t="s">
        <v>649</v>
      </c>
      <c r="D338" s="76" t="s">
        <v>153</v>
      </c>
      <c r="E338" s="522" t="s">
        <v>1997</v>
      </c>
      <c r="F338" s="76" t="s">
        <v>536</v>
      </c>
      <c r="G338" s="1019"/>
      <c r="H338" s="1017">
        <v>94.5</v>
      </c>
      <c r="I338" s="38" t="s">
        <v>31</v>
      </c>
      <c r="J338" s="1018">
        <v>0</v>
      </c>
      <c r="K338" s="120" t="s">
        <v>420</v>
      </c>
      <c r="L338" s="38">
        <v>0.115</v>
      </c>
      <c r="M338" s="525">
        <v>6.5</v>
      </c>
      <c r="N338" s="525">
        <v>9.6999999999999993</v>
      </c>
      <c r="O338" s="525">
        <v>6.5</v>
      </c>
      <c r="P338" s="985">
        <v>4.2999999999999999E-4</v>
      </c>
      <c r="Q338" s="190">
        <v>215404</v>
      </c>
      <c r="R338" s="158">
        <v>3822190090</v>
      </c>
      <c r="S338" s="288" t="s">
        <v>81</v>
      </c>
    </row>
    <row r="339" spans="1:19" ht="121.5" customHeight="1" x14ac:dyDescent="0.2">
      <c r="A339" s="110">
        <v>106976</v>
      </c>
      <c r="B339" s="87" t="s">
        <v>1961</v>
      </c>
      <c r="C339" s="76" t="s">
        <v>812</v>
      </c>
      <c r="D339" s="76" t="s">
        <v>101</v>
      </c>
      <c r="E339" s="522" t="s">
        <v>2014</v>
      </c>
      <c r="F339" s="76" t="s">
        <v>536</v>
      </c>
      <c r="G339" s="1019"/>
      <c r="H339" s="1017">
        <v>53.6</v>
      </c>
      <c r="I339" s="38" t="s">
        <v>31</v>
      </c>
      <c r="J339" s="1018">
        <v>0</v>
      </c>
      <c r="K339" s="120" t="s">
        <v>420</v>
      </c>
      <c r="L339" s="38">
        <v>0.03</v>
      </c>
      <c r="M339" s="525">
        <v>3.1</v>
      </c>
      <c r="N339" s="525">
        <v>6.5</v>
      </c>
      <c r="O339" s="525">
        <v>6.4</v>
      </c>
      <c r="P339" s="985">
        <v>1.2E-4</v>
      </c>
      <c r="Q339" s="190">
        <v>215449</v>
      </c>
      <c r="R339" s="158">
        <v>3822190090</v>
      </c>
      <c r="S339" s="288" t="s">
        <v>81</v>
      </c>
    </row>
    <row r="340" spans="1:19" ht="99" customHeight="1" x14ac:dyDescent="0.2">
      <c r="A340" s="110">
        <v>106977</v>
      </c>
      <c r="B340" s="87" t="s">
        <v>1962</v>
      </c>
      <c r="C340" s="76" t="s">
        <v>812</v>
      </c>
      <c r="D340" s="76" t="s">
        <v>1963</v>
      </c>
      <c r="E340" s="522" t="s">
        <v>2013</v>
      </c>
      <c r="F340" s="76" t="s">
        <v>536</v>
      </c>
      <c r="G340" s="1019"/>
      <c r="H340" s="1017">
        <v>29.6</v>
      </c>
      <c r="I340" s="38" t="s">
        <v>31</v>
      </c>
      <c r="J340" s="1018">
        <v>0</v>
      </c>
      <c r="K340" s="120" t="s">
        <v>73</v>
      </c>
      <c r="L340" s="38">
        <v>9.9199999999999997E-2</v>
      </c>
      <c r="M340" s="525">
        <v>6.5</v>
      </c>
      <c r="N340" s="525">
        <v>3.5</v>
      </c>
      <c r="O340" s="525">
        <v>6.5</v>
      </c>
      <c r="P340" s="985">
        <v>1.3999999999999999E-4</v>
      </c>
      <c r="Q340" s="190">
        <v>246017</v>
      </c>
      <c r="R340" s="158">
        <v>2930909899</v>
      </c>
      <c r="S340" s="288" t="s">
        <v>81</v>
      </c>
    </row>
    <row r="341" spans="1:19" ht="39.950000000000003" customHeight="1" x14ac:dyDescent="0.2">
      <c r="A341" s="112">
        <v>106560</v>
      </c>
      <c r="B341" s="37" t="s">
        <v>869</v>
      </c>
      <c r="C341" s="38" t="s">
        <v>67</v>
      </c>
      <c r="D341" s="30" t="s">
        <v>269</v>
      </c>
      <c r="E341" s="13" t="s">
        <v>870</v>
      </c>
      <c r="F341" s="38" t="s">
        <v>270</v>
      </c>
      <c r="G341" s="807"/>
      <c r="H341" s="253">
        <v>43.75</v>
      </c>
      <c r="I341" s="30" t="s">
        <v>31</v>
      </c>
      <c r="J341" s="32">
        <f t="shared" si="22"/>
        <v>0</v>
      </c>
      <c r="K341" s="43" t="s">
        <v>73</v>
      </c>
      <c r="L341" s="40">
        <v>0.3</v>
      </c>
      <c r="M341" s="40">
        <v>6</v>
      </c>
      <c r="N341" s="40">
        <v>6</v>
      </c>
      <c r="O341" s="40">
        <v>12</v>
      </c>
      <c r="P341" s="538">
        <v>4.3199999999999998E-4</v>
      </c>
      <c r="Q341" s="35" t="s">
        <v>871</v>
      </c>
      <c r="R341" s="252">
        <v>29419000</v>
      </c>
      <c r="S341" s="287" t="s">
        <v>872</v>
      </c>
    </row>
    <row r="342" spans="1:19" ht="49.5" customHeight="1" x14ac:dyDescent="0.2">
      <c r="A342" s="579">
        <v>106653</v>
      </c>
      <c r="B342" s="581" t="s">
        <v>873</v>
      </c>
      <c r="C342" s="577" t="s">
        <v>67</v>
      </c>
      <c r="D342" s="577" t="s">
        <v>269</v>
      </c>
      <c r="E342" s="580" t="s">
        <v>939</v>
      </c>
      <c r="F342" s="577" t="s">
        <v>270</v>
      </c>
      <c r="G342" s="807"/>
      <c r="H342" s="1027">
        <v>516.95000000000005</v>
      </c>
      <c r="I342" s="587" t="s">
        <v>31</v>
      </c>
      <c r="J342" s="578">
        <f t="shared" si="22"/>
        <v>0</v>
      </c>
      <c r="K342" s="582" t="s">
        <v>73</v>
      </c>
      <c r="L342" s="590">
        <v>0.4</v>
      </c>
      <c r="M342" s="577">
        <v>6</v>
      </c>
      <c r="N342" s="577">
        <v>6</v>
      </c>
      <c r="O342" s="577">
        <v>12</v>
      </c>
      <c r="P342" s="692">
        <v>4.3199999999999998E-4</v>
      </c>
      <c r="Q342" s="583" t="s">
        <v>874</v>
      </c>
      <c r="R342" s="1028">
        <v>29419000</v>
      </c>
      <c r="S342" s="1029" t="s">
        <v>875</v>
      </c>
    </row>
    <row r="343" spans="1:19" ht="39.950000000000003" customHeight="1" x14ac:dyDescent="0.2">
      <c r="A343" s="116">
        <v>106654</v>
      </c>
      <c r="B343" s="49" t="s">
        <v>876</v>
      </c>
      <c r="C343" s="50" t="s">
        <v>67</v>
      </c>
      <c r="D343" s="40" t="s">
        <v>269</v>
      </c>
      <c r="E343" s="55" t="s">
        <v>877</v>
      </c>
      <c r="F343" s="38" t="s">
        <v>270</v>
      </c>
      <c r="G343" s="807"/>
      <c r="H343" s="209">
        <v>111.30000000000001</v>
      </c>
      <c r="I343" s="97" t="s">
        <v>31</v>
      </c>
      <c r="J343" s="79">
        <f t="shared" si="22"/>
        <v>0</v>
      </c>
      <c r="K343" s="43" t="s">
        <v>173</v>
      </c>
      <c r="L343" s="46">
        <v>0.3</v>
      </c>
      <c r="M343" s="40">
        <v>6</v>
      </c>
      <c r="N343" s="40">
        <v>6</v>
      </c>
      <c r="O343" s="40">
        <v>12</v>
      </c>
      <c r="P343" s="538">
        <v>4.3199999999999998E-4</v>
      </c>
      <c r="Q343" s="54" t="s">
        <v>878</v>
      </c>
      <c r="R343" s="278">
        <v>29419000</v>
      </c>
      <c r="S343" s="287" t="s">
        <v>879</v>
      </c>
    </row>
    <row r="344" spans="1:19" ht="39.950000000000003" customHeight="1" x14ac:dyDescent="0.2">
      <c r="A344" s="116">
        <v>106318</v>
      </c>
      <c r="B344" s="49" t="s">
        <v>880</v>
      </c>
      <c r="C344" s="38" t="s">
        <v>67</v>
      </c>
      <c r="D344" s="76" t="s">
        <v>269</v>
      </c>
      <c r="E344" s="55" t="s">
        <v>881</v>
      </c>
      <c r="F344" s="28" t="s">
        <v>270</v>
      </c>
      <c r="G344" s="807"/>
      <c r="H344" s="209">
        <v>651.80000000000007</v>
      </c>
      <c r="I344" s="97" t="s">
        <v>31</v>
      </c>
      <c r="J344" s="79">
        <f t="shared" si="22"/>
        <v>0</v>
      </c>
      <c r="K344" s="43" t="s">
        <v>420</v>
      </c>
      <c r="L344" s="44">
        <v>0.4</v>
      </c>
      <c r="M344" s="45">
        <v>6</v>
      </c>
      <c r="N344" s="45">
        <v>6</v>
      </c>
      <c r="O344" s="45">
        <v>12</v>
      </c>
      <c r="P344" s="538">
        <v>4.3199999999999998E-4</v>
      </c>
      <c r="Q344" s="54" t="s">
        <v>882</v>
      </c>
      <c r="R344" s="278">
        <v>29419000</v>
      </c>
      <c r="S344" s="287" t="s">
        <v>883</v>
      </c>
    </row>
    <row r="345" spans="1:19" ht="39.950000000000003" customHeight="1" x14ac:dyDescent="0.2">
      <c r="A345" s="112">
        <v>106313</v>
      </c>
      <c r="B345" s="37" t="s">
        <v>884</v>
      </c>
      <c r="C345" s="50" t="s">
        <v>67</v>
      </c>
      <c r="D345" s="127" t="s">
        <v>269</v>
      </c>
      <c r="E345" s="58" t="s">
        <v>885</v>
      </c>
      <c r="F345" s="38" t="s">
        <v>270</v>
      </c>
      <c r="G345" s="807"/>
      <c r="H345" s="84">
        <v>295.15000000000003</v>
      </c>
      <c r="I345" s="59" t="s">
        <v>31</v>
      </c>
      <c r="J345" s="42">
        <f t="shared" si="22"/>
        <v>0</v>
      </c>
      <c r="K345" s="43" t="s">
        <v>420</v>
      </c>
      <c r="L345" s="44">
        <v>0.4</v>
      </c>
      <c r="M345" s="45">
        <v>6</v>
      </c>
      <c r="N345" s="45">
        <v>6</v>
      </c>
      <c r="O345" s="46">
        <v>12</v>
      </c>
      <c r="P345" s="538">
        <v>4.3199999999999998E-4</v>
      </c>
      <c r="Q345" s="47" t="s">
        <v>886</v>
      </c>
      <c r="R345" s="83">
        <v>29419000</v>
      </c>
      <c r="S345" s="287" t="s">
        <v>887</v>
      </c>
    </row>
    <row r="346" spans="1:19" ht="39.950000000000003" customHeight="1" x14ac:dyDescent="0.2">
      <c r="A346" s="112">
        <v>106316</v>
      </c>
      <c r="B346" s="37" t="s">
        <v>888</v>
      </c>
      <c r="C346" s="38" t="s">
        <v>67</v>
      </c>
      <c r="D346" s="40" t="s">
        <v>269</v>
      </c>
      <c r="E346" s="58" t="s">
        <v>889</v>
      </c>
      <c r="F346" s="76" t="s">
        <v>270</v>
      </c>
      <c r="G346" s="807"/>
      <c r="H346" s="84">
        <v>135.20000000000002</v>
      </c>
      <c r="I346" s="59" t="s">
        <v>31</v>
      </c>
      <c r="J346" s="42">
        <f t="shared" si="22"/>
        <v>0</v>
      </c>
      <c r="K346" s="43" t="s">
        <v>420</v>
      </c>
      <c r="L346" s="44">
        <v>0.4</v>
      </c>
      <c r="M346" s="45">
        <v>6</v>
      </c>
      <c r="N346" s="45">
        <v>6</v>
      </c>
      <c r="O346" s="45">
        <v>12</v>
      </c>
      <c r="P346" s="538">
        <v>4.3199999999999998E-4</v>
      </c>
      <c r="Q346" s="47" t="s">
        <v>890</v>
      </c>
      <c r="R346" s="83">
        <v>29333999</v>
      </c>
      <c r="S346" s="287" t="s">
        <v>891</v>
      </c>
    </row>
    <row r="347" spans="1:19" ht="39.950000000000003" customHeight="1" x14ac:dyDescent="0.2">
      <c r="A347" s="112">
        <v>106315</v>
      </c>
      <c r="B347" s="56" t="s">
        <v>892</v>
      </c>
      <c r="C347" s="38" t="s">
        <v>67</v>
      </c>
      <c r="D347" s="40" t="s">
        <v>269</v>
      </c>
      <c r="E347" s="58" t="s">
        <v>893</v>
      </c>
      <c r="F347" s="76" t="s">
        <v>270</v>
      </c>
      <c r="G347" s="807"/>
      <c r="H347" s="84">
        <v>165.9</v>
      </c>
      <c r="I347" s="59" t="s">
        <v>31</v>
      </c>
      <c r="J347" s="42">
        <f t="shared" si="22"/>
        <v>0</v>
      </c>
      <c r="K347" s="43" t="s">
        <v>420</v>
      </c>
      <c r="L347" s="44">
        <v>0.4</v>
      </c>
      <c r="M347" s="46">
        <v>6</v>
      </c>
      <c r="N347" s="46">
        <v>6</v>
      </c>
      <c r="O347" s="45">
        <v>12</v>
      </c>
      <c r="P347" s="538">
        <v>4.3199999999999998E-4</v>
      </c>
      <c r="Q347" s="47" t="s">
        <v>894</v>
      </c>
      <c r="R347" s="83">
        <v>29333999</v>
      </c>
      <c r="S347" s="287" t="s">
        <v>895</v>
      </c>
    </row>
    <row r="348" spans="1:19" ht="39.950000000000003" customHeight="1" x14ac:dyDescent="0.2">
      <c r="A348" s="112">
        <v>106317</v>
      </c>
      <c r="B348" s="37" t="s">
        <v>896</v>
      </c>
      <c r="C348" s="38" t="s">
        <v>67</v>
      </c>
      <c r="D348" s="40" t="s">
        <v>269</v>
      </c>
      <c r="E348" s="58" t="s">
        <v>897</v>
      </c>
      <c r="F348" s="76" t="s">
        <v>270</v>
      </c>
      <c r="G348" s="807"/>
      <c r="H348" s="84">
        <v>171.4</v>
      </c>
      <c r="I348" s="59" t="s">
        <v>31</v>
      </c>
      <c r="J348" s="42">
        <f t="shared" si="22"/>
        <v>0</v>
      </c>
      <c r="K348" s="43" t="s">
        <v>420</v>
      </c>
      <c r="L348" s="44">
        <v>0.25</v>
      </c>
      <c r="M348" s="45">
        <v>6</v>
      </c>
      <c r="N348" s="45">
        <v>6</v>
      </c>
      <c r="O348" s="46">
        <v>12</v>
      </c>
      <c r="P348" s="538">
        <v>4.3199999999999998E-4</v>
      </c>
      <c r="Q348" s="47" t="s">
        <v>898</v>
      </c>
      <c r="R348" s="83">
        <v>29419000</v>
      </c>
      <c r="S348" s="287" t="s">
        <v>899</v>
      </c>
    </row>
    <row r="349" spans="1:19" ht="39.950000000000003" customHeight="1" thickBot="1" x14ac:dyDescent="0.25">
      <c r="A349" s="116">
        <v>106319</v>
      </c>
      <c r="B349" s="49" t="s">
        <v>900</v>
      </c>
      <c r="C349" s="50" t="s">
        <v>67</v>
      </c>
      <c r="D349" s="52" t="s">
        <v>269</v>
      </c>
      <c r="E349" s="55" t="s">
        <v>901</v>
      </c>
      <c r="F349" s="28" t="s">
        <v>270</v>
      </c>
      <c r="G349" s="807"/>
      <c r="H349" s="209">
        <v>274.60000000000002</v>
      </c>
      <c r="I349" s="97" t="s">
        <v>31</v>
      </c>
      <c r="J349" s="79">
        <f t="shared" si="22"/>
        <v>0</v>
      </c>
      <c r="K349" s="80" t="s">
        <v>420</v>
      </c>
      <c r="L349" s="81">
        <v>0.3</v>
      </c>
      <c r="M349" s="146">
        <v>6</v>
      </c>
      <c r="N349" s="146">
        <v>6</v>
      </c>
      <c r="O349" s="103">
        <v>12</v>
      </c>
      <c r="P349" s="667">
        <v>4.3199999999999998E-4</v>
      </c>
      <c r="Q349" s="54" t="s">
        <v>902</v>
      </c>
      <c r="R349" s="278">
        <v>29419000</v>
      </c>
      <c r="S349" s="295" t="s">
        <v>903</v>
      </c>
    </row>
    <row r="350" spans="1:19" s="26" customFormat="1" ht="45" customHeight="1" thickBot="1" x14ac:dyDescent="0.25">
      <c r="A350" s="354" t="s">
        <v>904</v>
      </c>
      <c r="B350" s="355"/>
      <c r="C350" s="355"/>
      <c r="D350" s="355"/>
      <c r="E350" s="355"/>
      <c r="F350" s="355"/>
      <c r="G350" s="356"/>
      <c r="H350" s="890"/>
      <c r="I350" s="355"/>
      <c r="J350" s="355"/>
      <c r="K350" s="355"/>
      <c r="L350" s="358"/>
      <c r="M350" s="358"/>
      <c r="N350" s="358"/>
      <c r="O350" s="358"/>
      <c r="P350" s="688"/>
      <c r="Q350" s="355"/>
      <c r="R350" s="355"/>
      <c r="S350" s="359"/>
    </row>
    <row r="351" spans="1:19" ht="39.950000000000003" customHeight="1" thickBot="1" x14ac:dyDescent="0.25">
      <c r="A351" s="226" t="s">
        <v>905</v>
      </c>
      <c r="B351" s="227"/>
      <c r="C351" s="228"/>
      <c r="D351" s="228"/>
      <c r="E351" s="227"/>
      <c r="F351" s="229"/>
      <c r="G351" s="232"/>
      <c r="H351" s="885"/>
      <c r="I351" s="228"/>
      <c r="J351" s="228"/>
      <c r="K351" s="227"/>
      <c r="L351" s="228"/>
      <c r="M351" s="228"/>
      <c r="N351" s="228"/>
      <c r="O351" s="228"/>
      <c r="P351" s="666"/>
      <c r="Q351" s="229"/>
      <c r="R351" s="229"/>
      <c r="S351" s="330"/>
    </row>
    <row r="352" spans="1:19" ht="163.5" customHeight="1" x14ac:dyDescent="0.2">
      <c r="A352" s="110">
        <v>106611</v>
      </c>
      <c r="B352" s="87" t="s">
        <v>906</v>
      </c>
      <c r="C352" s="76" t="s">
        <v>907</v>
      </c>
      <c r="D352" s="77" t="s">
        <v>908</v>
      </c>
      <c r="E352" s="648" t="s">
        <v>909</v>
      </c>
      <c r="F352" s="649" t="s">
        <v>910</v>
      </c>
      <c r="G352" s="807"/>
      <c r="H352" s="152">
        <v>100</v>
      </c>
      <c r="I352" s="77" t="s">
        <v>31</v>
      </c>
      <c r="J352" s="92">
        <f>IF(I352="USD",H352*G352,H352*G352*1.3)</f>
        <v>0</v>
      </c>
      <c r="K352" s="93" t="s">
        <v>73</v>
      </c>
      <c r="L352" s="153">
        <v>0.78</v>
      </c>
      <c r="M352" s="153">
        <v>17.399999999999999</v>
      </c>
      <c r="N352" s="153">
        <v>13</v>
      </c>
      <c r="O352" s="153">
        <v>13.4</v>
      </c>
      <c r="P352" s="570">
        <v>3.0000000000000001E-3</v>
      </c>
      <c r="Q352" s="119" t="s">
        <v>911</v>
      </c>
      <c r="R352" s="104">
        <v>38221900</v>
      </c>
      <c r="S352" s="296" t="s">
        <v>912</v>
      </c>
    </row>
    <row r="353" spans="1:19" ht="160.5" customHeight="1" x14ac:dyDescent="0.2">
      <c r="A353" s="112">
        <v>106953</v>
      </c>
      <c r="B353" s="37" t="s">
        <v>913</v>
      </c>
      <c r="C353" s="38" t="s">
        <v>914</v>
      </c>
      <c r="D353" s="40" t="s">
        <v>908</v>
      </c>
      <c r="E353" s="537" t="s">
        <v>909</v>
      </c>
      <c r="F353" s="527" t="s">
        <v>910</v>
      </c>
      <c r="G353" s="807"/>
      <c r="H353" s="157">
        <v>12</v>
      </c>
      <c r="I353" s="40" t="s">
        <v>31</v>
      </c>
      <c r="J353" s="42">
        <f>IF(I353="USD",H353*G353,H353*G353*1.3)</f>
        <v>0</v>
      </c>
      <c r="K353" s="43" t="s">
        <v>73</v>
      </c>
      <c r="L353" s="57">
        <v>0.1</v>
      </c>
      <c r="M353" s="57">
        <v>12.5</v>
      </c>
      <c r="N353" s="57">
        <v>7</v>
      </c>
      <c r="O353" s="57">
        <v>4.5</v>
      </c>
      <c r="P353" s="538">
        <v>3.9375E-4</v>
      </c>
      <c r="Q353" s="54" t="s">
        <v>915</v>
      </c>
      <c r="R353" s="83">
        <v>38221900</v>
      </c>
      <c r="S353" s="287" t="s">
        <v>912</v>
      </c>
    </row>
    <row r="354" spans="1:19" ht="90.75" customHeight="1" thickBot="1" x14ac:dyDescent="0.25">
      <c r="A354" s="530">
        <v>106612</v>
      </c>
      <c r="B354" s="101" t="s">
        <v>916</v>
      </c>
      <c r="C354" s="60" t="s">
        <v>67</v>
      </c>
      <c r="D354" s="61" t="s">
        <v>917</v>
      </c>
      <c r="E354" s="466" t="s">
        <v>918</v>
      </c>
      <c r="F354" s="647" t="s">
        <v>910</v>
      </c>
      <c r="G354" s="807"/>
      <c r="H354" s="157">
        <v>8</v>
      </c>
      <c r="I354" s="52" t="s">
        <v>31</v>
      </c>
      <c r="J354" s="79">
        <f>IF(I354="USD",H354*G354,H354*G354*1.3)</f>
        <v>0</v>
      </c>
      <c r="K354" s="80" t="s">
        <v>73</v>
      </c>
      <c r="L354" s="106">
        <v>0.08</v>
      </c>
      <c r="M354" s="106">
        <v>8</v>
      </c>
      <c r="N354" s="106">
        <v>4</v>
      </c>
      <c r="O354" s="106">
        <v>10.3</v>
      </c>
      <c r="P354" s="667">
        <v>2.9999999999999997E-4</v>
      </c>
      <c r="Q354" s="54" t="s">
        <v>919</v>
      </c>
      <c r="R354" s="278">
        <v>38221900</v>
      </c>
      <c r="S354" s="295" t="s">
        <v>912</v>
      </c>
    </row>
    <row r="355" spans="1:19" s="26" customFormat="1" ht="45" customHeight="1" thickBot="1" x14ac:dyDescent="0.25">
      <c r="A355" s="348" t="s">
        <v>920</v>
      </c>
      <c r="B355" s="349"/>
      <c r="C355" s="349"/>
      <c r="D355" s="349"/>
      <c r="E355" s="349"/>
      <c r="F355" s="349"/>
      <c r="G355" s="350"/>
      <c r="H355" s="892"/>
      <c r="I355" s="349"/>
      <c r="J355" s="349"/>
      <c r="K355" s="349"/>
      <c r="L355" s="352"/>
      <c r="M355" s="352"/>
      <c r="N355" s="352"/>
      <c r="O355" s="352"/>
      <c r="P355" s="693"/>
      <c r="Q355" s="349"/>
      <c r="R355" s="349"/>
      <c r="S355" s="353"/>
    </row>
    <row r="356" spans="1:19" s="26" customFormat="1" ht="45" customHeight="1" thickBot="1" x14ac:dyDescent="0.25">
      <c r="A356" s="354" t="s">
        <v>921</v>
      </c>
      <c r="B356" s="355"/>
      <c r="C356" s="355"/>
      <c r="D356" s="355"/>
      <c r="E356" s="355"/>
      <c r="F356" s="355"/>
      <c r="G356" s="356"/>
      <c r="H356" s="890"/>
      <c r="I356" s="355"/>
      <c r="J356" s="355"/>
      <c r="K356" s="355"/>
      <c r="L356" s="358"/>
      <c r="M356" s="358"/>
      <c r="N356" s="358"/>
      <c r="O356" s="358"/>
      <c r="P356" s="688"/>
      <c r="Q356" s="355"/>
      <c r="R356" s="355"/>
      <c r="S356" s="359"/>
    </row>
    <row r="357" spans="1:19" ht="39.950000000000003" customHeight="1" thickBot="1" x14ac:dyDescent="0.25">
      <c r="A357" s="250" t="s">
        <v>922</v>
      </c>
      <c r="B357" s="396"/>
      <c r="C357" s="228"/>
      <c r="D357" s="228"/>
      <c r="E357" s="227"/>
      <c r="F357" s="397"/>
      <c r="G357" s="232"/>
      <c r="H357" s="885"/>
      <c r="I357" s="228"/>
      <c r="J357" s="228"/>
      <c r="K357" s="227"/>
      <c r="L357" s="228"/>
      <c r="M357" s="228"/>
      <c r="N357" s="228"/>
      <c r="O357" s="228"/>
      <c r="P357" s="666"/>
      <c r="Q357" s="229"/>
      <c r="R357" s="229"/>
      <c r="S357" s="330"/>
    </row>
    <row r="358" spans="1:19" ht="78.75" x14ac:dyDescent="0.2">
      <c r="A358" s="298">
        <v>106841</v>
      </c>
      <c r="B358" s="148" t="s">
        <v>923</v>
      </c>
      <c r="C358" s="76" t="s">
        <v>67</v>
      </c>
      <c r="D358" s="77" t="s">
        <v>29</v>
      </c>
      <c r="E358" s="118" t="s">
        <v>924</v>
      </c>
      <c r="F358" s="76" t="s">
        <v>627</v>
      </c>
      <c r="G358" s="807"/>
      <c r="H358" s="90">
        <v>1463.9</v>
      </c>
      <c r="I358" s="91" t="s">
        <v>31</v>
      </c>
      <c r="J358" s="92">
        <f>IF(I358="USD",H358*G358,H358*G358*1.3)</f>
        <v>0</v>
      </c>
      <c r="K358" s="43" t="s">
        <v>73</v>
      </c>
      <c r="L358" s="45">
        <v>85</v>
      </c>
      <c r="M358" s="45">
        <v>67</v>
      </c>
      <c r="N358" s="45">
        <v>73</v>
      </c>
      <c r="O358" s="45">
        <v>113</v>
      </c>
      <c r="P358" s="538">
        <v>0.55000000000000004</v>
      </c>
      <c r="Q358" s="119" t="s">
        <v>925</v>
      </c>
      <c r="R358" s="104">
        <v>84198990</v>
      </c>
      <c r="S358" s="296" t="s">
        <v>926</v>
      </c>
    </row>
    <row r="359" spans="1:19" ht="39.950000000000003" customHeight="1" x14ac:dyDescent="0.2">
      <c r="A359" s="156">
        <v>106842</v>
      </c>
      <c r="B359" s="141" t="s">
        <v>927</v>
      </c>
      <c r="C359" s="50" t="s">
        <v>67</v>
      </c>
      <c r="D359" s="52" t="s">
        <v>29</v>
      </c>
      <c r="E359" s="55" t="s">
        <v>631</v>
      </c>
      <c r="F359" s="28" t="s">
        <v>627</v>
      </c>
      <c r="G359" s="807"/>
      <c r="H359" s="53">
        <v>55.5</v>
      </c>
      <c r="I359" s="97" t="s">
        <v>31</v>
      </c>
      <c r="J359" s="79">
        <f>IF(I359="USD",H359*G359,H359*G359*1.3)</f>
        <v>0</v>
      </c>
      <c r="K359" s="80" t="s">
        <v>73</v>
      </c>
      <c r="L359" s="103">
        <v>2</v>
      </c>
      <c r="M359" s="103"/>
      <c r="N359" s="103"/>
      <c r="O359" s="103"/>
      <c r="P359" s="667">
        <v>1.2E-2</v>
      </c>
      <c r="Q359" s="35" t="s">
        <v>928</v>
      </c>
      <c r="R359" s="104">
        <v>84198990</v>
      </c>
      <c r="S359" s="315" t="s">
        <v>926</v>
      </c>
    </row>
    <row r="360" spans="1:19" ht="93" customHeight="1" x14ac:dyDescent="0.2">
      <c r="A360" s="112">
        <v>106845</v>
      </c>
      <c r="B360" s="37" t="s">
        <v>929</v>
      </c>
      <c r="C360" s="38" t="s">
        <v>67</v>
      </c>
      <c r="D360" s="40" t="s">
        <v>29</v>
      </c>
      <c r="E360" s="13" t="s">
        <v>930</v>
      </c>
      <c r="F360" s="38" t="s">
        <v>627</v>
      </c>
      <c r="G360" s="807"/>
      <c r="H360" s="41">
        <v>2972.2</v>
      </c>
      <c r="I360" s="59" t="s">
        <v>31</v>
      </c>
      <c r="J360" s="42">
        <f>IF(I360="USD",H360*G360,H360*G360*1.3)</f>
        <v>0</v>
      </c>
      <c r="K360" s="43" t="s">
        <v>73</v>
      </c>
      <c r="L360" s="44">
        <v>45</v>
      </c>
      <c r="M360" s="45">
        <v>45</v>
      </c>
      <c r="N360" s="45">
        <v>58</v>
      </c>
      <c r="O360" s="45">
        <v>40</v>
      </c>
      <c r="P360" s="538">
        <v>0.10440000000000001</v>
      </c>
      <c r="Q360" s="123" t="s">
        <v>931</v>
      </c>
      <c r="R360" s="78">
        <v>84211999</v>
      </c>
      <c r="S360" s="339" t="s">
        <v>932</v>
      </c>
    </row>
    <row r="361" spans="1:19" ht="79.5" thickBot="1" x14ac:dyDescent="0.25">
      <c r="A361" s="112">
        <v>106857</v>
      </c>
      <c r="B361" s="51" t="s">
        <v>933</v>
      </c>
      <c r="C361" s="247" t="s">
        <v>67</v>
      </c>
      <c r="D361" s="40" t="s">
        <v>269</v>
      </c>
      <c r="E361" s="13" t="s">
        <v>934</v>
      </c>
      <c r="F361" s="38" t="s">
        <v>270</v>
      </c>
      <c r="G361" s="807"/>
      <c r="H361" s="41">
        <v>92.75</v>
      </c>
      <c r="I361" s="59" t="s">
        <v>31</v>
      </c>
      <c r="J361" s="42">
        <f>IF(I361="USD",H361*G361,H361*G361*1.3)</f>
        <v>0</v>
      </c>
      <c r="K361" s="63" t="s">
        <v>73</v>
      </c>
      <c r="L361" s="64">
        <v>0.6</v>
      </c>
      <c r="M361" s="399">
        <v>20</v>
      </c>
      <c r="N361" s="399">
        <v>15</v>
      </c>
      <c r="O361" s="399">
        <v>15</v>
      </c>
      <c r="P361" s="694">
        <v>4.4999999999999997E-3</v>
      </c>
      <c r="Q361" s="151" t="s">
        <v>935</v>
      </c>
      <c r="R361" s="65">
        <v>90189084</v>
      </c>
      <c r="S361" s="369" t="s">
        <v>936</v>
      </c>
    </row>
    <row r="362" spans="1:19" ht="39.950000000000003" customHeight="1" thickBot="1" x14ac:dyDescent="0.25">
      <c r="A362" s="250" t="s">
        <v>937</v>
      </c>
      <c r="B362" s="396"/>
      <c r="C362" s="228"/>
      <c r="D362" s="228"/>
      <c r="E362" s="227"/>
      <c r="F362" s="397"/>
      <c r="G362" s="232"/>
      <c r="H362" s="885"/>
      <c r="I362" s="228"/>
      <c r="J362" s="228"/>
      <c r="K362" s="227"/>
      <c r="L362" s="228"/>
      <c r="M362" s="228"/>
      <c r="N362" s="228"/>
      <c r="O362" s="228"/>
      <c r="P362" s="666"/>
      <c r="Q362" s="229"/>
      <c r="R362" s="229"/>
      <c r="S362" s="330"/>
    </row>
    <row r="363" spans="1:19" ht="50.1" customHeight="1" x14ac:dyDescent="0.2">
      <c r="A363" s="630">
        <v>106936</v>
      </c>
      <c r="B363" s="631" t="s">
        <v>938</v>
      </c>
      <c r="C363" s="632" t="s">
        <v>67</v>
      </c>
      <c r="D363" s="632" t="s">
        <v>29</v>
      </c>
      <c r="E363" s="580" t="s">
        <v>939</v>
      </c>
      <c r="F363" s="632" t="s">
        <v>940</v>
      </c>
      <c r="G363" s="807"/>
      <c r="H363" s="634">
        <v>1200</v>
      </c>
      <c r="I363" s="635" t="s">
        <v>31</v>
      </c>
      <c r="J363" s="636">
        <f t="shared" ref="J363:J375" si="23">IF(I363="USD",H363*G363,H363*G363*1.3)</f>
        <v>0</v>
      </c>
      <c r="K363" s="637" t="s">
        <v>73</v>
      </c>
      <c r="L363" s="638">
        <v>1</v>
      </c>
      <c r="M363" s="639">
        <v>5.0999999999999996</v>
      </c>
      <c r="N363" s="639">
        <v>30.4</v>
      </c>
      <c r="O363" s="639">
        <v>11.2</v>
      </c>
      <c r="P363" s="695">
        <v>5.0000000000000001E-3</v>
      </c>
      <c r="Q363" s="640">
        <v>9002969</v>
      </c>
      <c r="R363" s="641">
        <v>8517620000</v>
      </c>
      <c r="S363" s="575" t="s">
        <v>941</v>
      </c>
    </row>
    <row r="364" spans="1:19" ht="50.1" customHeight="1" x14ac:dyDescent="0.2">
      <c r="A364" s="579">
        <v>106937</v>
      </c>
      <c r="B364" s="581" t="s">
        <v>942</v>
      </c>
      <c r="C364" s="577" t="s">
        <v>67</v>
      </c>
      <c r="D364" s="577" t="s">
        <v>68</v>
      </c>
      <c r="E364" s="580" t="s">
        <v>939</v>
      </c>
      <c r="F364" s="633" t="s">
        <v>940</v>
      </c>
      <c r="G364" s="807"/>
      <c r="H364" s="576">
        <v>600</v>
      </c>
      <c r="I364" s="587" t="s">
        <v>31</v>
      </c>
      <c r="J364" s="578">
        <f t="shared" si="23"/>
        <v>0</v>
      </c>
      <c r="K364" s="582" t="s">
        <v>420</v>
      </c>
      <c r="L364" s="588">
        <v>1.5</v>
      </c>
      <c r="M364" s="590">
        <v>29.1</v>
      </c>
      <c r="N364" s="589">
        <v>19.7</v>
      </c>
      <c r="O364" s="590">
        <v>17.100000000000001</v>
      </c>
      <c r="P364" s="692">
        <v>0.01</v>
      </c>
      <c r="Q364" s="583">
        <v>622724</v>
      </c>
      <c r="R364" s="633">
        <v>3002150000</v>
      </c>
      <c r="S364" s="575" t="s">
        <v>941</v>
      </c>
    </row>
    <row r="365" spans="1:19" ht="162" customHeight="1" x14ac:dyDescent="0.2">
      <c r="A365" s="110">
        <v>106671</v>
      </c>
      <c r="B365" s="210" t="s">
        <v>1985</v>
      </c>
      <c r="C365" s="76" t="s">
        <v>943</v>
      </c>
      <c r="D365" s="77" t="s">
        <v>944</v>
      </c>
      <c r="E365" s="210" t="s">
        <v>945</v>
      </c>
      <c r="F365" s="76" t="s">
        <v>940</v>
      </c>
      <c r="G365" s="807"/>
      <c r="H365" s="90">
        <v>279.39999999999998</v>
      </c>
      <c r="I365" s="91" t="s">
        <v>31</v>
      </c>
      <c r="J365" s="92">
        <f t="shared" si="23"/>
        <v>0</v>
      </c>
      <c r="K365" s="93" t="s">
        <v>946</v>
      </c>
      <c r="L365" s="95">
        <v>0.6</v>
      </c>
      <c r="M365" s="367">
        <v>19.8</v>
      </c>
      <c r="N365" s="94">
        <v>11</v>
      </c>
      <c r="O365" s="367">
        <v>13.5</v>
      </c>
      <c r="P365" s="570">
        <v>3.0000000000000001E-3</v>
      </c>
      <c r="Q365" s="35">
        <v>622120</v>
      </c>
      <c r="R365" s="252">
        <v>30021500</v>
      </c>
      <c r="S365" s="296" t="s">
        <v>947</v>
      </c>
    </row>
    <row r="366" spans="1:19" ht="161.25" customHeight="1" x14ac:dyDescent="0.2">
      <c r="A366" s="112">
        <v>106672</v>
      </c>
      <c r="B366" s="13" t="s">
        <v>1986</v>
      </c>
      <c r="C366" s="38" t="s">
        <v>948</v>
      </c>
      <c r="D366" s="127" t="s">
        <v>944</v>
      </c>
      <c r="E366" s="13" t="s">
        <v>949</v>
      </c>
      <c r="F366" s="38" t="s">
        <v>940</v>
      </c>
      <c r="G366" s="807"/>
      <c r="H366" s="41">
        <v>2798.4</v>
      </c>
      <c r="I366" s="59" t="s">
        <v>31</v>
      </c>
      <c r="J366" s="42">
        <f t="shared" si="23"/>
        <v>0</v>
      </c>
      <c r="K366" s="43" t="s">
        <v>946</v>
      </c>
      <c r="L366" s="44">
        <v>0.6</v>
      </c>
      <c r="M366" s="45">
        <v>19.8</v>
      </c>
      <c r="N366" s="45">
        <v>11</v>
      </c>
      <c r="O366" s="45">
        <v>13.5</v>
      </c>
      <c r="P366" s="538">
        <v>3.0000000000000001E-3</v>
      </c>
      <c r="Q366" s="123">
        <v>622822</v>
      </c>
      <c r="R366" s="83">
        <v>30021500</v>
      </c>
      <c r="S366" s="287" t="s">
        <v>947</v>
      </c>
    </row>
    <row r="367" spans="1:19" ht="118.5" customHeight="1" x14ac:dyDescent="0.2">
      <c r="A367" s="112">
        <v>106673</v>
      </c>
      <c r="B367" s="13" t="s">
        <v>1987</v>
      </c>
      <c r="C367" s="38" t="s">
        <v>828</v>
      </c>
      <c r="D367" s="127" t="s">
        <v>68</v>
      </c>
      <c r="E367" s="13" t="s">
        <v>950</v>
      </c>
      <c r="F367" s="38" t="s">
        <v>940</v>
      </c>
      <c r="G367" s="807"/>
      <c r="H367" s="41">
        <v>477</v>
      </c>
      <c r="I367" s="59" t="s">
        <v>31</v>
      </c>
      <c r="J367" s="42">
        <f t="shared" si="23"/>
        <v>0</v>
      </c>
      <c r="K367" s="43" t="s">
        <v>951</v>
      </c>
      <c r="L367" s="44">
        <v>1.6</v>
      </c>
      <c r="M367" s="45">
        <v>19.5</v>
      </c>
      <c r="N367" s="45">
        <v>19.5</v>
      </c>
      <c r="O367" s="45">
        <v>17</v>
      </c>
      <c r="P367" s="538">
        <v>6.0000000000000001E-3</v>
      </c>
      <c r="Q367" s="123">
        <v>622526</v>
      </c>
      <c r="R367" s="83">
        <v>30021500</v>
      </c>
      <c r="S367" s="287" t="s">
        <v>947</v>
      </c>
    </row>
    <row r="368" spans="1:19" ht="110.25" x14ac:dyDescent="0.2">
      <c r="A368" s="112">
        <v>106674</v>
      </c>
      <c r="B368" s="13" t="s">
        <v>1988</v>
      </c>
      <c r="C368" s="38" t="s">
        <v>828</v>
      </c>
      <c r="D368" s="127" t="s">
        <v>68</v>
      </c>
      <c r="E368" s="13" t="s">
        <v>952</v>
      </c>
      <c r="F368" s="38" t="s">
        <v>940</v>
      </c>
      <c r="G368" s="807"/>
      <c r="H368" s="41">
        <v>477</v>
      </c>
      <c r="I368" s="59" t="s">
        <v>31</v>
      </c>
      <c r="J368" s="42">
        <f t="shared" si="23"/>
        <v>0</v>
      </c>
      <c r="K368" s="43" t="s">
        <v>951</v>
      </c>
      <c r="L368" s="44">
        <v>1.6</v>
      </c>
      <c r="M368" s="45">
        <v>19.5</v>
      </c>
      <c r="N368" s="45">
        <v>19.5</v>
      </c>
      <c r="O368" s="45">
        <v>17</v>
      </c>
      <c r="P368" s="538">
        <v>6.0000000000000001E-3</v>
      </c>
      <c r="Q368" s="123">
        <v>623526</v>
      </c>
      <c r="R368" s="83">
        <v>30021500</v>
      </c>
      <c r="S368" s="287" t="s">
        <v>947</v>
      </c>
    </row>
    <row r="369" spans="1:19" ht="141.75" x14ac:dyDescent="0.2">
      <c r="A369" s="112">
        <v>106675</v>
      </c>
      <c r="B369" s="13" t="s">
        <v>1989</v>
      </c>
      <c r="C369" s="38" t="s">
        <v>953</v>
      </c>
      <c r="D369" s="127" t="s">
        <v>68</v>
      </c>
      <c r="E369" s="13" t="s">
        <v>954</v>
      </c>
      <c r="F369" s="38" t="s">
        <v>940</v>
      </c>
      <c r="G369" s="807"/>
      <c r="H369" s="41">
        <v>95.4</v>
      </c>
      <c r="I369" s="59" t="s">
        <v>31</v>
      </c>
      <c r="J369" s="42">
        <f t="shared" si="23"/>
        <v>0</v>
      </c>
      <c r="K369" s="43" t="s">
        <v>951</v>
      </c>
      <c r="L369" s="44">
        <v>0.57999999999999996</v>
      </c>
      <c r="M369" s="45">
        <v>9.5</v>
      </c>
      <c r="N369" s="45">
        <v>33</v>
      </c>
      <c r="O369" s="45">
        <v>10</v>
      </c>
      <c r="P369" s="538">
        <v>3.0000000000000001E-3</v>
      </c>
      <c r="Q369" s="123">
        <v>622222</v>
      </c>
      <c r="R369" s="83">
        <v>30021500</v>
      </c>
      <c r="S369" s="287" t="s">
        <v>947</v>
      </c>
    </row>
    <row r="370" spans="1:19" ht="141.75" x14ac:dyDescent="0.2">
      <c r="A370" s="112">
        <v>106676</v>
      </c>
      <c r="B370" s="13" t="s">
        <v>1990</v>
      </c>
      <c r="C370" s="38" t="s">
        <v>953</v>
      </c>
      <c r="D370" s="127" t="s">
        <v>68</v>
      </c>
      <c r="E370" s="13" t="s">
        <v>955</v>
      </c>
      <c r="F370" s="38" t="s">
        <v>940</v>
      </c>
      <c r="G370" s="807"/>
      <c r="H370" s="41">
        <v>95.4</v>
      </c>
      <c r="I370" s="59" t="s">
        <v>31</v>
      </c>
      <c r="J370" s="42">
        <f t="shared" si="23"/>
        <v>0</v>
      </c>
      <c r="K370" s="43" t="s">
        <v>951</v>
      </c>
      <c r="L370" s="44">
        <v>0.57999999999999996</v>
      </c>
      <c r="M370" s="45">
        <v>9.5</v>
      </c>
      <c r="N370" s="45">
        <v>33</v>
      </c>
      <c r="O370" s="45">
        <v>10</v>
      </c>
      <c r="P370" s="538">
        <v>3.0000000000000001E-3</v>
      </c>
      <c r="Q370" s="123">
        <v>623222</v>
      </c>
      <c r="R370" s="83">
        <v>30021500</v>
      </c>
      <c r="S370" s="287" t="s">
        <v>947</v>
      </c>
    </row>
    <row r="371" spans="1:19" ht="94.5" x14ac:dyDescent="0.2">
      <c r="A371" s="110">
        <v>106665</v>
      </c>
      <c r="B371" s="210" t="s">
        <v>956</v>
      </c>
      <c r="C371" s="76" t="s">
        <v>152</v>
      </c>
      <c r="D371" s="77" t="s">
        <v>149</v>
      </c>
      <c r="E371" s="210" t="s">
        <v>957</v>
      </c>
      <c r="F371" s="76" t="s">
        <v>958</v>
      </c>
      <c r="G371" s="807"/>
      <c r="H371" s="90">
        <v>168</v>
      </c>
      <c r="I371" s="91" t="s">
        <v>31</v>
      </c>
      <c r="J371" s="92">
        <f t="shared" si="23"/>
        <v>0</v>
      </c>
      <c r="K371" s="93" t="s">
        <v>420</v>
      </c>
      <c r="L371" s="95">
        <v>0.3</v>
      </c>
      <c r="M371" s="94">
        <v>15</v>
      </c>
      <c r="N371" s="94">
        <v>12</v>
      </c>
      <c r="O371" s="94">
        <v>9</v>
      </c>
      <c r="P371" s="570">
        <v>1.6199999999999999E-3</v>
      </c>
      <c r="Q371" s="395" t="s">
        <v>959</v>
      </c>
      <c r="R371" s="104">
        <v>38220000</v>
      </c>
      <c r="S371" s="296" t="s">
        <v>960</v>
      </c>
    </row>
    <row r="372" spans="1:19" ht="78.75" x14ac:dyDescent="0.2">
      <c r="A372" s="112">
        <v>106667</v>
      </c>
      <c r="B372" s="13" t="s">
        <v>961</v>
      </c>
      <c r="C372" s="38" t="s">
        <v>100</v>
      </c>
      <c r="D372" s="127" t="s">
        <v>101</v>
      </c>
      <c r="E372" s="13" t="s">
        <v>962</v>
      </c>
      <c r="F372" s="38" t="s">
        <v>958</v>
      </c>
      <c r="G372" s="807"/>
      <c r="H372" s="41">
        <v>693</v>
      </c>
      <c r="I372" s="59" t="s">
        <v>31</v>
      </c>
      <c r="J372" s="42">
        <f t="shared" si="23"/>
        <v>0</v>
      </c>
      <c r="K372" s="43" t="s">
        <v>420</v>
      </c>
      <c r="L372" s="44">
        <v>0.245</v>
      </c>
      <c r="M372" s="45">
        <v>15</v>
      </c>
      <c r="N372" s="45">
        <v>12</v>
      </c>
      <c r="O372" s="46">
        <v>9</v>
      </c>
      <c r="P372" s="538">
        <v>1.6199999999999999E-3</v>
      </c>
      <c r="Q372" s="123" t="s">
        <v>963</v>
      </c>
      <c r="R372" s="83">
        <v>38220000</v>
      </c>
      <c r="S372" s="287" t="s">
        <v>964</v>
      </c>
    </row>
    <row r="373" spans="1:19" ht="78.75" x14ac:dyDescent="0.2">
      <c r="A373" s="112">
        <v>106668</v>
      </c>
      <c r="B373" s="13" t="s">
        <v>965</v>
      </c>
      <c r="C373" s="38" t="s">
        <v>966</v>
      </c>
      <c r="D373" s="40" t="s">
        <v>438</v>
      </c>
      <c r="E373" s="13" t="s">
        <v>967</v>
      </c>
      <c r="F373" s="38" t="s">
        <v>958</v>
      </c>
      <c r="G373" s="807"/>
      <c r="H373" s="41">
        <v>89</v>
      </c>
      <c r="I373" s="59" t="s">
        <v>31</v>
      </c>
      <c r="J373" s="42">
        <f t="shared" si="23"/>
        <v>0</v>
      </c>
      <c r="K373" s="43" t="s">
        <v>420</v>
      </c>
      <c r="L373" s="44">
        <v>0.63</v>
      </c>
      <c r="M373" s="45">
        <v>28</v>
      </c>
      <c r="N373" s="45">
        <v>10</v>
      </c>
      <c r="O373" s="45">
        <v>13</v>
      </c>
      <c r="P373" s="538">
        <v>3.8219999999999999E-3</v>
      </c>
      <c r="Q373" s="123" t="s">
        <v>968</v>
      </c>
      <c r="R373" s="83">
        <v>38220000</v>
      </c>
      <c r="S373" s="287" t="s">
        <v>969</v>
      </c>
    </row>
    <row r="374" spans="1:19" ht="63" x14ac:dyDescent="0.2">
      <c r="A374" s="112">
        <v>106669</v>
      </c>
      <c r="B374" s="13" t="s">
        <v>970</v>
      </c>
      <c r="C374" s="38" t="s">
        <v>67</v>
      </c>
      <c r="D374" s="127" t="s">
        <v>101</v>
      </c>
      <c r="E374" s="13" t="s">
        <v>971</v>
      </c>
      <c r="F374" s="38" t="s">
        <v>958</v>
      </c>
      <c r="G374" s="807"/>
      <c r="H374" s="41">
        <v>23</v>
      </c>
      <c r="I374" s="59" t="s">
        <v>31</v>
      </c>
      <c r="J374" s="42">
        <f t="shared" si="23"/>
        <v>0</v>
      </c>
      <c r="K374" s="43" t="s">
        <v>420</v>
      </c>
      <c r="L374" s="44">
        <v>7.4999999999999997E-2</v>
      </c>
      <c r="M374" s="45">
        <v>4</v>
      </c>
      <c r="N374" s="45">
        <v>8</v>
      </c>
      <c r="O374" s="45">
        <v>3</v>
      </c>
      <c r="P374" s="538">
        <v>1.2799999999999999E-4</v>
      </c>
      <c r="Q374" s="123" t="s">
        <v>972</v>
      </c>
      <c r="R374" s="83">
        <v>38210000</v>
      </c>
      <c r="S374" s="287" t="s">
        <v>973</v>
      </c>
    </row>
    <row r="375" spans="1:19" ht="63.75" thickBot="1" x14ac:dyDescent="0.25">
      <c r="A375" s="116">
        <v>106670</v>
      </c>
      <c r="B375" s="105" t="s">
        <v>974</v>
      </c>
      <c r="C375" s="50" t="s">
        <v>67</v>
      </c>
      <c r="D375" s="135" t="s">
        <v>101</v>
      </c>
      <c r="E375" s="105" t="s">
        <v>975</v>
      </c>
      <c r="F375" s="50" t="s">
        <v>958</v>
      </c>
      <c r="G375" s="807"/>
      <c r="H375" s="53">
        <v>37</v>
      </c>
      <c r="I375" s="97" t="s">
        <v>31</v>
      </c>
      <c r="J375" s="79">
        <f t="shared" si="23"/>
        <v>0</v>
      </c>
      <c r="K375" s="80" t="s">
        <v>420</v>
      </c>
      <c r="L375" s="81">
        <v>0.59</v>
      </c>
      <c r="M375" s="103">
        <v>7</v>
      </c>
      <c r="N375" s="103">
        <v>14.5</v>
      </c>
      <c r="O375" s="103">
        <v>10</v>
      </c>
      <c r="P375" s="667">
        <v>1.0150000000000001E-3</v>
      </c>
      <c r="Q375" s="255" t="s">
        <v>976</v>
      </c>
      <c r="R375" s="278">
        <v>38210000</v>
      </c>
      <c r="S375" s="295" t="s">
        <v>973</v>
      </c>
    </row>
    <row r="376" spans="1:19" s="26" customFormat="1" ht="45" customHeight="1" thickBot="1" x14ac:dyDescent="0.25">
      <c r="A376" s="348" t="s">
        <v>977</v>
      </c>
      <c r="B376" s="349"/>
      <c r="C376" s="349"/>
      <c r="D376" s="349"/>
      <c r="E376" s="349"/>
      <c r="F376" s="349"/>
      <c r="G376" s="350"/>
      <c r="H376" s="892"/>
      <c r="I376" s="349"/>
      <c r="J376" s="349"/>
      <c r="K376" s="349"/>
      <c r="L376" s="352"/>
      <c r="M376" s="352"/>
      <c r="N376" s="352"/>
      <c r="O376" s="352"/>
      <c r="P376" s="693"/>
      <c r="Q376" s="349"/>
      <c r="R376" s="349"/>
      <c r="S376" s="353"/>
    </row>
    <row r="377" spans="1:19" s="26" customFormat="1" ht="45" customHeight="1" thickBot="1" x14ac:dyDescent="0.25">
      <c r="A377" s="354" t="s">
        <v>978</v>
      </c>
      <c r="B377" s="355"/>
      <c r="C377" s="355"/>
      <c r="D377" s="355"/>
      <c r="E377" s="355"/>
      <c r="F377" s="355"/>
      <c r="G377" s="356"/>
      <c r="H377" s="890"/>
      <c r="I377" s="355"/>
      <c r="J377" s="355"/>
      <c r="K377" s="355"/>
      <c r="L377" s="358"/>
      <c r="M377" s="358"/>
      <c r="N377" s="358"/>
      <c r="O377" s="358"/>
      <c r="P377" s="688"/>
      <c r="Q377" s="355"/>
      <c r="R377" s="355"/>
      <c r="S377" s="359"/>
    </row>
    <row r="378" spans="1:19" ht="39.950000000000003" customHeight="1" thickBot="1" x14ac:dyDescent="0.25">
      <c r="A378" s="250" t="s">
        <v>979</v>
      </c>
      <c r="B378" s="227"/>
      <c r="C378" s="228"/>
      <c r="D378" s="228"/>
      <c r="E378" s="227"/>
      <c r="F378" s="229"/>
      <c r="G378" s="232"/>
      <c r="H378" s="885"/>
      <c r="I378" s="228"/>
      <c r="J378" s="228"/>
      <c r="K378" s="227"/>
      <c r="L378" s="228"/>
      <c r="M378" s="231"/>
      <c r="N378" s="231"/>
      <c r="O378" s="231"/>
      <c r="P378" s="666"/>
      <c r="Q378" s="229"/>
      <c r="R378" s="229"/>
      <c r="S378" s="330"/>
    </row>
    <row r="379" spans="1:19" ht="144.75" customHeight="1" x14ac:dyDescent="0.2">
      <c r="A379" s="86">
        <v>106684</v>
      </c>
      <c r="B379" s="87" t="s">
        <v>980</v>
      </c>
      <c r="C379" s="77" t="s">
        <v>981</v>
      </c>
      <c r="D379" s="77" t="s">
        <v>982</v>
      </c>
      <c r="E379" s="572" t="s">
        <v>983</v>
      </c>
      <c r="F379" s="283" t="s">
        <v>536</v>
      </c>
      <c r="G379" s="807"/>
      <c r="H379" s="211">
        <v>408</v>
      </c>
      <c r="I379" s="91" t="s">
        <v>31</v>
      </c>
      <c r="J379" s="560">
        <f>IF(I379="USD",H379*G379,H379*G379*1.25)</f>
        <v>0</v>
      </c>
      <c r="K379" s="324" t="s">
        <v>984</v>
      </c>
      <c r="L379" s="95">
        <v>0.94</v>
      </c>
      <c r="M379" s="95">
        <v>30.5</v>
      </c>
      <c r="N379" s="95">
        <v>25.5</v>
      </c>
      <c r="O379" s="95">
        <v>11.5</v>
      </c>
      <c r="P379" s="570">
        <v>8.94E-3</v>
      </c>
      <c r="Q379" s="571" t="s">
        <v>985</v>
      </c>
      <c r="R379" s="104">
        <v>3822190010</v>
      </c>
      <c r="S379" s="296" t="s">
        <v>986</v>
      </c>
    </row>
    <row r="380" spans="1:19" ht="49.5" customHeight="1" x14ac:dyDescent="0.2">
      <c r="A380" s="112">
        <v>106685</v>
      </c>
      <c r="B380" s="568" t="s">
        <v>563</v>
      </c>
      <c r="C380" s="546" t="s">
        <v>564</v>
      </c>
      <c r="D380" s="98" t="s">
        <v>269</v>
      </c>
      <c r="E380" s="547" t="s">
        <v>565</v>
      </c>
      <c r="F380" s="527" t="s">
        <v>536</v>
      </c>
      <c r="G380" s="807"/>
      <c r="H380" s="41">
        <v>8.64</v>
      </c>
      <c r="I380" s="59" t="s">
        <v>31</v>
      </c>
      <c r="J380" s="270">
        <f>IF(I380="USD",H380*G380,H380*G380*1.25)</f>
        <v>0</v>
      </c>
      <c r="K380" s="551" t="s">
        <v>73</v>
      </c>
      <c r="L380" s="44">
        <v>0.2838</v>
      </c>
      <c r="M380" s="44">
        <v>11.2</v>
      </c>
      <c r="N380" s="44">
        <v>5.8</v>
      </c>
      <c r="O380" s="44">
        <v>7.7</v>
      </c>
      <c r="P380" s="538">
        <v>4.8999999999999998E-5</v>
      </c>
      <c r="Q380" s="47">
        <v>437519</v>
      </c>
      <c r="R380" s="78">
        <v>3926909790</v>
      </c>
      <c r="S380" s="561" t="s">
        <v>566</v>
      </c>
    </row>
    <row r="381" spans="1:19" ht="228.75" customHeight="1" thickBot="1" x14ac:dyDescent="0.25">
      <c r="A381" s="112" t="s">
        <v>1831</v>
      </c>
      <c r="B381" s="37" t="s">
        <v>1832</v>
      </c>
      <c r="C381" s="38" t="s">
        <v>914</v>
      </c>
      <c r="D381" s="38" t="s">
        <v>153</v>
      </c>
      <c r="E381" s="37" t="s">
        <v>1833</v>
      </c>
      <c r="F381" s="158" t="s">
        <v>123</v>
      </c>
      <c r="G381" s="807"/>
      <c r="H381" s="1012">
        <v>149</v>
      </c>
      <c r="I381" s="951" t="s">
        <v>31</v>
      </c>
      <c r="J381" s="1013">
        <f>IF(I381="USD",H381*G381,H381*G381*1.25)</f>
        <v>0</v>
      </c>
      <c r="K381" s="120" t="s">
        <v>1957</v>
      </c>
      <c r="L381" s="167">
        <v>2.68</v>
      </c>
      <c r="M381" s="1014">
        <v>31</v>
      </c>
      <c r="N381" s="1014">
        <v>27</v>
      </c>
      <c r="O381" s="1014">
        <v>19</v>
      </c>
      <c r="P381" s="985">
        <v>1.5903E-2</v>
      </c>
      <c r="Q381" s="1015" t="s">
        <v>987</v>
      </c>
      <c r="R381" s="527">
        <v>3822190010</v>
      </c>
      <c r="S381" s="339" t="s">
        <v>988</v>
      </c>
    </row>
    <row r="382" spans="1:19" s="26" customFormat="1" ht="45" customHeight="1" thickBot="1" x14ac:dyDescent="0.25">
      <c r="A382" s="218" t="s">
        <v>989</v>
      </c>
      <c r="B382" s="219"/>
      <c r="C382" s="219"/>
      <c r="D382" s="219"/>
      <c r="E382" s="219"/>
      <c r="F382" s="219"/>
      <c r="G382" s="220"/>
      <c r="H382" s="893"/>
      <c r="I382" s="219"/>
      <c r="J382" s="219"/>
      <c r="K382" s="219"/>
      <c r="L382" s="221"/>
      <c r="M382" s="221"/>
      <c r="N382" s="221"/>
      <c r="O382" s="221"/>
      <c r="P382" s="696"/>
      <c r="Q382" s="219"/>
      <c r="R382" s="219"/>
      <c r="S382" s="412"/>
    </row>
    <row r="383" spans="1:19" s="26" customFormat="1" ht="45" customHeight="1" thickBot="1" x14ac:dyDescent="0.25">
      <c r="A383" s="354" t="s">
        <v>990</v>
      </c>
      <c r="B383" s="355"/>
      <c r="C383" s="355"/>
      <c r="D383" s="355"/>
      <c r="E383" s="355"/>
      <c r="F383" s="355"/>
      <c r="G383" s="356"/>
      <c r="H383" s="890"/>
      <c r="I383" s="355"/>
      <c r="J383" s="355"/>
      <c r="K383" s="355"/>
      <c r="L383" s="358"/>
      <c r="M383" s="358"/>
      <c r="N383" s="358"/>
      <c r="O383" s="358"/>
      <c r="P383" s="688"/>
      <c r="Q383" s="355"/>
      <c r="R383" s="355"/>
      <c r="S383" s="359"/>
    </row>
    <row r="384" spans="1:19" ht="39.950000000000003" customHeight="1" thickBot="1" x14ac:dyDescent="0.25">
      <c r="A384" s="250" t="s">
        <v>991</v>
      </c>
      <c r="B384" s="227"/>
      <c r="C384" s="228"/>
      <c r="D384" s="228"/>
      <c r="E384" s="227"/>
      <c r="F384" s="229"/>
      <c r="G384" s="232"/>
      <c r="H384" s="885"/>
      <c r="I384" s="228"/>
      <c r="J384" s="228"/>
      <c r="K384" s="227"/>
      <c r="L384" s="228"/>
      <c r="M384" s="231"/>
      <c r="N384" s="231"/>
      <c r="O384" s="231"/>
      <c r="P384" s="666"/>
      <c r="Q384" s="229"/>
      <c r="R384" s="229"/>
      <c r="S384" s="330"/>
    </row>
    <row r="385" spans="1:19" ht="190.5" customHeight="1" x14ac:dyDescent="0.2">
      <c r="A385" s="110">
        <v>106736</v>
      </c>
      <c r="B385" s="87" t="s">
        <v>992</v>
      </c>
      <c r="C385" s="77" t="s">
        <v>67</v>
      </c>
      <c r="D385" s="77" t="s">
        <v>29</v>
      </c>
      <c r="E385" s="118" t="s">
        <v>993</v>
      </c>
      <c r="F385" s="38" t="s">
        <v>270</v>
      </c>
      <c r="G385" s="807"/>
      <c r="H385" s="90">
        <v>455</v>
      </c>
      <c r="I385" s="91" t="s">
        <v>31</v>
      </c>
      <c r="J385" s="92">
        <f>IF(I385="USD",H385*G385,H385*G385*1.3)</f>
        <v>0</v>
      </c>
      <c r="K385" s="93" t="s">
        <v>73</v>
      </c>
      <c r="L385" s="367">
        <v>2</v>
      </c>
      <c r="M385" s="367">
        <v>43</v>
      </c>
      <c r="N385" s="367">
        <v>25</v>
      </c>
      <c r="O385" s="367">
        <v>28</v>
      </c>
      <c r="P385" s="570">
        <v>3.0099999999999998E-2</v>
      </c>
      <c r="Q385" s="119" t="s">
        <v>994</v>
      </c>
      <c r="R385" s="104">
        <v>42029219</v>
      </c>
      <c r="S385" s="296" t="s">
        <v>995</v>
      </c>
    </row>
    <row r="386" spans="1:19" ht="79.5" thickBot="1" x14ac:dyDescent="0.25">
      <c r="A386" s="112">
        <v>106244</v>
      </c>
      <c r="B386" s="37" t="s">
        <v>996</v>
      </c>
      <c r="C386" s="40" t="s">
        <v>67</v>
      </c>
      <c r="D386" s="40" t="s">
        <v>29</v>
      </c>
      <c r="E386" s="58" t="s">
        <v>997</v>
      </c>
      <c r="F386" s="38" t="s">
        <v>270</v>
      </c>
      <c r="G386" s="807"/>
      <c r="H386" s="41">
        <v>7.3000000000000007</v>
      </c>
      <c r="I386" s="59" t="s">
        <v>31</v>
      </c>
      <c r="J386" s="42">
        <f>IF(I386="USD",H386*G386,H386*G386*1.3)</f>
        <v>0</v>
      </c>
      <c r="K386" s="43" t="s">
        <v>73</v>
      </c>
      <c r="L386" s="46">
        <v>0.1</v>
      </c>
      <c r="M386" s="45">
        <v>30</v>
      </c>
      <c r="N386" s="45">
        <v>13</v>
      </c>
      <c r="O386" s="46">
        <v>21.5</v>
      </c>
      <c r="P386" s="538">
        <v>8.3850000000000001E-3</v>
      </c>
      <c r="Q386" s="47" t="s">
        <v>998</v>
      </c>
      <c r="R386" s="83">
        <v>39231090</v>
      </c>
      <c r="S386" s="287" t="s">
        <v>999</v>
      </c>
    </row>
    <row r="387" spans="1:19" ht="39.950000000000003" customHeight="1" thickBot="1" x14ac:dyDescent="0.25">
      <c r="A387" s="250" t="s">
        <v>1000</v>
      </c>
      <c r="B387" s="227"/>
      <c r="C387" s="228"/>
      <c r="D387" s="228"/>
      <c r="E387" s="227"/>
      <c r="F387" s="229"/>
      <c r="G387" s="232"/>
      <c r="H387" s="885"/>
      <c r="I387" s="228"/>
      <c r="J387" s="228"/>
      <c r="K387" s="227"/>
      <c r="L387" s="228"/>
      <c r="M387" s="231"/>
      <c r="N387" s="231"/>
      <c r="O387" s="231"/>
      <c r="P387" s="666"/>
      <c r="Q387" s="229"/>
      <c r="R387" s="229"/>
      <c r="S387" s="330"/>
    </row>
    <row r="388" spans="1:19" ht="110.25" x14ac:dyDescent="0.2">
      <c r="A388" s="112">
        <v>106220</v>
      </c>
      <c r="B388" s="37" t="s">
        <v>1001</v>
      </c>
      <c r="C388" s="38" t="s">
        <v>67</v>
      </c>
      <c r="D388" s="40" t="s">
        <v>29</v>
      </c>
      <c r="E388" s="39" t="s">
        <v>1002</v>
      </c>
      <c r="F388" s="38" t="s">
        <v>270</v>
      </c>
      <c r="G388" s="807"/>
      <c r="H388" s="41">
        <v>1891.5500000000002</v>
      </c>
      <c r="I388" s="59" t="s">
        <v>31</v>
      </c>
      <c r="J388" s="42">
        <f>IF(I388="USD",H388*G388,H388*G388*1.3)</f>
        <v>0</v>
      </c>
      <c r="K388" s="43" t="s">
        <v>73</v>
      </c>
      <c r="L388" s="46">
        <v>9.4</v>
      </c>
      <c r="M388" s="45">
        <v>67</v>
      </c>
      <c r="N388" s="45">
        <v>49</v>
      </c>
      <c r="O388" s="45">
        <v>31</v>
      </c>
      <c r="P388" s="538">
        <v>0.101773</v>
      </c>
      <c r="Q388" s="47" t="s">
        <v>1003</v>
      </c>
      <c r="R388" s="83">
        <v>84798200</v>
      </c>
      <c r="S388" s="287" t="s">
        <v>1004</v>
      </c>
    </row>
    <row r="389" spans="1:19" ht="43.5" customHeight="1" thickBot="1" x14ac:dyDescent="0.25">
      <c r="A389" s="112">
        <v>106222</v>
      </c>
      <c r="B389" s="37" t="s">
        <v>1005</v>
      </c>
      <c r="C389" s="40" t="s">
        <v>67</v>
      </c>
      <c r="D389" s="40" t="s">
        <v>29</v>
      </c>
      <c r="E389" s="58" t="s">
        <v>1006</v>
      </c>
      <c r="F389" s="38" t="s">
        <v>270</v>
      </c>
      <c r="G389" s="807"/>
      <c r="H389" s="41">
        <v>5.95</v>
      </c>
      <c r="I389" s="59" t="s">
        <v>31</v>
      </c>
      <c r="J389" s="42">
        <f>IF(I389="USD",H389*G389,H389*G389*1.3)</f>
        <v>0</v>
      </c>
      <c r="K389" s="43" t="s">
        <v>73</v>
      </c>
      <c r="L389" s="46">
        <v>0.1</v>
      </c>
      <c r="M389" s="45">
        <v>23</v>
      </c>
      <c r="N389" s="45">
        <v>23</v>
      </c>
      <c r="O389" s="45">
        <v>5</v>
      </c>
      <c r="P389" s="538">
        <v>2.6450000000000002E-3</v>
      </c>
      <c r="Q389" s="47" t="s">
        <v>1007</v>
      </c>
      <c r="R389" s="83">
        <v>40091100</v>
      </c>
      <c r="S389" s="287" t="s">
        <v>1008</v>
      </c>
    </row>
    <row r="390" spans="1:19" ht="39.950000000000003" customHeight="1" thickBot="1" x14ac:dyDescent="0.25">
      <c r="A390" s="250" t="s">
        <v>1009</v>
      </c>
      <c r="B390" s="227"/>
      <c r="C390" s="228"/>
      <c r="D390" s="228"/>
      <c r="E390" s="227"/>
      <c r="F390" s="229"/>
      <c r="G390" s="232"/>
      <c r="H390" s="885"/>
      <c r="I390" s="228"/>
      <c r="J390" s="228"/>
      <c r="K390" s="227"/>
      <c r="L390" s="228"/>
      <c r="M390" s="231"/>
      <c r="N390" s="231"/>
      <c r="O390" s="231"/>
      <c r="P390" s="666"/>
      <c r="Q390" s="229"/>
      <c r="R390" s="229"/>
      <c r="S390" s="330"/>
    </row>
    <row r="391" spans="1:19" ht="89.25" customHeight="1" x14ac:dyDescent="0.2">
      <c r="A391" s="112">
        <v>106283</v>
      </c>
      <c r="B391" s="37" t="s">
        <v>1010</v>
      </c>
      <c r="C391" s="38" t="s">
        <v>67</v>
      </c>
      <c r="D391" s="40" t="s">
        <v>269</v>
      </c>
      <c r="E391" s="58" t="s">
        <v>1975</v>
      </c>
      <c r="F391" s="38" t="s">
        <v>270</v>
      </c>
      <c r="G391" s="807"/>
      <c r="H391" s="41">
        <v>180.5</v>
      </c>
      <c r="I391" s="59" t="s">
        <v>31</v>
      </c>
      <c r="J391" s="42">
        <f>IF(I391="USD",H391*G391,H391*G391*1.3)</f>
        <v>0</v>
      </c>
      <c r="K391" s="43" t="s">
        <v>73</v>
      </c>
      <c r="L391" s="44">
        <v>0.15</v>
      </c>
      <c r="M391" s="57">
        <v>5</v>
      </c>
      <c r="N391" s="57">
        <v>5</v>
      </c>
      <c r="O391" s="57">
        <v>11</v>
      </c>
      <c r="P391" s="538">
        <v>2.7500000000000002E-4</v>
      </c>
      <c r="Q391" s="47" t="s">
        <v>1011</v>
      </c>
      <c r="R391" s="83">
        <v>29309016</v>
      </c>
      <c r="S391" s="287" t="s">
        <v>1012</v>
      </c>
    </row>
    <row r="392" spans="1:19" ht="39.950000000000003" customHeight="1" x14ac:dyDescent="0.2">
      <c r="A392" s="112">
        <v>106284</v>
      </c>
      <c r="B392" s="37" t="s">
        <v>1013</v>
      </c>
      <c r="C392" s="38" t="s">
        <v>67</v>
      </c>
      <c r="D392" s="40" t="s">
        <v>677</v>
      </c>
      <c r="E392" s="58" t="s">
        <v>1014</v>
      </c>
      <c r="F392" s="38" t="s">
        <v>270</v>
      </c>
      <c r="G392" s="807"/>
      <c r="H392" s="41">
        <v>55.35</v>
      </c>
      <c r="I392" s="59" t="s">
        <v>31</v>
      </c>
      <c r="J392" s="42">
        <f>IF(I392="USD",H392*G392,H392*G392*1.3)</f>
        <v>0</v>
      </c>
      <c r="K392" s="43" t="s">
        <v>73</v>
      </c>
      <c r="L392" s="46">
        <v>1.1000000000000001</v>
      </c>
      <c r="M392" s="40">
        <v>9</v>
      </c>
      <c r="N392" s="40">
        <v>9</v>
      </c>
      <c r="O392" s="40">
        <v>21</v>
      </c>
      <c r="P392" s="538">
        <v>1.701E-3</v>
      </c>
      <c r="Q392" s="47" t="s">
        <v>1015</v>
      </c>
      <c r="R392" s="83">
        <v>28352930</v>
      </c>
      <c r="S392" s="287" t="s">
        <v>1016</v>
      </c>
    </row>
    <row r="393" spans="1:19" ht="32.25" thickBot="1" x14ac:dyDescent="0.25">
      <c r="A393" s="112">
        <v>106287</v>
      </c>
      <c r="B393" s="37" t="s">
        <v>1017</v>
      </c>
      <c r="C393" s="38" t="s">
        <v>67</v>
      </c>
      <c r="D393" s="40" t="s">
        <v>677</v>
      </c>
      <c r="E393" s="58" t="s">
        <v>1018</v>
      </c>
      <c r="F393" s="38" t="s">
        <v>270</v>
      </c>
      <c r="G393" s="807"/>
      <c r="H393" s="41">
        <v>6.25</v>
      </c>
      <c r="I393" s="59" t="s">
        <v>31</v>
      </c>
      <c r="J393" s="42">
        <f>IF(I393="USD",H393*G393,H393*G393*1.3)</f>
        <v>0</v>
      </c>
      <c r="K393" s="43" t="s">
        <v>73</v>
      </c>
      <c r="L393" s="46">
        <v>1.1000000000000001</v>
      </c>
      <c r="M393" s="45">
        <v>9</v>
      </c>
      <c r="N393" s="45">
        <v>9</v>
      </c>
      <c r="O393" s="45">
        <v>18</v>
      </c>
      <c r="P393" s="538">
        <v>1.5E-3</v>
      </c>
      <c r="Q393" s="47" t="s">
        <v>1019</v>
      </c>
      <c r="R393" s="83">
        <v>25010091</v>
      </c>
      <c r="S393" s="287" t="s">
        <v>1020</v>
      </c>
    </row>
    <row r="394" spans="1:19" ht="39.950000000000003" customHeight="1" thickBot="1" x14ac:dyDescent="0.25">
      <c r="A394" s="250" t="s">
        <v>1021</v>
      </c>
      <c r="B394" s="227"/>
      <c r="C394" s="228"/>
      <c r="D394" s="228"/>
      <c r="E394" s="227"/>
      <c r="F394" s="229"/>
      <c r="G394" s="232"/>
      <c r="H394" s="885"/>
      <c r="I394" s="228"/>
      <c r="J394" s="228"/>
      <c r="K394" s="227"/>
      <c r="L394" s="228"/>
      <c r="M394" s="231"/>
      <c r="N394" s="231"/>
      <c r="O394" s="231"/>
      <c r="P394" s="666"/>
      <c r="Q394" s="229"/>
      <c r="R394" s="229"/>
      <c r="S394" s="330"/>
    </row>
    <row r="395" spans="1:19" ht="39.950000000000003" customHeight="1" x14ac:dyDescent="0.2">
      <c r="A395" s="110">
        <v>106237</v>
      </c>
      <c r="B395" s="87" t="s">
        <v>1022</v>
      </c>
      <c r="C395" s="77" t="s">
        <v>67</v>
      </c>
      <c r="D395" s="77" t="s">
        <v>29</v>
      </c>
      <c r="E395" s="118" t="s">
        <v>1023</v>
      </c>
      <c r="F395" s="38" t="s">
        <v>270</v>
      </c>
      <c r="G395" s="807"/>
      <c r="H395" s="90">
        <v>6.95</v>
      </c>
      <c r="I395" s="91" t="s">
        <v>31</v>
      </c>
      <c r="J395" s="92">
        <f t="shared" ref="J395:J403" si="24">IF(I395="USD",H395*G395,H395*G395*1.3)</f>
        <v>0</v>
      </c>
      <c r="K395" s="93" t="s">
        <v>73</v>
      </c>
      <c r="L395" s="367">
        <v>0.1</v>
      </c>
      <c r="M395" s="77">
        <v>24</v>
      </c>
      <c r="N395" s="77">
        <v>12</v>
      </c>
      <c r="O395" s="77">
        <v>8</v>
      </c>
      <c r="P395" s="570">
        <v>2.3040000000000001E-3</v>
      </c>
      <c r="Q395" s="119" t="s">
        <v>1024</v>
      </c>
      <c r="R395" s="104">
        <v>39269097</v>
      </c>
      <c r="S395" s="296" t="s">
        <v>1025</v>
      </c>
    </row>
    <row r="396" spans="1:19" ht="39.950000000000003" customHeight="1" x14ac:dyDescent="0.2">
      <c r="A396" s="112">
        <v>106238</v>
      </c>
      <c r="B396" s="37" t="s">
        <v>1026</v>
      </c>
      <c r="C396" s="40" t="s">
        <v>67</v>
      </c>
      <c r="D396" s="40" t="s">
        <v>29</v>
      </c>
      <c r="E396" s="58" t="s">
        <v>1027</v>
      </c>
      <c r="F396" s="38" t="s">
        <v>270</v>
      </c>
      <c r="G396" s="807"/>
      <c r="H396" s="41">
        <v>6.65</v>
      </c>
      <c r="I396" s="59" t="s">
        <v>31</v>
      </c>
      <c r="J396" s="42">
        <f t="shared" si="24"/>
        <v>0</v>
      </c>
      <c r="K396" s="43" t="s">
        <v>73</v>
      </c>
      <c r="L396" s="46">
        <v>0.1</v>
      </c>
      <c r="M396" s="45">
        <v>26</v>
      </c>
      <c r="N396" s="45">
        <v>12</v>
      </c>
      <c r="O396" s="45">
        <v>8</v>
      </c>
      <c r="P396" s="538">
        <v>2.496E-3</v>
      </c>
      <c r="Q396" s="47" t="s">
        <v>1028</v>
      </c>
      <c r="R396" s="83">
        <v>39269097</v>
      </c>
      <c r="S396" s="287" t="s">
        <v>1025</v>
      </c>
    </row>
    <row r="397" spans="1:19" ht="39.950000000000003" customHeight="1" x14ac:dyDescent="0.2">
      <c r="A397" s="112">
        <v>106239</v>
      </c>
      <c r="B397" s="37" t="s">
        <v>1029</v>
      </c>
      <c r="C397" s="40" t="s">
        <v>67</v>
      </c>
      <c r="D397" s="40" t="s">
        <v>29</v>
      </c>
      <c r="E397" s="58" t="s">
        <v>1030</v>
      </c>
      <c r="F397" s="38" t="s">
        <v>270</v>
      </c>
      <c r="G397" s="807"/>
      <c r="H397" s="41">
        <v>8.65</v>
      </c>
      <c r="I397" s="59" t="s">
        <v>31</v>
      </c>
      <c r="J397" s="42">
        <f t="shared" si="24"/>
        <v>0</v>
      </c>
      <c r="K397" s="43" t="s">
        <v>73</v>
      </c>
      <c r="L397" s="46">
        <v>0.2</v>
      </c>
      <c r="M397" s="45">
        <v>20</v>
      </c>
      <c r="N397" s="45">
        <v>20</v>
      </c>
      <c r="O397" s="45">
        <v>10</v>
      </c>
      <c r="P397" s="538">
        <v>4.0000000000000001E-3</v>
      </c>
      <c r="Q397" s="47" t="s">
        <v>1031</v>
      </c>
      <c r="R397" s="83">
        <v>39269097</v>
      </c>
      <c r="S397" s="287" t="s">
        <v>1025</v>
      </c>
    </row>
    <row r="398" spans="1:19" ht="39.950000000000003" customHeight="1" x14ac:dyDescent="0.2">
      <c r="A398" s="112">
        <v>106230</v>
      </c>
      <c r="B398" s="37" t="s">
        <v>1032</v>
      </c>
      <c r="C398" s="40" t="s">
        <v>67</v>
      </c>
      <c r="D398" s="40" t="s">
        <v>29</v>
      </c>
      <c r="E398" s="58" t="s">
        <v>1033</v>
      </c>
      <c r="F398" s="38" t="s">
        <v>270</v>
      </c>
      <c r="G398" s="807"/>
      <c r="H398" s="41">
        <v>26.85</v>
      </c>
      <c r="I398" s="59" t="s">
        <v>31</v>
      </c>
      <c r="J398" s="42">
        <f t="shared" si="24"/>
        <v>0</v>
      </c>
      <c r="K398" s="43" t="s">
        <v>73</v>
      </c>
      <c r="L398" s="46">
        <v>0.2</v>
      </c>
      <c r="M398" s="45">
        <v>25</v>
      </c>
      <c r="N398" s="45">
        <v>8</v>
      </c>
      <c r="O398" s="45">
        <v>7</v>
      </c>
      <c r="P398" s="538">
        <v>1.4E-3</v>
      </c>
      <c r="Q398" s="47" t="s">
        <v>1034</v>
      </c>
      <c r="R398" s="83">
        <v>39269097</v>
      </c>
      <c r="S398" s="287" t="s">
        <v>1035</v>
      </c>
    </row>
    <row r="399" spans="1:19" ht="39.950000000000003" customHeight="1" x14ac:dyDescent="0.2">
      <c r="A399" s="110">
        <v>106231</v>
      </c>
      <c r="B399" s="87" t="s">
        <v>1036</v>
      </c>
      <c r="C399" s="77" t="s">
        <v>67</v>
      </c>
      <c r="D399" s="77" t="s">
        <v>29</v>
      </c>
      <c r="E399" s="118" t="s">
        <v>1037</v>
      </c>
      <c r="F399" s="38" t="s">
        <v>270</v>
      </c>
      <c r="G399" s="807"/>
      <c r="H399" s="90">
        <v>74.3</v>
      </c>
      <c r="I399" s="91" t="s">
        <v>31</v>
      </c>
      <c r="J399" s="92">
        <f t="shared" si="24"/>
        <v>0</v>
      </c>
      <c r="K399" s="43" t="s">
        <v>73</v>
      </c>
      <c r="L399" s="44">
        <v>0.75</v>
      </c>
      <c r="M399" s="45">
        <v>27</v>
      </c>
      <c r="N399" s="45">
        <v>13</v>
      </c>
      <c r="O399" s="45">
        <v>12</v>
      </c>
      <c r="P399" s="538">
        <v>4.2119999999999996E-3</v>
      </c>
      <c r="Q399" s="119" t="s">
        <v>1038</v>
      </c>
      <c r="R399" s="104">
        <v>39269097</v>
      </c>
      <c r="S399" s="288"/>
    </row>
    <row r="400" spans="1:19" ht="47.25" x14ac:dyDescent="0.2">
      <c r="A400" s="48">
        <v>106509</v>
      </c>
      <c r="B400" s="49" t="s">
        <v>1039</v>
      </c>
      <c r="C400" s="50" t="s">
        <v>340</v>
      </c>
      <c r="D400" s="52" t="s">
        <v>269</v>
      </c>
      <c r="E400" s="55" t="s">
        <v>1040</v>
      </c>
      <c r="F400" s="38" t="s">
        <v>270</v>
      </c>
      <c r="G400" s="807"/>
      <c r="H400" s="53">
        <v>23.6</v>
      </c>
      <c r="I400" s="97" t="s">
        <v>31</v>
      </c>
      <c r="J400" s="79">
        <f t="shared" si="24"/>
        <v>0</v>
      </c>
      <c r="K400" s="43" t="s">
        <v>73</v>
      </c>
      <c r="L400" s="46">
        <v>0.3</v>
      </c>
      <c r="M400" s="40">
        <v>10</v>
      </c>
      <c r="N400" s="40">
        <v>9</v>
      </c>
      <c r="O400" s="40">
        <v>3</v>
      </c>
      <c r="P400" s="538">
        <v>2.7E-4</v>
      </c>
      <c r="Q400" s="54" t="s">
        <v>1041</v>
      </c>
      <c r="R400" s="278">
        <v>28530090</v>
      </c>
      <c r="S400" s="287" t="s">
        <v>1042</v>
      </c>
    </row>
    <row r="401" spans="1:19" ht="48.75" customHeight="1" x14ac:dyDescent="0.2">
      <c r="A401" s="272">
        <v>106355</v>
      </c>
      <c r="B401" s="56" t="s">
        <v>1043</v>
      </c>
      <c r="C401" s="38" t="s">
        <v>67</v>
      </c>
      <c r="D401" s="40" t="s">
        <v>29</v>
      </c>
      <c r="E401" s="58" t="s">
        <v>1044</v>
      </c>
      <c r="F401" s="38" t="s">
        <v>270</v>
      </c>
      <c r="G401" s="807"/>
      <c r="H401" s="41">
        <v>2.0500000000000003</v>
      </c>
      <c r="I401" s="59" t="s">
        <v>31</v>
      </c>
      <c r="J401" s="42">
        <f t="shared" si="24"/>
        <v>0</v>
      </c>
      <c r="K401" s="43" t="s">
        <v>73</v>
      </c>
      <c r="L401" s="46">
        <v>0.1</v>
      </c>
      <c r="M401" s="40">
        <v>15</v>
      </c>
      <c r="N401" s="40">
        <v>8</v>
      </c>
      <c r="O401" s="40">
        <v>4</v>
      </c>
      <c r="P401" s="538">
        <v>5.0000000000000001E-4</v>
      </c>
      <c r="Q401" s="47" t="s">
        <v>1045</v>
      </c>
      <c r="R401" s="83">
        <v>96082000</v>
      </c>
      <c r="S401" s="287" t="s">
        <v>1046</v>
      </c>
    </row>
    <row r="402" spans="1:19" ht="47.25" x14ac:dyDescent="0.2">
      <c r="A402" s="272">
        <v>106738</v>
      </c>
      <c r="B402" s="56" t="s">
        <v>1047</v>
      </c>
      <c r="C402" s="38" t="s">
        <v>553</v>
      </c>
      <c r="D402" s="40" t="s">
        <v>29</v>
      </c>
      <c r="E402" s="58" t="s">
        <v>1048</v>
      </c>
      <c r="F402" s="147" t="s">
        <v>270</v>
      </c>
      <c r="G402" s="807"/>
      <c r="H402" s="41">
        <v>12.700000000000001</v>
      </c>
      <c r="I402" s="59" t="s">
        <v>31</v>
      </c>
      <c r="J402" s="42">
        <f t="shared" si="24"/>
        <v>0</v>
      </c>
      <c r="K402" s="43" t="s">
        <v>1049</v>
      </c>
      <c r="L402" s="46">
        <v>0.1</v>
      </c>
      <c r="M402" s="40">
        <v>15</v>
      </c>
      <c r="N402" s="40">
        <v>8</v>
      </c>
      <c r="O402" s="40">
        <v>10</v>
      </c>
      <c r="P402" s="538">
        <v>1.1999999999999999E-3</v>
      </c>
      <c r="Q402" s="47" t="s">
        <v>1050</v>
      </c>
      <c r="R402" s="83">
        <v>96082000</v>
      </c>
      <c r="S402" s="287" t="s">
        <v>1051</v>
      </c>
    </row>
    <row r="403" spans="1:19" ht="46.5" customHeight="1" thickBot="1" x14ac:dyDescent="0.25">
      <c r="A403" s="112">
        <v>106356</v>
      </c>
      <c r="B403" s="37" t="s">
        <v>1052</v>
      </c>
      <c r="C403" s="113" t="s">
        <v>1053</v>
      </c>
      <c r="D403" s="40" t="s">
        <v>29</v>
      </c>
      <c r="E403" s="212" t="s">
        <v>1054</v>
      </c>
      <c r="F403" s="38" t="s">
        <v>270</v>
      </c>
      <c r="G403" s="807"/>
      <c r="H403" s="41">
        <v>5.9</v>
      </c>
      <c r="I403" s="59" t="s">
        <v>31</v>
      </c>
      <c r="J403" s="42">
        <f t="shared" si="24"/>
        <v>0</v>
      </c>
      <c r="K403" s="43" t="s">
        <v>73</v>
      </c>
      <c r="L403" s="45">
        <v>0.1</v>
      </c>
      <c r="M403" s="40">
        <v>18.5</v>
      </c>
      <c r="N403" s="40">
        <v>13.5</v>
      </c>
      <c r="O403" s="40">
        <v>1</v>
      </c>
      <c r="P403" s="538">
        <v>2.0000000000000001E-4</v>
      </c>
      <c r="Q403" s="47" t="s">
        <v>1055</v>
      </c>
      <c r="R403" s="83">
        <v>48219010</v>
      </c>
      <c r="S403" s="287" t="s">
        <v>1056</v>
      </c>
    </row>
    <row r="404" spans="1:19" s="26" customFormat="1" ht="45" customHeight="1" thickBot="1" x14ac:dyDescent="0.25">
      <c r="A404" s="354" t="s">
        <v>1057</v>
      </c>
      <c r="B404" s="355"/>
      <c r="C404" s="355"/>
      <c r="D404" s="355"/>
      <c r="E404" s="355"/>
      <c r="F404" s="355"/>
      <c r="G404" s="356"/>
      <c r="H404" s="890"/>
      <c r="I404" s="355"/>
      <c r="J404" s="355"/>
      <c r="K404" s="355"/>
      <c r="L404" s="358"/>
      <c r="M404" s="358"/>
      <c r="N404" s="358"/>
      <c r="O404" s="358"/>
      <c r="P404" s="688"/>
      <c r="Q404" s="355"/>
      <c r="R404" s="355"/>
      <c r="S404" s="359"/>
    </row>
    <row r="405" spans="1:19" ht="39.950000000000003" customHeight="1" thickBot="1" x14ac:dyDescent="0.25">
      <c r="A405" s="250" t="s">
        <v>1058</v>
      </c>
      <c r="B405" s="227"/>
      <c r="C405" s="228"/>
      <c r="D405" s="228"/>
      <c r="E405" s="227"/>
      <c r="F405" s="229"/>
      <c r="G405" s="232"/>
      <c r="H405" s="885"/>
      <c r="I405" s="228"/>
      <c r="J405" s="228"/>
      <c r="K405" s="227"/>
      <c r="L405" s="228"/>
      <c r="M405" s="231"/>
      <c r="N405" s="231"/>
      <c r="O405" s="231"/>
      <c r="P405" s="666"/>
      <c r="Q405" s="229"/>
      <c r="R405" s="229"/>
      <c r="S405" s="330"/>
    </row>
    <row r="406" spans="1:19" ht="126" x14ac:dyDescent="0.2">
      <c r="A406" s="320">
        <v>106257</v>
      </c>
      <c r="B406" s="163" t="s">
        <v>1059</v>
      </c>
      <c r="C406" s="28" t="s">
        <v>67</v>
      </c>
      <c r="D406" s="30" t="s">
        <v>29</v>
      </c>
      <c r="E406" s="29" t="s">
        <v>1060</v>
      </c>
      <c r="F406" s="38" t="s">
        <v>270</v>
      </c>
      <c r="G406" s="807"/>
      <c r="H406" s="31">
        <v>1306.5500000000002</v>
      </c>
      <c r="I406" s="170" t="s">
        <v>31</v>
      </c>
      <c r="J406" s="32">
        <f t="shared" ref="J406:J417" si="25">IF(I406="USD",H406*G406,H406*G406*1.3)</f>
        <v>0</v>
      </c>
      <c r="K406" s="93" t="s">
        <v>73</v>
      </c>
      <c r="L406" s="95">
        <v>43.5</v>
      </c>
      <c r="M406" s="94">
        <v>65</v>
      </c>
      <c r="N406" s="94">
        <v>66</v>
      </c>
      <c r="O406" s="94">
        <v>89</v>
      </c>
      <c r="P406" s="570">
        <v>0.38180999999999998</v>
      </c>
      <c r="Q406" s="35" t="s">
        <v>1061</v>
      </c>
      <c r="R406" s="252">
        <v>84198998</v>
      </c>
      <c r="S406" s="296" t="s">
        <v>1062</v>
      </c>
    </row>
    <row r="407" spans="1:19" ht="110.25" x14ac:dyDescent="0.2">
      <c r="A407" s="272">
        <v>106099</v>
      </c>
      <c r="B407" s="56" t="s">
        <v>1063</v>
      </c>
      <c r="C407" s="38" t="s">
        <v>67</v>
      </c>
      <c r="D407" s="40" t="s">
        <v>29</v>
      </c>
      <c r="E407" s="13" t="s">
        <v>1064</v>
      </c>
      <c r="F407" s="38" t="s">
        <v>270</v>
      </c>
      <c r="G407" s="807"/>
      <c r="H407" s="41">
        <v>3530.65</v>
      </c>
      <c r="I407" s="59" t="s">
        <v>31</v>
      </c>
      <c r="J407" s="42">
        <f t="shared" si="25"/>
        <v>0</v>
      </c>
      <c r="K407" s="43" t="s">
        <v>73</v>
      </c>
      <c r="L407" s="44">
        <v>166</v>
      </c>
      <c r="M407" s="45">
        <v>93</v>
      </c>
      <c r="N407" s="45">
        <v>93</v>
      </c>
      <c r="O407" s="45">
        <v>138</v>
      </c>
      <c r="P407" s="538">
        <v>1.193562</v>
      </c>
      <c r="Q407" s="47" t="s">
        <v>1065</v>
      </c>
      <c r="R407" s="83">
        <v>84198998</v>
      </c>
      <c r="S407" s="287" t="s">
        <v>1066</v>
      </c>
    </row>
    <row r="408" spans="1:19" ht="39.950000000000003" customHeight="1" x14ac:dyDescent="0.2">
      <c r="A408" s="272">
        <v>106100</v>
      </c>
      <c r="B408" s="56" t="s">
        <v>1067</v>
      </c>
      <c r="C408" s="38" t="s">
        <v>67</v>
      </c>
      <c r="D408" s="40" t="s">
        <v>29</v>
      </c>
      <c r="E408" s="58" t="s">
        <v>1068</v>
      </c>
      <c r="F408" s="38" t="s">
        <v>270</v>
      </c>
      <c r="G408" s="807"/>
      <c r="H408" s="41">
        <v>111</v>
      </c>
      <c r="I408" s="59" t="s">
        <v>31</v>
      </c>
      <c r="J408" s="79">
        <f t="shared" si="25"/>
        <v>0</v>
      </c>
      <c r="K408" s="43" t="s">
        <v>73</v>
      </c>
      <c r="L408" s="44">
        <v>2</v>
      </c>
      <c r="M408" s="45">
        <v>82</v>
      </c>
      <c r="N408" s="45">
        <v>58</v>
      </c>
      <c r="O408" s="45">
        <v>24</v>
      </c>
      <c r="P408" s="538">
        <v>0.114144</v>
      </c>
      <c r="Q408" s="47" t="s">
        <v>1069</v>
      </c>
      <c r="R408" s="83">
        <v>84199085</v>
      </c>
      <c r="S408" s="287" t="s">
        <v>1070</v>
      </c>
    </row>
    <row r="409" spans="1:19" ht="126" x14ac:dyDescent="0.2">
      <c r="A409" s="272">
        <v>106136</v>
      </c>
      <c r="B409" s="56" t="s">
        <v>1071</v>
      </c>
      <c r="C409" s="40" t="s">
        <v>67</v>
      </c>
      <c r="D409" s="40" t="s">
        <v>29</v>
      </c>
      <c r="E409" s="58" t="s">
        <v>1072</v>
      </c>
      <c r="F409" s="38" t="s">
        <v>270</v>
      </c>
      <c r="G409" s="807"/>
      <c r="H409" s="41">
        <v>3394.2000000000003</v>
      </c>
      <c r="I409" s="59" t="s">
        <v>31</v>
      </c>
      <c r="J409" s="79">
        <f t="shared" si="25"/>
        <v>0</v>
      </c>
      <c r="K409" s="43" t="s">
        <v>73</v>
      </c>
      <c r="L409" s="44">
        <v>9</v>
      </c>
      <c r="M409" s="45">
        <v>46</v>
      </c>
      <c r="N409" s="45">
        <v>26</v>
      </c>
      <c r="O409" s="45">
        <v>32</v>
      </c>
      <c r="P409" s="538">
        <v>3.8272E-2</v>
      </c>
      <c r="Q409" s="47" t="s">
        <v>1073</v>
      </c>
      <c r="R409" s="83">
        <v>84136080</v>
      </c>
      <c r="S409" s="287" t="s">
        <v>1074</v>
      </c>
    </row>
    <row r="410" spans="1:19" ht="110.25" x14ac:dyDescent="0.2">
      <c r="A410" s="36">
        <v>106127</v>
      </c>
      <c r="B410" s="56" t="s">
        <v>1075</v>
      </c>
      <c r="C410" s="40" t="s">
        <v>67</v>
      </c>
      <c r="D410" s="40" t="s">
        <v>29</v>
      </c>
      <c r="E410" s="58" t="s">
        <v>1076</v>
      </c>
      <c r="F410" s="38" t="s">
        <v>270</v>
      </c>
      <c r="G410" s="807"/>
      <c r="H410" s="41">
        <v>1914.45</v>
      </c>
      <c r="I410" s="59" t="s">
        <v>31</v>
      </c>
      <c r="J410" s="79">
        <f t="shared" si="25"/>
        <v>0</v>
      </c>
      <c r="K410" s="43" t="s">
        <v>73</v>
      </c>
      <c r="L410" s="44">
        <v>24</v>
      </c>
      <c r="M410" s="45">
        <v>69</v>
      </c>
      <c r="N410" s="45">
        <v>43</v>
      </c>
      <c r="O410" s="45">
        <v>59</v>
      </c>
      <c r="P410" s="538">
        <v>0.17505299999999999</v>
      </c>
      <c r="Q410" s="47" t="s">
        <v>1077</v>
      </c>
      <c r="R410" s="83">
        <v>84194000</v>
      </c>
      <c r="S410" s="287" t="s">
        <v>1078</v>
      </c>
    </row>
    <row r="411" spans="1:19" ht="126" x14ac:dyDescent="0.2">
      <c r="A411" s="112">
        <v>106137</v>
      </c>
      <c r="B411" s="37" t="s">
        <v>1079</v>
      </c>
      <c r="C411" s="40" t="s">
        <v>67</v>
      </c>
      <c r="D411" s="40" t="s">
        <v>29</v>
      </c>
      <c r="E411" s="58" t="s">
        <v>1080</v>
      </c>
      <c r="F411" s="38" t="s">
        <v>270</v>
      </c>
      <c r="G411" s="807"/>
      <c r="H411" s="41">
        <v>48.35</v>
      </c>
      <c r="I411" s="59" t="s">
        <v>31</v>
      </c>
      <c r="J411" s="79">
        <f t="shared" si="25"/>
        <v>0</v>
      </c>
      <c r="K411" s="43" t="s">
        <v>73</v>
      </c>
      <c r="L411" s="44">
        <v>4</v>
      </c>
      <c r="M411" s="44">
        <v>32</v>
      </c>
      <c r="N411" s="44">
        <v>32</v>
      </c>
      <c r="O411" s="44">
        <v>20</v>
      </c>
      <c r="P411" s="538">
        <v>2.0480000000000002E-2</v>
      </c>
      <c r="Q411" s="47" t="s">
        <v>1081</v>
      </c>
      <c r="R411" s="83">
        <v>39269097</v>
      </c>
      <c r="S411" s="287" t="s">
        <v>1082</v>
      </c>
    </row>
    <row r="412" spans="1:19" ht="63" x14ac:dyDescent="0.2">
      <c r="A412" s="112">
        <v>106594</v>
      </c>
      <c r="B412" s="37" t="s">
        <v>1083</v>
      </c>
      <c r="C412" s="158" t="s">
        <v>67</v>
      </c>
      <c r="D412" s="40" t="s">
        <v>29</v>
      </c>
      <c r="E412" s="37" t="s">
        <v>1084</v>
      </c>
      <c r="F412" s="38" t="s">
        <v>270</v>
      </c>
      <c r="G412" s="807"/>
      <c r="H412" s="140">
        <v>143.4</v>
      </c>
      <c r="I412" s="40" t="s">
        <v>31</v>
      </c>
      <c r="J412" s="79">
        <f t="shared" si="25"/>
        <v>0</v>
      </c>
      <c r="K412" s="43" t="s">
        <v>73</v>
      </c>
      <c r="L412" s="40">
        <v>0.19800000000000001</v>
      </c>
      <c r="M412" s="40">
        <v>48.5</v>
      </c>
      <c r="N412" s="40">
        <v>6</v>
      </c>
      <c r="O412" s="40">
        <v>15</v>
      </c>
      <c r="P412" s="538">
        <v>4.365E-3</v>
      </c>
      <c r="Q412" s="47" t="s">
        <v>1085</v>
      </c>
      <c r="R412" s="83">
        <v>39262000</v>
      </c>
      <c r="S412" s="287" t="s">
        <v>1086</v>
      </c>
    </row>
    <row r="413" spans="1:19" ht="78.75" x14ac:dyDescent="0.2">
      <c r="A413" s="321">
        <v>106595</v>
      </c>
      <c r="B413" s="37" t="s">
        <v>1087</v>
      </c>
      <c r="C413" s="158" t="s">
        <v>67</v>
      </c>
      <c r="D413" s="40" t="s">
        <v>29</v>
      </c>
      <c r="E413" s="37" t="s">
        <v>1088</v>
      </c>
      <c r="F413" s="38" t="s">
        <v>270</v>
      </c>
      <c r="G413" s="807"/>
      <c r="H413" s="140">
        <v>255.95000000000002</v>
      </c>
      <c r="I413" s="40" t="s">
        <v>31</v>
      </c>
      <c r="J413" s="79">
        <f t="shared" si="25"/>
        <v>0</v>
      </c>
      <c r="K413" s="43" t="s">
        <v>73</v>
      </c>
      <c r="L413" s="40">
        <v>6.5</v>
      </c>
      <c r="M413" s="40">
        <v>57</v>
      </c>
      <c r="N413" s="40">
        <v>40</v>
      </c>
      <c r="O413" s="40">
        <v>19</v>
      </c>
      <c r="P413" s="538">
        <v>4.3319999999999997E-2</v>
      </c>
      <c r="Q413" s="47" t="s">
        <v>1089</v>
      </c>
      <c r="R413" s="83">
        <v>85363010</v>
      </c>
      <c r="S413" s="287" t="s">
        <v>1090</v>
      </c>
    </row>
    <row r="414" spans="1:19" ht="126" x14ac:dyDescent="0.2">
      <c r="A414" s="321">
        <v>106130</v>
      </c>
      <c r="B414" s="56" t="s">
        <v>1091</v>
      </c>
      <c r="C414" s="40" t="s">
        <v>67</v>
      </c>
      <c r="D414" s="40" t="s">
        <v>29</v>
      </c>
      <c r="E414" s="58" t="s">
        <v>1092</v>
      </c>
      <c r="F414" s="38" t="s">
        <v>270</v>
      </c>
      <c r="G414" s="807"/>
      <c r="H414" s="41">
        <v>458.25</v>
      </c>
      <c r="I414" s="59" t="s">
        <v>31</v>
      </c>
      <c r="J414" s="79">
        <f t="shared" si="25"/>
        <v>0</v>
      </c>
      <c r="K414" s="43" t="s">
        <v>73</v>
      </c>
      <c r="L414" s="44">
        <v>1.1000000000000001</v>
      </c>
      <c r="M414" s="44">
        <v>26</v>
      </c>
      <c r="N414" s="44">
        <v>20</v>
      </c>
      <c r="O414" s="44">
        <v>10</v>
      </c>
      <c r="P414" s="538">
        <v>5.1999999999999998E-3</v>
      </c>
      <c r="Q414" s="47" t="s">
        <v>1093</v>
      </c>
      <c r="R414" s="83">
        <v>90278930</v>
      </c>
      <c r="S414" s="287" t="s">
        <v>1094</v>
      </c>
    </row>
    <row r="415" spans="1:19" ht="126" x14ac:dyDescent="0.2">
      <c r="A415" s="322">
        <v>106562</v>
      </c>
      <c r="B415" s="56" t="s">
        <v>1095</v>
      </c>
      <c r="C415" s="40" t="s">
        <v>67</v>
      </c>
      <c r="D415" s="40" t="s">
        <v>1096</v>
      </c>
      <c r="E415" s="58" t="s">
        <v>1097</v>
      </c>
      <c r="F415" s="38" t="s">
        <v>270</v>
      </c>
      <c r="G415" s="807"/>
      <c r="H415" s="41">
        <v>171.4</v>
      </c>
      <c r="I415" s="59" t="s">
        <v>31</v>
      </c>
      <c r="J415" s="79">
        <f t="shared" si="25"/>
        <v>0</v>
      </c>
      <c r="K415" s="43" t="s">
        <v>73</v>
      </c>
      <c r="L415" s="44">
        <v>3</v>
      </c>
      <c r="M415" s="44">
        <v>25</v>
      </c>
      <c r="N415" s="44">
        <v>30</v>
      </c>
      <c r="O415" s="44">
        <v>20</v>
      </c>
      <c r="P415" s="538">
        <v>1.4999999999999999E-2</v>
      </c>
      <c r="Q415" s="47" t="s">
        <v>1098</v>
      </c>
      <c r="R415" s="83">
        <v>90278011</v>
      </c>
      <c r="S415" s="287" t="s">
        <v>1099</v>
      </c>
    </row>
    <row r="416" spans="1:19" ht="94.5" x14ac:dyDescent="0.2">
      <c r="A416" s="36">
        <v>106132</v>
      </c>
      <c r="B416" s="56" t="s">
        <v>1100</v>
      </c>
      <c r="C416" s="40" t="s">
        <v>67</v>
      </c>
      <c r="D416" s="40" t="s">
        <v>29</v>
      </c>
      <c r="E416" s="58" t="s">
        <v>1101</v>
      </c>
      <c r="F416" s="38" t="s">
        <v>270</v>
      </c>
      <c r="G416" s="807"/>
      <c r="H416" s="41">
        <v>1224.55</v>
      </c>
      <c r="I416" s="59" t="s">
        <v>31</v>
      </c>
      <c r="J416" s="79">
        <f t="shared" si="25"/>
        <v>0</v>
      </c>
      <c r="K416" s="43" t="s">
        <v>73</v>
      </c>
      <c r="L416" s="44">
        <v>3.7</v>
      </c>
      <c r="M416" s="44">
        <v>46</v>
      </c>
      <c r="N416" s="44">
        <v>18</v>
      </c>
      <c r="O416" s="44">
        <v>14</v>
      </c>
      <c r="P416" s="538">
        <v>1.1592E-2</v>
      </c>
      <c r="Q416" s="47" t="s">
        <v>1102</v>
      </c>
      <c r="R416" s="83">
        <v>84798200</v>
      </c>
      <c r="S416" s="287" t="s">
        <v>1103</v>
      </c>
    </row>
    <row r="417" spans="1:19" ht="79.5" thickBot="1" x14ac:dyDescent="0.25">
      <c r="A417" s="272">
        <v>106720</v>
      </c>
      <c r="B417" s="56" t="s">
        <v>1104</v>
      </c>
      <c r="C417" s="40" t="s">
        <v>67</v>
      </c>
      <c r="D417" s="40" t="s">
        <v>29</v>
      </c>
      <c r="E417" s="58" t="s">
        <v>1105</v>
      </c>
      <c r="F417" s="38" t="s">
        <v>270</v>
      </c>
      <c r="G417" s="807"/>
      <c r="H417" s="41">
        <v>86.350000000000009</v>
      </c>
      <c r="I417" s="59" t="s">
        <v>31</v>
      </c>
      <c r="J417" s="79">
        <f t="shared" si="25"/>
        <v>0</v>
      </c>
      <c r="K417" s="43" t="s">
        <v>73</v>
      </c>
      <c r="L417" s="44">
        <v>0.8</v>
      </c>
      <c r="M417" s="44">
        <v>10</v>
      </c>
      <c r="N417" s="44">
        <v>10</v>
      </c>
      <c r="O417" s="44">
        <v>4</v>
      </c>
      <c r="P417" s="538">
        <v>4.0000000000000002E-4</v>
      </c>
      <c r="Q417" s="47" t="s">
        <v>1106</v>
      </c>
      <c r="R417" s="83">
        <v>85051990</v>
      </c>
      <c r="S417" s="287" t="s">
        <v>1107</v>
      </c>
    </row>
    <row r="418" spans="1:19" ht="39.950000000000003" customHeight="1" thickBot="1" x14ac:dyDescent="0.25">
      <c r="A418" s="250" t="s">
        <v>1108</v>
      </c>
      <c r="B418" s="227"/>
      <c r="C418" s="228"/>
      <c r="D418" s="228"/>
      <c r="E418" s="227"/>
      <c r="F418" s="229"/>
      <c r="G418" s="232"/>
      <c r="H418" s="885"/>
      <c r="I418" s="228"/>
      <c r="J418" s="228"/>
      <c r="K418" s="227"/>
      <c r="L418" s="228"/>
      <c r="M418" s="231"/>
      <c r="N418" s="231"/>
      <c r="O418" s="231"/>
      <c r="P418" s="666"/>
      <c r="Q418" s="229"/>
      <c r="R418" s="229"/>
      <c r="S418" s="330"/>
    </row>
    <row r="419" spans="1:19" ht="78.75" x14ac:dyDescent="0.2">
      <c r="A419" s="112">
        <v>106157</v>
      </c>
      <c r="B419" s="37" t="s">
        <v>1109</v>
      </c>
      <c r="C419" s="40" t="s">
        <v>28</v>
      </c>
      <c r="D419" s="40" t="s">
        <v>29</v>
      </c>
      <c r="E419" s="58" t="s">
        <v>1110</v>
      </c>
      <c r="F419" s="38" t="s">
        <v>270</v>
      </c>
      <c r="G419" s="807"/>
      <c r="H419" s="41">
        <v>4</v>
      </c>
      <c r="I419" s="59" t="s">
        <v>31</v>
      </c>
      <c r="J419" s="79">
        <f t="shared" ref="J419:J429" si="26">IF(I419="USD",H419*G419,H419*G419*1.3)</f>
        <v>0</v>
      </c>
      <c r="K419" s="43" t="s">
        <v>73</v>
      </c>
      <c r="L419" s="44">
        <v>0.1</v>
      </c>
      <c r="M419" s="45">
        <v>18</v>
      </c>
      <c r="N419" s="45">
        <v>13</v>
      </c>
      <c r="O419" s="45">
        <v>36</v>
      </c>
      <c r="P419" s="538">
        <v>8.4239999999999992E-3</v>
      </c>
      <c r="Q419" s="47" t="s">
        <v>1111</v>
      </c>
      <c r="R419" s="83">
        <v>39239000</v>
      </c>
      <c r="S419" s="287" t="s">
        <v>1112</v>
      </c>
    </row>
    <row r="420" spans="1:19" ht="78.75" x14ac:dyDescent="0.2">
      <c r="A420" s="112">
        <v>106158</v>
      </c>
      <c r="B420" s="37" t="s">
        <v>1113</v>
      </c>
      <c r="C420" s="40" t="s">
        <v>67</v>
      </c>
      <c r="D420" s="40" t="s">
        <v>29</v>
      </c>
      <c r="E420" s="58" t="s">
        <v>1114</v>
      </c>
      <c r="F420" s="38" t="s">
        <v>270</v>
      </c>
      <c r="G420" s="807"/>
      <c r="H420" s="41">
        <v>8.1</v>
      </c>
      <c r="I420" s="59" t="s">
        <v>31</v>
      </c>
      <c r="J420" s="79">
        <f t="shared" si="26"/>
        <v>0</v>
      </c>
      <c r="K420" s="43" t="s">
        <v>73</v>
      </c>
      <c r="L420" s="44">
        <v>0.3</v>
      </c>
      <c r="M420" s="45">
        <v>52</v>
      </c>
      <c r="N420" s="45">
        <v>35</v>
      </c>
      <c r="O420" s="45">
        <v>12</v>
      </c>
      <c r="P420" s="538">
        <v>2.1839999999999998E-2</v>
      </c>
      <c r="Q420" s="47" t="s">
        <v>1115</v>
      </c>
      <c r="R420" s="83">
        <v>39239000</v>
      </c>
      <c r="S420" s="287" t="s">
        <v>1116</v>
      </c>
    </row>
    <row r="421" spans="1:19" ht="78.75" x14ac:dyDescent="0.2">
      <c r="A421" s="112">
        <v>106201</v>
      </c>
      <c r="B421" s="37" t="s">
        <v>1117</v>
      </c>
      <c r="C421" s="40" t="s">
        <v>67</v>
      </c>
      <c r="D421" s="40" t="s">
        <v>29</v>
      </c>
      <c r="E421" s="58" t="s">
        <v>1118</v>
      </c>
      <c r="F421" s="38" t="s">
        <v>270</v>
      </c>
      <c r="G421" s="807"/>
      <c r="H421" s="41">
        <v>118.45</v>
      </c>
      <c r="I421" s="59" t="s">
        <v>31</v>
      </c>
      <c r="J421" s="42">
        <f t="shared" si="26"/>
        <v>0</v>
      </c>
      <c r="K421" s="43" t="s">
        <v>73</v>
      </c>
      <c r="L421" s="44">
        <v>2</v>
      </c>
      <c r="M421" s="45">
        <v>50</v>
      </c>
      <c r="N421" s="45">
        <v>20</v>
      </c>
      <c r="O421" s="45">
        <v>100</v>
      </c>
      <c r="P421" s="538">
        <v>0.1</v>
      </c>
      <c r="Q421" s="47" t="s">
        <v>1119</v>
      </c>
      <c r="R421" s="83">
        <v>73262000</v>
      </c>
      <c r="S421" s="288"/>
    </row>
    <row r="422" spans="1:19" ht="48" customHeight="1" x14ac:dyDescent="0.2">
      <c r="A422" s="112">
        <v>106202</v>
      </c>
      <c r="B422" s="37" t="s">
        <v>1120</v>
      </c>
      <c r="C422" s="40" t="s">
        <v>67</v>
      </c>
      <c r="D422" s="40" t="s">
        <v>29</v>
      </c>
      <c r="E422" s="58" t="s">
        <v>1121</v>
      </c>
      <c r="F422" s="38" t="s">
        <v>270</v>
      </c>
      <c r="G422" s="807"/>
      <c r="H422" s="41">
        <v>0.75</v>
      </c>
      <c r="I422" s="59" t="s">
        <v>31</v>
      </c>
      <c r="J422" s="79">
        <f t="shared" si="26"/>
        <v>0</v>
      </c>
      <c r="K422" s="43" t="s">
        <v>73</v>
      </c>
      <c r="L422" s="44">
        <v>0.8</v>
      </c>
      <c r="M422" s="45">
        <v>10</v>
      </c>
      <c r="N422" s="45">
        <v>10</v>
      </c>
      <c r="O422" s="45">
        <v>15</v>
      </c>
      <c r="P422" s="538">
        <v>1.5E-3</v>
      </c>
      <c r="Q422" s="47" t="s">
        <v>1122</v>
      </c>
      <c r="R422" s="83">
        <v>39269097</v>
      </c>
      <c r="S422" s="287" t="s">
        <v>1123</v>
      </c>
    </row>
    <row r="423" spans="1:19" ht="48" customHeight="1" x14ac:dyDescent="0.2">
      <c r="A423" s="116">
        <v>106204</v>
      </c>
      <c r="B423" s="49" t="s">
        <v>1124</v>
      </c>
      <c r="C423" s="40" t="s">
        <v>67</v>
      </c>
      <c r="D423" s="52" t="s">
        <v>29</v>
      </c>
      <c r="E423" s="55" t="s">
        <v>1125</v>
      </c>
      <c r="F423" s="38" t="s">
        <v>270</v>
      </c>
      <c r="G423" s="807"/>
      <c r="H423" s="53">
        <v>2</v>
      </c>
      <c r="I423" s="97" t="s">
        <v>31</v>
      </c>
      <c r="J423" s="79">
        <f t="shared" si="26"/>
        <v>0</v>
      </c>
      <c r="K423" s="43" t="s">
        <v>73</v>
      </c>
      <c r="L423" s="44">
        <v>0.2</v>
      </c>
      <c r="M423" s="45">
        <v>12</v>
      </c>
      <c r="N423" s="45">
        <v>12</v>
      </c>
      <c r="O423" s="45">
        <v>15</v>
      </c>
      <c r="P423" s="538">
        <v>2.16E-3</v>
      </c>
      <c r="Q423" s="54" t="s">
        <v>1126</v>
      </c>
      <c r="R423" s="278">
        <v>39269097</v>
      </c>
      <c r="S423" s="287" t="s">
        <v>1127</v>
      </c>
    </row>
    <row r="424" spans="1:19" ht="63" x14ac:dyDescent="0.2">
      <c r="A424" s="112">
        <v>106171</v>
      </c>
      <c r="B424" s="37" t="s">
        <v>1128</v>
      </c>
      <c r="C424" s="40" t="s">
        <v>67</v>
      </c>
      <c r="D424" s="40" t="s">
        <v>29</v>
      </c>
      <c r="E424" s="58" t="s">
        <v>1129</v>
      </c>
      <c r="F424" s="38" t="s">
        <v>270</v>
      </c>
      <c r="G424" s="807"/>
      <c r="H424" s="41">
        <v>19.55</v>
      </c>
      <c r="I424" s="59" t="s">
        <v>31</v>
      </c>
      <c r="J424" s="79">
        <f t="shared" si="26"/>
        <v>0</v>
      </c>
      <c r="K424" s="43" t="s">
        <v>73</v>
      </c>
      <c r="L424" s="44">
        <v>0.3</v>
      </c>
      <c r="M424" s="45">
        <v>12</v>
      </c>
      <c r="N424" s="45">
        <v>12</v>
      </c>
      <c r="O424" s="45">
        <v>15</v>
      </c>
      <c r="P424" s="538">
        <v>2.16E-3</v>
      </c>
      <c r="Q424" s="47" t="s">
        <v>1130</v>
      </c>
      <c r="R424" s="83">
        <v>39223010</v>
      </c>
      <c r="S424" s="287" t="s">
        <v>1131</v>
      </c>
    </row>
    <row r="425" spans="1:19" ht="63" x14ac:dyDescent="0.2">
      <c r="A425" s="112">
        <v>106172</v>
      </c>
      <c r="B425" s="37" t="s">
        <v>1132</v>
      </c>
      <c r="C425" s="40" t="s">
        <v>67</v>
      </c>
      <c r="D425" s="40" t="s">
        <v>29</v>
      </c>
      <c r="E425" s="58" t="s">
        <v>1133</v>
      </c>
      <c r="F425" s="38" t="s">
        <v>270</v>
      </c>
      <c r="G425" s="807"/>
      <c r="H425" s="41">
        <v>12.05</v>
      </c>
      <c r="I425" s="59" t="s">
        <v>31</v>
      </c>
      <c r="J425" s="79">
        <f t="shared" si="26"/>
        <v>0</v>
      </c>
      <c r="K425" s="43" t="s">
        <v>73</v>
      </c>
      <c r="L425" s="44">
        <v>0.3</v>
      </c>
      <c r="M425" s="45">
        <v>12</v>
      </c>
      <c r="N425" s="45">
        <v>12</v>
      </c>
      <c r="O425" s="45">
        <v>15</v>
      </c>
      <c r="P425" s="538">
        <v>2.16E-3</v>
      </c>
      <c r="Q425" s="47" t="s">
        <v>1134</v>
      </c>
      <c r="R425" s="83">
        <v>39223010</v>
      </c>
      <c r="S425" s="287" t="s">
        <v>1131</v>
      </c>
    </row>
    <row r="426" spans="1:19" ht="63" x14ac:dyDescent="0.2">
      <c r="A426" s="112">
        <v>106173</v>
      </c>
      <c r="B426" s="37" t="s">
        <v>1135</v>
      </c>
      <c r="C426" s="40" t="s">
        <v>67</v>
      </c>
      <c r="D426" s="40" t="s">
        <v>29</v>
      </c>
      <c r="E426" s="58" t="s">
        <v>1136</v>
      </c>
      <c r="F426" s="38" t="s">
        <v>270</v>
      </c>
      <c r="G426" s="807"/>
      <c r="H426" s="41">
        <v>9.5</v>
      </c>
      <c r="I426" s="59" t="s">
        <v>31</v>
      </c>
      <c r="J426" s="79">
        <f t="shared" si="26"/>
        <v>0</v>
      </c>
      <c r="K426" s="43" t="s">
        <v>73</v>
      </c>
      <c r="L426" s="44">
        <v>0.3</v>
      </c>
      <c r="M426" s="45">
        <v>12</v>
      </c>
      <c r="N426" s="45">
        <v>12</v>
      </c>
      <c r="O426" s="45">
        <v>15</v>
      </c>
      <c r="P426" s="538">
        <v>2.16E-3</v>
      </c>
      <c r="Q426" s="47" t="s">
        <v>1137</v>
      </c>
      <c r="R426" s="83">
        <v>39223010</v>
      </c>
      <c r="S426" s="287" t="s">
        <v>1131</v>
      </c>
    </row>
    <row r="427" spans="1:19" ht="63" x14ac:dyDescent="0.2">
      <c r="A427" s="112">
        <v>106174</v>
      </c>
      <c r="B427" s="37" t="s">
        <v>1138</v>
      </c>
      <c r="C427" s="40" t="s">
        <v>67</v>
      </c>
      <c r="D427" s="40" t="s">
        <v>29</v>
      </c>
      <c r="E427" s="58" t="s">
        <v>1139</v>
      </c>
      <c r="F427" s="38" t="s">
        <v>270</v>
      </c>
      <c r="G427" s="807"/>
      <c r="H427" s="41">
        <v>5.25</v>
      </c>
      <c r="I427" s="59" t="s">
        <v>31</v>
      </c>
      <c r="J427" s="79">
        <f t="shared" si="26"/>
        <v>0</v>
      </c>
      <c r="K427" s="43" t="s">
        <v>73</v>
      </c>
      <c r="L427" s="44">
        <v>0.3</v>
      </c>
      <c r="M427" s="45">
        <v>12</v>
      </c>
      <c r="N427" s="45">
        <v>12</v>
      </c>
      <c r="O427" s="45">
        <v>15</v>
      </c>
      <c r="P427" s="538">
        <v>2.16E-3</v>
      </c>
      <c r="Q427" s="47" t="s">
        <v>1140</v>
      </c>
      <c r="R427" s="83">
        <v>39223010</v>
      </c>
      <c r="S427" s="287" t="s">
        <v>1131</v>
      </c>
    </row>
    <row r="428" spans="1:19" ht="63" x14ac:dyDescent="0.2">
      <c r="A428" s="112">
        <v>106175</v>
      </c>
      <c r="B428" s="37" t="s">
        <v>1141</v>
      </c>
      <c r="C428" s="40" t="s">
        <v>67</v>
      </c>
      <c r="D428" s="40" t="s">
        <v>29</v>
      </c>
      <c r="E428" s="58" t="s">
        <v>1142</v>
      </c>
      <c r="F428" s="38" t="s">
        <v>270</v>
      </c>
      <c r="G428" s="807"/>
      <c r="H428" s="41">
        <v>4.6500000000000004</v>
      </c>
      <c r="I428" s="59" t="s">
        <v>31</v>
      </c>
      <c r="J428" s="79">
        <f t="shared" si="26"/>
        <v>0</v>
      </c>
      <c r="K428" s="43" t="s">
        <v>73</v>
      </c>
      <c r="L428" s="44">
        <v>0.3</v>
      </c>
      <c r="M428" s="45">
        <v>12</v>
      </c>
      <c r="N428" s="45">
        <v>12</v>
      </c>
      <c r="O428" s="45">
        <v>15</v>
      </c>
      <c r="P428" s="538">
        <v>2.16E-3</v>
      </c>
      <c r="Q428" s="47" t="s">
        <v>1143</v>
      </c>
      <c r="R428" s="83">
        <v>39233010</v>
      </c>
      <c r="S428" s="287" t="s">
        <v>1131</v>
      </c>
    </row>
    <row r="429" spans="1:19" ht="63.75" thickBot="1" x14ac:dyDescent="0.25">
      <c r="A429" s="116">
        <v>106402</v>
      </c>
      <c r="B429" s="49" t="s">
        <v>1144</v>
      </c>
      <c r="C429" s="50" t="s">
        <v>67</v>
      </c>
      <c r="D429" s="52" t="s">
        <v>29</v>
      </c>
      <c r="E429" s="55" t="s">
        <v>1145</v>
      </c>
      <c r="F429" s="38" t="s">
        <v>270</v>
      </c>
      <c r="G429" s="807"/>
      <c r="H429" s="53">
        <v>8.4500000000000011</v>
      </c>
      <c r="I429" s="97" t="s">
        <v>31</v>
      </c>
      <c r="J429" s="79">
        <f t="shared" si="26"/>
        <v>0</v>
      </c>
      <c r="K429" s="80" t="s">
        <v>73</v>
      </c>
      <c r="L429" s="81">
        <v>0.05</v>
      </c>
      <c r="M429" s="103">
        <v>8</v>
      </c>
      <c r="N429" s="103">
        <v>8</v>
      </c>
      <c r="O429" s="103">
        <v>18</v>
      </c>
      <c r="P429" s="667">
        <v>1.152E-3</v>
      </c>
      <c r="Q429" s="54" t="s">
        <v>1146</v>
      </c>
      <c r="R429" s="278">
        <v>39233010</v>
      </c>
      <c r="S429" s="295" t="s">
        <v>1147</v>
      </c>
    </row>
    <row r="430" spans="1:19" ht="39.950000000000003" customHeight="1" thickBot="1" x14ac:dyDescent="0.25">
      <c r="A430" s="250" t="s">
        <v>1148</v>
      </c>
      <c r="B430" s="227"/>
      <c r="C430" s="228"/>
      <c r="D430" s="228"/>
      <c r="E430" s="227"/>
      <c r="F430" s="229"/>
      <c r="G430" s="232"/>
      <c r="H430" s="885"/>
      <c r="I430" s="228"/>
      <c r="J430" s="228"/>
      <c r="K430" s="227"/>
      <c r="L430" s="228"/>
      <c r="M430" s="231"/>
      <c r="N430" s="231"/>
      <c r="O430" s="231"/>
      <c r="P430" s="666"/>
      <c r="Q430" s="229"/>
      <c r="R430" s="229"/>
      <c r="S430" s="330"/>
    </row>
    <row r="431" spans="1:19" ht="63" x14ac:dyDescent="0.2">
      <c r="A431" s="320">
        <v>106134</v>
      </c>
      <c r="B431" s="163" t="s">
        <v>1149</v>
      </c>
      <c r="C431" s="30" t="s">
        <v>67</v>
      </c>
      <c r="D431" s="30" t="s">
        <v>29</v>
      </c>
      <c r="E431" s="29" t="s">
        <v>1150</v>
      </c>
      <c r="F431" s="38" t="s">
        <v>270</v>
      </c>
      <c r="G431" s="807"/>
      <c r="H431" s="31">
        <v>143.80000000000001</v>
      </c>
      <c r="I431" s="170" t="s">
        <v>31</v>
      </c>
      <c r="J431" s="32">
        <f t="shared" ref="J431:J459" si="27">IF(I431="USD",H431*G431,H431*G431*1.3)</f>
        <v>0</v>
      </c>
      <c r="K431" s="324" t="s">
        <v>73</v>
      </c>
      <c r="L431" s="325">
        <v>1.5</v>
      </c>
      <c r="M431" s="326">
        <v>15</v>
      </c>
      <c r="N431" s="326">
        <v>10</v>
      </c>
      <c r="O431" s="326">
        <v>35</v>
      </c>
      <c r="P431" s="669">
        <v>5.2500000000000003E-3</v>
      </c>
      <c r="Q431" s="35" t="s">
        <v>1151</v>
      </c>
      <c r="R431" s="252">
        <v>39269097</v>
      </c>
      <c r="S431" s="315" t="s">
        <v>1152</v>
      </c>
    </row>
    <row r="432" spans="1:19" ht="63" x14ac:dyDescent="0.2">
      <c r="A432" s="272">
        <v>106135</v>
      </c>
      <c r="B432" s="56" t="s">
        <v>1153</v>
      </c>
      <c r="C432" s="40" t="s">
        <v>67</v>
      </c>
      <c r="D432" s="40" t="s">
        <v>29</v>
      </c>
      <c r="E432" s="55" t="s">
        <v>1154</v>
      </c>
      <c r="F432" s="38" t="s">
        <v>270</v>
      </c>
      <c r="G432" s="807"/>
      <c r="H432" s="41">
        <v>83.300000000000011</v>
      </c>
      <c r="I432" s="59" t="s">
        <v>31</v>
      </c>
      <c r="J432" s="42">
        <f t="shared" si="27"/>
        <v>0</v>
      </c>
      <c r="K432" s="43" t="s">
        <v>73</v>
      </c>
      <c r="L432" s="44">
        <v>0.4</v>
      </c>
      <c r="M432" s="45">
        <v>42</v>
      </c>
      <c r="N432" s="45">
        <v>13</v>
      </c>
      <c r="O432" s="45">
        <v>10</v>
      </c>
      <c r="P432" s="538">
        <v>5.4599999999999996E-3</v>
      </c>
      <c r="Q432" s="47" t="s">
        <v>1155</v>
      </c>
      <c r="R432" s="83">
        <v>39269097</v>
      </c>
      <c r="S432" s="287" t="s">
        <v>1156</v>
      </c>
    </row>
    <row r="433" spans="1:19" ht="63" x14ac:dyDescent="0.2">
      <c r="A433" s="272">
        <v>106203</v>
      </c>
      <c r="B433" s="56" t="s">
        <v>1157</v>
      </c>
      <c r="C433" s="40" t="s">
        <v>67</v>
      </c>
      <c r="D433" s="40" t="s">
        <v>29</v>
      </c>
      <c r="E433" s="58" t="s">
        <v>1158</v>
      </c>
      <c r="F433" s="38" t="s">
        <v>270</v>
      </c>
      <c r="G433" s="807"/>
      <c r="H433" s="41">
        <v>7.3000000000000007</v>
      </c>
      <c r="I433" s="59" t="s">
        <v>31</v>
      </c>
      <c r="J433" s="79">
        <f t="shared" si="27"/>
        <v>0</v>
      </c>
      <c r="K433" s="43" t="s">
        <v>73</v>
      </c>
      <c r="L433" s="44">
        <v>1</v>
      </c>
      <c r="M433" s="45">
        <v>15</v>
      </c>
      <c r="N433" s="45">
        <v>15</v>
      </c>
      <c r="O433" s="45">
        <v>20</v>
      </c>
      <c r="P433" s="538">
        <v>4.4999999999999997E-3</v>
      </c>
      <c r="Q433" s="47" t="s">
        <v>1159</v>
      </c>
      <c r="R433" s="83">
        <v>70172000</v>
      </c>
      <c r="S433" s="287" t="s">
        <v>1160</v>
      </c>
    </row>
    <row r="434" spans="1:19" ht="110.25" x14ac:dyDescent="0.2">
      <c r="A434" s="112">
        <v>106152</v>
      </c>
      <c r="B434" s="37" t="s">
        <v>1161</v>
      </c>
      <c r="C434" s="40" t="s">
        <v>100</v>
      </c>
      <c r="D434" s="40" t="s">
        <v>29</v>
      </c>
      <c r="E434" s="58" t="s">
        <v>1162</v>
      </c>
      <c r="F434" s="38" t="s">
        <v>270</v>
      </c>
      <c r="G434" s="807"/>
      <c r="H434" s="41">
        <v>57.85</v>
      </c>
      <c r="I434" s="59" t="s">
        <v>31</v>
      </c>
      <c r="J434" s="79">
        <f t="shared" si="27"/>
        <v>0</v>
      </c>
      <c r="K434" s="43" t="s">
        <v>73</v>
      </c>
      <c r="L434" s="44">
        <v>1</v>
      </c>
      <c r="M434" s="45">
        <v>20</v>
      </c>
      <c r="N434" s="45">
        <v>20</v>
      </c>
      <c r="O434" s="45">
        <v>25</v>
      </c>
      <c r="P434" s="538">
        <v>0.01</v>
      </c>
      <c r="Q434" s="47" t="s">
        <v>1163</v>
      </c>
      <c r="R434" s="83">
        <v>70172000</v>
      </c>
      <c r="S434" s="287" t="s">
        <v>1164</v>
      </c>
    </row>
    <row r="435" spans="1:19" ht="47.25" x14ac:dyDescent="0.2">
      <c r="A435" s="110">
        <v>106146</v>
      </c>
      <c r="B435" s="87" t="s">
        <v>1165</v>
      </c>
      <c r="C435" s="77" t="s">
        <v>446</v>
      </c>
      <c r="D435" s="77" t="s">
        <v>29</v>
      </c>
      <c r="E435" s="118" t="s">
        <v>1166</v>
      </c>
      <c r="F435" s="38" t="s">
        <v>270</v>
      </c>
      <c r="G435" s="807"/>
      <c r="H435" s="90">
        <v>37.5</v>
      </c>
      <c r="I435" s="91" t="s">
        <v>31</v>
      </c>
      <c r="J435" s="42">
        <f t="shared" si="27"/>
        <v>0</v>
      </c>
      <c r="K435" s="43" t="s">
        <v>73</v>
      </c>
      <c r="L435" s="44">
        <v>0.5</v>
      </c>
      <c r="M435" s="45">
        <v>4</v>
      </c>
      <c r="N435" s="45">
        <v>4</v>
      </c>
      <c r="O435" s="45">
        <v>35</v>
      </c>
      <c r="P435" s="538">
        <v>5.9999999999999995E-4</v>
      </c>
      <c r="Q435" s="119" t="s">
        <v>1167</v>
      </c>
      <c r="R435" s="104">
        <v>70179000</v>
      </c>
      <c r="S435" s="287" t="s">
        <v>1168</v>
      </c>
    </row>
    <row r="436" spans="1:19" ht="47.25" x14ac:dyDescent="0.2">
      <c r="A436" s="36">
        <v>106147</v>
      </c>
      <c r="B436" s="37" t="s">
        <v>1169</v>
      </c>
      <c r="C436" s="77" t="s">
        <v>446</v>
      </c>
      <c r="D436" s="40" t="s">
        <v>29</v>
      </c>
      <c r="E436" s="118" t="s">
        <v>1170</v>
      </c>
      <c r="F436" s="38" t="s">
        <v>270</v>
      </c>
      <c r="G436" s="807"/>
      <c r="H436" s="41">
        <v>37.5</v>
      </c>
      <c r="I436" s="59" t="s">
        <v>31</v>
      </c>
      <c r="J436" s="79">
        <f t="shared" si="27"/>
        <v>0</v>
      </c>
      <c r="K436" s="43" t="s">
        <v>73</v>
      </c>
      <c r="L436" s="44">
        <v>0.5</v>
      </c>
      <c r="M436" s="45">
        <v>4</v>
      </c>
      <c r="N436" s="45">
        <v>4</v>
      </c>
      <c r="O436" s="45">
        <v>35</v>
      </c>
      <c r="P436" s="538">
        <v>5.9999999999999995E-4</v>
      </c>
      <c r="Q436" s="47" t="s">
        <v>1171</v>
      </c>
      <c r="R436" s="83">
        <v>70179000</v>
      </c>
      <c r="S436" s="287" t="s">
        <v>1168</v>
      </c>
    </row>
    <row r="437" spans="1:19" ht="47.25" x14ac:dyDescent="0.2">
      <c r="A437" s="36">
        <v>106148</v>
      </c>
      <c r="B437" s="37" t="s">
        <v>1172</v>
      </c>
      <c r="C437" s="77" t="s">
        <v>446</v>
      </c>
      <c r="D437" s="40" t="s">
        <v>29</v>
      </c>
      <c r="E437" s="118" t="s">
        <v>1173</v>
      </c>
      <c r="F437" s="38" t="s">
        <v>270</v>
      </c>
      <c r="G437" s="807"/>
      <c r="H437" s="41">
        <v>42.75</v>
      </c>
      <c r="I437" s="59" t="s">
        <v>31</v>
      </c>
      <c r="J437" s="79">
        <f t="shared" si="27"/>
        <v>0</v>
      </c>
      <c r="K437" s="43" t="s">
        <v>73</v>
      </c>
      <c r="L437" s="44">
        <v>0.5</v>
      </c>
      <c r="M437" s="45">
        <v>4</v>
      </c>
      <c r="N437" s="45">
        <v>4</v>
      </c>
      <c r="O437" s="45">
        <v>35</v>
      </c>
      <c r="P437" s="538">
        <v>5.9999999999999995E-4</v>
      </c>
      <c r="Q437" s="47" t="s">
        <v>1174</v>
      </c>
      <c r="R437" s="83">
        <v>70179000</v>
      </c>
      <c r="S437" s="287" t="s">
        <v>1168</v>
      </c>
    </row>
    <row r="438" spans="1:19" ht="47.25" x14ac:dyDescent="0.2">
      <c r="A438" s="36">
        <v>106149</v>
      </c>
      <c r="B438" s="37" t="s">
        <v>1175</v>
      </c>
      <c r="C438" s="77" t="s">
        <v>446</v>
      </c>
      <c r="D438" s="40" t="s">
        <v>29</v>
      </c>
      <c r="E438" s="118" t="s">
        <v>1176</v>
      </c>
      <c r="F438" s="38" t="s">
        <v>270</v>
      </c>
      <c r="G438" s="807"/>
      <c r="H438" s="41">
        <v>42.75</v>
      </c>
      <c r="I438" s="59" t="s">
        <v>31</v>
      </c>
      <c r="J438" s="79">
        <f t="shared" si="27"/>
        <v>0</v>
      </c>
      <c r="K438" s="43" t="s">
        <v>73</v>
      </c>
      <c r="L438" s="44">
        <v>0.3</v>
      </c>
      <c r="M438" s="45">
        <v>38</v>
      </c>
      <c r="N438" s="45">
        <v>6</v>
      </c>
      <c r="O438" s="45">
        <v>5</v>
      </c>
      <c r="P438" s="538">
        <v>1.14E-3</v>
      </c>
      <c r="Q438" s="47" t="s">
        <v>1177</v>
      </c>
      <c r="R438" s="83">
        <v>70179000</v>
      </c>
      <c r="S438" s="287" t="s">
        <v>1168</v>
      </c>
    </row>
    <row r="439" spans="1:19" ht="47.25" x14ac:dyDescent="0.2">
      <c r="A439" s="36">
        <v>106159</v>
      </c>
      <c r="B439" s="37" t="s">
        <v>1178</v>
      </c>
      <c r="C439" s="77" t="s">
        <v>446</v>
      </c>
      <c r="D439" s="40" t="s">
        <v>29</v>
      </c>
      <c r="E439" s="58" t="s">
        <v>1179</v>
      </c>
      <c r="F439" s="38" t="s">
        <v>270</v>
      </c>
      <c r="G439" s="807"/>
      <c r="H439" s="41">
        <v>85.45</v>
      </c>
      <c r="I439" s="59" t="s">
        <v>31</v>
      </c>
      <c r="J439" s="79">
        <f t="shared" si="27"/>
        <v>0</v>
      </c>
      <c r="K439" s="43" t="s">
        <v>73</v>
      </c>
      <c r="L439" s="44">
        <v>5.77</v>
      </c>
      <c r="M439" s="45">
        <v>80</v>
      </c>
      <c r="N439" s="45">
        <v>35</v>
      </c>
      <c r="O439" s="45">
        <v>29</v>
      </c>
      <c r="P439" s="538">
        <v>3.7100000000000001E-2</v>
      </c>
      <c r="Q439" s="47" t="s">
        <v>1180</v>
      </c>
      <c r="R439" s="83">
        <v>70172000</v>
      </c>
      <c r="S439" s="287" t="s">
        <v>1025</v>
      </c>
    </row>
    <row r="440" spans="1:19" ht="47.25" x14ac:dyDescent="0.2">
      <c r="A440" s="36">
        <v>106160</v>
      </c>
      <c r="B440" s="37" t="s">
        <v>1181</v>
      </c>
      <c r="C440" s="77" t="s">
        <v>446</v>
      </c>
      <c r="D440" s="40" t="s">
        <v>29</v>
      </c>
      <c r="E440" s="58" t="s">
        <v>1182</v>
      </c>
      <c r="F440" s="38" t="s">
        <v>270</v>
      </c>
      <c r="G440" s="807"/>
      <c r="H440" s="41">
        <v>44.45</v>
      </c>
      <c r="I440" s="59" t="s">
        <v>31</v>
      </c>
      <c r="J440" s="79">
        <f t="shared" si="27"/>
        <v>0</v>
      </c>
      <c r="K440" s="43" t="s">
        <v>73</v>
      </c>
      <c r="L440" s="44">
        <v>2.9</v>
      </c>
      <c r="M440" s="45">
        <v>70</v>
      </c>
      <c r="N440" s="45">
        <v>28</v>
      </c>
      <c r="O440" s="45">
        <v>24</v>
      </c>
      <c r="P440" s="538">
        <v>4.7E-2</v>
      </c>
      <c r="Q440" s="47" t="s">
        <v>1183</v>
      </c>
      <c r="R440" s="83">
        <v>70172000</v>
      </c>
      <c r="S440" s="287" t="s">
        <v>1025</v>
      </c>
    </row>
    <row r="441" spans="1:19" ht="47.25" x14ac:dyDescent="0.2">
      <c r="A441" s="36">
        <v>106161</v>
      </c>
      <c r="B441" s="37" t="s">
        <v>1184</v>
      </c>
      <c r="C441" s="77" t="s">
        <v>446</v>
      </c>
      <c r="D441" s="40" t="s">
        <v>29</v>
      </c>
      <c r="E441" s="58" t="s">
        <v>1185</v>
      </c>
      <c r="F441" s="38" t="s">
        <v>270</v>
      </c>
      <c r="G441" s="807"/>
      <c r="H441" s="41">
        <v>29.200000000000003</v>
      </c>
      <c r="I441" s="59" t="s">
        <v>31</v>
      </c>
      <c r="J441" s="79">
        <f t="shared" si="27"/>
        <v>0</v>
      </c>
      <c r="K441" s="43" t="s">
        <v>73</v>
      </c>
      <c r="L441" s="44">
        <v>2.4</v>
      </c>
      <c r="M441" s="45">
        <v>56</v>
      </c>
      <c r="N441" s="45">
        <v>23</v>
      </c>
      <c r="O441" s="45">
        <v>20</v>
      </c>
      <c r="P441" s="538">
        <v>2.58E-2</v>
      </c>
      <c r="Q441" s="47" t="s">
        <v>1186</v>
      </c>
      <c r="R441" s="83">
        <v>70172000</v>
      </c>
      <c r="S441" s="287" t="s">
        <v>1025</v>
      </c>
    </row>
    <row r="442" spans="1:19" ht="47.25" x14ac:dyDescent="0.2">
      <c r="A442" s="36">
        <v>106162</v>
      </c>
      <c r="B442" s="37" t="s">
        <v>1187</v>
      </c>
      <c r="C442" s="77" t="s">
        <v>446</v>
      </c>
      <c r="D442" s="40" t="s">
        <v>29</v>
      </c>
      <c r="E442" s="58" t="s">
        <v>1188</v>
      </c>
      <c r="F442" s="38" t="s">
        <v>270</v>
      </c>
      <c r="G442" s="807"/>
      <c r="H442" s="41">
        <v>20.75</v>
      </c>
      <c r="I442" s="59" t="s">
        <v>31</v>
      </c>
      <c r="J442" s="79">
        <f t="shared" si="27"/>
        <v>0</v>
      </c>
      <c r="K442" s="43" t="s">
        <v>73</v>
      </c>
      <c r="L442" s="44">
        <v>1.8</v>
      </c>
      <c r="M442" s="45">
        <v>47</v>
      </c>
      <c r="N442" s="45">
        <v>19</v>
      </c>
      <c r="O442" s="45">
        <v>17</v>
      </c>
      <c r="P442" s="538">
        <v>1.52E-2</v>
      </c>
      <c r="Q442" s="47" t="s">
        <v>1189</v>
      </c>
      <c r="R442" s="83">
        <v>70172000</v>
      </c>
      <c r="S442" s="287" t="s">
        <v>1025</v>
      </c>
    </row>
    <row r="443" spans="1:19" ht="47.25" x14ac:dyDescent="0.2">
      <c r="A443" s="36">
        <v>106163</v>
      </c>
      <c r="B443" s="37" t="s">
        <v>1190</v>
      </c>
      <c r="C443" s="77" t="s">
        <v>446</v>
      </c>
      <c r="D443" s="40" t="s">
        <v>29</v>
      </c>
      <c r="E443" s="58" t="s">
        <v>1191</v>
      </c>
      <c r="F443" s="38" t="s">
        <v>270</v>
      </c>
      <c r="G443" s="807"/>
      <c r="H443" s="41">
        <v>19.05</v>
      </c>
      <c r="I443" s="59" t="s">
        <v>31</v>
      </c>
      <c r="J443" s="79">
        <f t="shared" si="27"/>
        <v>0</v>
      </c>
      <c r="K443" s="43" t="s">
        <v>73</v>
      </c>
      <c r="L443" s="44">
        <v>1</v>
      </c>
      <c r="M443" s="45">
        <v>38</v>
      </c>
      <c r="N443" s="45">
        <v>15</v>
      </c>
      <c r="O443" s="45">
        <v>13</v>
      </c>
      <c r="P443" s="538">
        <v>7.4099999999999999E-3</v>
      </c>
      <c r="Q443" s="47" t="s">
        <v>1192</v>
      </c>
      <c r="R443" s="83">
        <v>70172000</v>
      </c>
      <c r="S443" s="287" t="s">
        <v>1025</v>
      </c>
    </row>
    <row r="444" spans="1:19" ht="47.25" x14ac:dyDescent="0.2">
      <c r="A444" s="36">
        <v>106164</v>
      </c>
      <c r="B444" s="37" t="s">
        <v>1193</v>
      </c>
      <c r="C444" s="77" t="s">
        <v>446</v>
      </c>
      <c r="D444" s="40" t="s">
        <v>29</v>
      </c>
      <c r="E444" s="58" t="s">
        <v>1194</v>
      </c>
      <c r="F444" s="38" t="s">
        <v>270</v>
      </c>
      <c r="G444" s="807"/>
      <c r="H444" s="41">
        <v>54.300000000000004</v>
      </c>
      <c r="I444" s="59" t="s">
        <v>31</v>
      </c>
      <c r="J444" s="79">
        <f t="shared" si="27"/>
        <v>0</v>
      </c>
      <c r="K444" s="43" t="s">
        <v>73</v>
      </c>
      <c r="L444" s="44">
        <v>0.5</v>
      </c>
      <c r="M444" s="45">
        <v>27</v>
      </c>
      <c r="N444" s="45">
        <v>11</v>
      </c>
      <c r="O444" s="45">
        <v>10</v>
      </c>
      <c r="P444" s="538">
        <v>2.97E-3</v>
      </c>
      <c r="Q444" s="47" t="s">
        <v>1195</v>
      </c>
      <c r="R444" s="83">
        <v>70172000</v>
      </c>
      <c r="S444" s="287" t="s">
        <v>1025</v>
      </c>
    </row>
    <row r="445" spans="1:19" ht="47.25" x14ac:dyDescent="0.2">
      <c r="A445" s="36">
        <v>106165</v>
      </c>
      <c r="B445" s="37" t="s">
        <v>1196</v>
      </c>
      <c r="C445" s="40" t="s">
        <v>67</v>
      </c>
      <c r="D445" s="40" t="s">
        <v>29</v>
      </c>
      <c r="E445" s="58" t="s">
        <v>1197</v>
      </c>
      <c r="F445" s="38" t="s">
        <v>270</v>
      </c>
      <c r="G445" s="807"/>
      <c r="H445" s="41">
        <v>40.900000000000006</v>
      </c>
      <c r="I445" s="59" t="s">
        <v>31</v>
      </c>
      <c r="J445" s="79">
        <f t="shared" si="27"/>
        <v>0</v>
      </c>
      <c r="K445" s="43" t="s">
        <v>73</v>
      </c>
      <c r="L445" s="44">
        <v>0.6</v>
      </c>
      <c r="M445" s="45">
        <v>47</v>
      </c>
      <c r="N445" s="45">
        <v>15</v>
      </c>
      <c r="O445" s="45">
        <v>14</v>
      </c>
      <c r="P445" s="538">
        <v>9.9000000000000008E-3</v>
      </c>
      <c r="Q445" s="47" t="s">
        <v>1198</v>
      </c>
      <c r="R445" s="83">
        <v>70179000</v>
      </c>
      <c r="S445" s="287" t="s">
        <v>1199</v>
      </c>
    </row>
    <row r="446" spans="1:19" ht="56.1" customHeight="1" x14ac:dyDescent="0.2">
      <c r="A446" s="36">
        <v>106166</v>
      </c>
      <c r="B446" s="37" t="s">
        <v>1200</v>
      </c>
      <c r="C446" s="40" t="s">
        <v>67</v>
      </c>
      <c r="D446" s="40" t="s">
        <v>29</v>
      </c>
      <c r="E446" s="58" t="s">
        <v>1201</v>
      </c>
      <c r="F446" s="38" t="s">
        <v>270</v>
      </c>
      <c r="G446" s="807"/>
      <c r="H446" s="41">
        <v>31.3</v>
      </c>
      <c r="I446" s="59" t="s">
        <v>31</v>
      </c>
      <c r="J446" s="79">
        <f t="shared" si="27"/>
        <v>0</v>
      </c>
      <c r="K446" s="43" t="s">
        <v>73</v>
      </c>
      <c r="L446" s="44">
        <v>0.7</v>
      </c>
      <c r="M446" s="45">
        <v>13</v>
      </c>
      <c r="N446" s="45">
        <v>13</v>
      </c>
      <c r="O446" s="45">
        <v>36</v>
      </c>
      <c r="P446" s="538">
        <v>6.1000000000000004E-3</v>
      </c>
      <c r="Q446" s="47" t="s">
        <v>1202</v>
      </c>
      <c r="R446" s="83">
        <v>70179000</v>
      </c>
      <c r="S446" s="287" t="s">
        <v>1199</v>
      </c>
    </row>
    <row r="447" spans="1:19" ht="56.1" customHeight="1" x14ac:dyDescent="0.2">
      <c r="A447" s="36">
        <v>106167</v>
      </c>
      <c r="B447" s="37" t="s">
        <v>1203</v>
      </c>
      <c r="C447" s="40" t="s">
        <v>67</v>
      </c>
      <c r="D447" s="40" t="s">
        <v>29</v>
      </c>
      <c r="E447" s="58" t="s">
        <v>1204</v>
      </c>
      <c r="F447" s="38" t="s">
        <v>270</v>
      </c>
      <c r="G447" s="807"/>
      <c r="H447" s="41">
        <v>19.8</v>
      </c>
      <c r="I447" s="59" t="s">
        <v>31</v>
      </c>
      <c r="J447" s="79">
        <f t="shared" si="27"/>
        <v>0</v>
      </c>
      <c r="K447" s="43" t="s">
        <v>73</v>
      </c>
      <c r="L447" s="44">
        <v>0.5</v>
      </c>
      <c r="M447" s="45">
        <v>42</v>
      </c>
      <c r="N447" s="45">
        <v>12</v>
      </c>
      <c r="O447" s="45">
        <v>10</v>
      </c>
      <c r="P447" s="538">
        <v>5.0400000000000002E-3</v>
      </c>
      <c r="Q447" s="47" t="s">
        <v>1205</v>
      </c>
      <c r="R447" s="83">
        <v>70179000</v>
      </c>
      <c r="S447" s="287" t="s">
        <v>1199</v>
      </c>
    </row>
    <row r="448" spans="1:19" ht="56.1" customHeight="1" x14ac:dyDescent="0.2">
      <c r="A448" s="36">
        <v>106168</v>
      </c>
      <c r="B448" s="37" t="s">
        <v>1206</v>
      </c>
      <c r="C448" s="40" t="s">
        <v>67</v>
      </c>
      <c r="D448" s="40" t="s">
        <v>29</v>
      </c>
      <c r="E448" s="58" t="s">
        <v>1207</v>
      </c>
      <c r="F448" s="38" t="s">
        <v>270</v>
      </c>
      <c r="G448" s="807"/>
      <c r="H448" s="41">
        <v>11.25</v>
      </c>
      <c r="I448" s="59" t="s">
        <v>31</v>
      </c>
      <c r="J448" s="79">
        <f t="shared" si="27"/>
        <v>0</v>
      </c>
      <c r="K448" s="43" t="s">
        <v>73</v>
      </c>
      <c r="L448" s="44">
        <v>0.06</v>
      </c>
      <c r="M448" s="45">
        <v>8</v>
      </c>
      <c r="N448" s="45">
        <v>8</v>
      </c>
      <c r="O448" s="45">
        <v>26</v>
      </c>
      <c r="P448" s="538">
        <v>1.6999999999999999E-3</v>
      </c>
      <c r="Q448" s="47" t="s">
        <v>1208</v>
      </c>
      <c r="R448" s="83">
        <v>70179000</v>
      </c>
      <c r="S448" s="287" t="s">
        <v>1199</v>
      </c>
    </row>
    <row r="449" spans="1:19" ht="56.1" customHeight="1" x14ac:dyDescent="0.2">
      <c r="A449" s="36">
        <v>106169</v>
      </c>
      <c r="B449" s="37" t="s">
        <v>1209</v>
      </c>
      <c r="C449" s="40" t="s">
        <v>67</v>
      </c>
      <c r="D449" s="40" t="s">
        <v>29</v>
      </c>
      <c r="E449" s="58" t="s">
        <v>1210</v>
      </c>
      <c r="F449" s="38" t="s">
        <v>270</v>
      </c>
      <c r="G449" s="807"/>
      <c r="H449" s="41">
        <v>10.4</v>
      </c>
      <c r="I449" s="59" t="s">
        <v>31</v>
      </c>
      <c r="J449" s="79">
        <f t="shared" si="27"/>
        <v>0</v>
      </c>
      <c r="K449" s="43" t="s">
        <v>73</v>
      </c>
      <c r="L449" s="44">
        <v>0.1</v>
      </c>
      <c r="M449" s="45">
        <v>25</v>
      </c>
      <c r="N449" s="45">
        <v>8</v>
      </c>
      <c r="O449" s="45">
        <v>7</v>
      </c>
      <c r="P449" s="538">
        <v>1.4E-3</v>
      </c>
      <c r="Q449" s="47" t="s">
        <v>1211</v>
      </c>
      <c r="R449" s="83">
        <v>70179000</v>
      </c>
      <c r="S449" s="287" t="s">
        <v>1199</v>
      </c>
    </row>
    <row r="450" spans="1:19" ht="56.1" customHeight="1" x14ac:dyDescent="0.2">
      <c r="A450" s="36">
        <v>106170</v>
      </c>
      <c r="B450" s="37" t="s">
        <v>1212</v>
      </c>
      <c r="C450" s="40" t="s">
        <v>67</v>
      </c>
      <c r="D450" s="40" t="s">
        <v>29</v>
      </c>
      <c r="E450" s="58" t="s">
        <v>1213</v>
      </c>
      <c r="F450" s="38" t="s">
        <v>270</v>
      </c>
      <c r="G450" s="807"/>
      <c r="H450" s="41">
        <v>8.7000000000000011</v>
      </c>
      <c r="I450" s="59" t="s">
        <v>31</v>
      </c>
      <c r="J450" s="79">
        <f t="shared" si="27"/>
        <v>0</v>
      </c>
      <c r="K450" s="43" t="s">
        <v>73</v>
      </c>
      <c r="L450" s="44">
        <v>0.05</v>
      </c>
      <c r="M450" s="45">
        <v>6</v>
      </c>
      <c r="N450" s="45">
        <v>6</v>
      </c>
      <c r="O450" s="45">
        <v>17</v>
      </c>
      <c r="P450" s="538">
        <v>6.1200000000000002E-4</v>
      </c>
      <c r="Q450" s="47" t="s">
        <v>1214</v>
      </c>
      <c r="R450" s="83">
        <v>70179000</v>
      </c>
      <c r="S450" s="287" t="s">
        <v>1199</v>
      </c>
    </row>
    <row r="451" spans="1:19" ht="47.25" x14ac:dyDescent="0.2">
      <c r="A451" s="272">
        <v>106721</v>
      </c>
      <c r="B451" s="56" t="s">
        <v>1215</v>
      </c>
      <c r="C451" s="40" t="s">
        <v>67</v>
      </c>
      <c r="D451" s="40" t="s">
        <v>29</v>
      </c>
      <c r="E451" s="39" t="s">
        <v>1216</v>
      </c>
      <c r="F451" s="38" t="s">
        <v>270</v>
      </c>
      <c r="G451" s="807"/>
      <c r="H451" s="41">
        <v>61.800000000000004</v>
      </c>
      <c r="I451" s="59" t="s">
        <v>31</v>
      </c>
      <c r="J451" s="79">
        <f t="shared" si="27"/>
        <v>0</v>
      </c>
      <c r="K451" s="43" t="s">
        <v>73</v>
      </c>
      <c r="L451" s="44">
        <v>1</v>
      </c>
      <c r="M451" s="45">
        <v>25</v>
      </c>
      <c r="N451" s="45">
        <v>25</v>
      </c>
      <c r="O451" s="45">
        <v>40</v>
      </c>
      <c r="P451" s="538">
        <v>2.5000000000000001E-2</v>
      </c>
      <c r="Q451" s="47" t="s">
        <v>1217</v>
      </c>
      <c r="R451" s="83">
        <v>70172000</v>
      </c>
      <c r="S451" s="287" t="s">
        <v>1218</v>
      </c>
    </row>
    <row r="452" spans="1:19" ht="47.25" x14ac:dyDescent="0.2">
      <c r="A452" s="36">
        <v>106177</v>
      </c>
      <c r="B452" s="37" t="s">
        <v>1219</v>
      </c>
      <c r="C452" s="40" t="s">
        <v>67</v>
      </c>
      <c r="D452" s="40" t="s">
        <v>29</v>
      </c>
      <c r="E452" s="39" t="s">
        <v>1220</v>
      </c>
      <c r="F452" s="38" t="s">
        <v>270</v>
      </c>
      <c r="G452" s="807"/>
      <c r="H452" s="41">
        <v>9.0500000000000007</v>
      </c>
      <c r="I452" s="59" t="s">
        <v>31</v>
      </c>
      <c r="J452" s="42">
        <f t="shared" si="27"/>
        <v>0</v>
      </c>
      <c r="K452" s="43" t="s">
        <v>73</v>
      </c>
      <c r="L452" s="44">
        <v>1</v>
      </c>
      <c r="M452" s="45">
        <v>25</v>
      </c>
      <c r="N452" s="45">
        <v>25</v>
      </c>
      <c r="O452" s="45">
        <v>40</v>
      </c>
      <c r="P452" s="538">
        <v>2.5000000000000001E-2</v>
      </c>
      <c r="Q452" s="47" t="s">
        <v>1221</v>
      </c>
      <c r="R452" s="83">
        <v>70172000</v>
      </c>
      <c r="S452" s="287" t="s">
        <v>1218</v>
      </c>
    </row>
    <row r="453" spans="1:19" ht="47.25" x14ac:dyDescent="0.2">
      <c r="A453" s="36">
        <v>106178</v>
      </c>
      <c r="B453" s="37" t="s">
        <v>1222</v>
      </c>
      <c r="C453" s="40" t="s">
        <v>67</v>
      </c>
      <c r="D453" s="40" t="s">
        <v>29</v>
      </c>
      <c r="E453" s="39" t="s">
        <v>1223</v>
      </c>
      <c r="F453" s="38" t="s">
        <v>270</v>
      </c>
      <c r="G453" s="807"/>
      <c r="H453" s="41">
        <v>4.75</v>
      </c>
      <c r="I453" s="59" t="s">
        <v>31</v>
      </c>
      <c r="J453" s="79">
        <f t="shared" si="27"/>
        <v>0</v>
      </c>
      <c r="K453" s="43" t="s">
        <v>73</v>
      </c>
      <c r="L453" s="44">
        <v>0.6</v>
      </c>
      <c r="M453" s="45">
        <v>9</v>
      </c>
      <c r="N453" s="45">
        <v>9</v>
      </c>
      <c r="O453" s="45">
        <v>24</v>
      </c>
      <c r="P453" s="538">
        <v>1.944E-3</v>
      </c>
      <c r="Q453" s="47" t="s">
        <v>1224</v>
      </c>
      <c r="R453" s="83">
        <v>70172000</v>
      </c>
      <c r="S453" s="287" t="s">
        <v>1218</v>
      </c>
    </row>
    <row r="454" spans="1:19" ht="47.25" x14ac:dyDescent="0.2">
      <c r="A454" s="36">
        <v>106179</v>
      </c>
      <c r="B454" s="37" t="s">
        <v>1225</v>
      </c>
      <c r="C454" s="40" t="s">
        <v>67</v>
      </c>
      <c r="D454" s="40" t="s">
        <v>29</v>
      </c>
      <c r="E454" s="39" t="s">
        <v>1226</v>
      </c>
      <c r="F454" s="38" t="s">
        <v>270</v>
      </c>
      <c r="G454" s="807"/>
      <c r="H454" s="41">
        <v>2.4500000000000002</v>
      </c>
      <c r="I454" s="59" t="s">
        <v>31</v>
      </c>
      <c r="J454" s="79">
        <f t="shared" si="27"/>
        <v>0</v>
      </c>
      <c r="K454" s="43" t="s">
        <v>73</v>
      </c>
      <c r="L454" s="44">
        <v>3.9</v>
      </c>
      <c r="M454" s="45">
        <v>46</v>
      </c>
      <c r="N454" s="45">
        <v>19</v>
      </c>
      <c r="O454" s="45">
        <v>21</v>
      </c>
      <c r="P454" s="538">
        <v>1.8353999999999999E-2</v>
      </c>
      <c r="Q454" s="47" t="s">
        <v>1227</v>
      </c>
      <c r="R454" s="83">
        <v>70172000</v>
      </c>
      <c r="S454" s="287" t="s">
        <v>1218</v>
      </c>
    </row>
    <row r="455" spans="1:19" ht="47.25" x14ac:dyDescent="0.2">
      <c r="A455" s="112">
        <v>106183</v>
      </c>
      <c r="B455" s="37" t="s">
        <v>1228</v>
      </c>
      <c r="C455" s="40" t="s">
        <v>67</v>
      </c>
      <c r="D455" s="40" t="s">
        <v>29</v>
      </c>
      <c r="E455" s="58" t="s">
        <v>1229</v>
      </c>
      <c r="F455" s="38" t="s">
        <v>270</v>
      </c>
      <c r="G455" s="807"/>
      <c r="H455" s="41">
        <v>9.25</v>
      </c>
      <c r="I455" s="59" t="s">
        <v>31</v>
      </c>
      <c r="J455" s="79">
        <f t="shared" si="27"/>
        <v>0</v>
      </c>
      <c r="K455" s="43" t="s">
        <v>73</v>
      </c>
      <c r="L455" s="44">
        <v>0.3</v>
      </c>
      <c r="M455" s="45">
        <v>16</v>
      </c>
      <c r="N455" s="45">
        <v>16</v>
      </c>
      <c r="O455" s="45">
        <v>19</v>
      </c>
      <c r="P455" s="538">
        <v>4.8640000000000003E-3</v>
      </c>
      <c r="Q455" s="47" t="s">
        <v>1230</v>
      </c>
      <c r="R455" s="83">
        <v>70172000</v>
      </c>
      <c r="S455" s="287" t="s">
        <v>1231</v>
      </c>
    </row>
    <row r="456" spans="1:19" ht="47.25" x14ac:dyDescent="0.2">
      <c r="A456" s="112">
        <v>106184</v>
      </c>
      <c r="B456" s="37" t="s">
        <v>1232</v>
      </c>
      <c r="C456" s="40" t="s">
        <v>67</v>
      </c>
      <c r="D456" s="40" t="s">
        <v>29</v>
      </c>
      <c r="E456" s="58" t="s">
        <v>1233</v>
      </c>
      <c r="F456" s="38" t="s">
        <v>270</v>
      </c>
      <c r="G456" s="807"/>
      <c r="H456" s="41">
        <v>2.4000000000000004</v>
      </c>
      <c r="I456" s="59" t="s">
        <v>31</v>
      </c>
      <c r="J456" s="79">
        <f t="shared" si="27"/>
        <v>0</v>
      </c>
      <c r="K456" s="43" t="s">
        <v>73</v>
      </c>
      <c r="L456" s="44">
        <v>0.3</v>
      </c>
      <c r="M456" s="45">
        <v>13</v>
      </c>
      <c r="N456" s="45">
        <v>13</v>
      </c>
      <c r="O456" s="45">
        <v>15</v>
      </c>
      <c r="P456" s="538">
        <v>2.5349999999999999E-3</v>
      </c>
      <c r="Q456" s="47" t="s">
        <v>1234</v>
      </c>
      <c r="R456" s="83">
        <v>70172000</v>
      </c>
      <c r="S456" s="287" t="s">
        <v>1231</v>
      </c>
    </row>
    <row r="457" spans="1:19" ht="47.25" x14ac:dyDescent="0.2">
      <c r="A457" s="112">
        <v>106185</v>
      </c>
      <c r="B457" s="37" t="s">
        <v>1235</v>
      </c>
      <c r="C457" s="40" t="s">
        <v>67</v>
      </c>
      <c r="D457" s="40" t="s">
        <v>29</v>
      </c>
      <c r="E457" s="58" t="s">
        <v>1236</v>
      </c>
      <c r="F457" s="38" t="s">
        <v>270</v>
      </c>
      <c r="G457" s="807"/>
      <c r="H457" s="41">
        <v>3</v>
      </c>
      <c r="I457" s="59" t="s">
        <v>31</v>
      </c>
      <c r="J457" s="79">
        <f t="shared" si="27"/>
        <v>0</v>
      </c>
      <c r="K457" s="43" t="s">
        <v>73</v>
      </c>
      <c r="L457" s="44">
        <v>0.2</v>
      </c>
      <c r="M457" s="45">
        <v>11</v>
      </c>
      <c r="N457" s="45">
        <v>11</v>
      </c>
      <c r="O457" s="45">
        <v>13</v>
      </c>
      <c r="P457" s="538">
        <v>1.573E-3</v>
      </c>
      <c r="Q457" s="47" t="s">
        <v>1237</v>
      </c>
      <c r="R457" s="83">
        <v>70172000</v>
      </c>
      <c r="S457" s="287" t="s">
        <v>1231</v>
      </c>
    </row>
    <row r="458" spans="1:19" ht="47.25" x14ac:dyDescent="0.2">
      <c r="A458" s="112">
        <v>106186</v>
      </c>
      <c r="B458" s="37" t="s">
        <v>1238</v>
      </c>
      <c r="C458" s="40" t="s">
        <v>67</v>
      </c>
      <c r="D458" s="40" t="s">
        <v>29</v>
      </c>
      <c r="E458" s="58" t="s">
        <v>1239</v>
      </c>
      <c r="F458" s="38" t="s">
        <v>270</v>
      </c>
      <c r="G458" s="807"/>
      <c r="H458" s="41">
        <v>2.4000000000000004</v>
      </c>
      <c r="I458" s="59" t="s">
        <v>31</v>
      </c>
      <c r="J458" s="79">
        <f t="shared" si="27"/>
        <v>0</v>
      </c>
      <c r="K458" s="43" t="s">
        <v>73</v>
      </c>
      <c r="L458" s="44">
        <v>0.2</v>
      </c>
      <c r="M458" s="45">
        <v>9</v>
      </c>
      <c r="N458" s="45">
        <v>9</v>
      </c>
      <c r="O458" s="45">
        <v>10</v>
      </c>
      <c r="P458" s="538">
        <v>8.0999999999999996E-4</v>
      </c>
      <c r="Q458" s="47" t="s">
        <v>1240</v>
      </c>
      <c r="R458" s="83">
        <v>70172000</v>
      </c>
      <c r="S458" s="287" t="s">
        <v>1231</v>
      </c>
    </row>
    <row r="459" spans="1:19" ht="48" thickBot="1" x14ac:dyDescent="0.25">
      <c r="A459" s="112">
        <v>106187</v>
      </c>
      <c r="B459" s="37" t="s">
        <v>1241</v>
      </c>
      <c r="C459" s="40" t="s">
        <v>67</v>
      </c>
      <c r="D459" s="40" t="s">
        <v>29</v>
      </c>
      <c r="E459" s="58" t="s">
        <v>1242</v>
      </c>
      <c r="F459" s="38" t="s">
        <v>270</v>
      </c>
      <c r="G459" s="807"/>
      <c r="H459" s="41">
        <v>2.35</v>
      </c>
      <c r="I459" s="59" t="s">
        <v>31</v>
      </c>
      <c r="J459" s="79">
        <f t="shared" si="27"/>
        <v>0</v>
      </c>
      <c r="K459" s="43" t="s">
        <v>73</v>
      </c>
      <c r="L459" s="44">
        <v>0.2</v>
      </c>
      <c r="M459" s="45">
        <v>7</v>
      </c>
      <c r="N459" s="45">
        <v>7</v>
      </c>
      <c r="O459" s="45">
        <v>8</v>
      </c>
      <c r="P459" s="538">
        <v>3.9199999999999999E-4</v>
      </c>
      <c r="Q459" s="47" t="s">
        <v>1243</v>
      </c>
      <c r="R459" s="83">
        <v>70172000</v>
      </c>
      <c r="S459" s="287" t="s">
        <v>1231</v>
      </c>
    </row>
    <row r="460" spans="1:19" ht="39.950000000000003" customHeight="1" thickBot="1" x14ac:dyDescent="0.25">
      <c r="A460" s="250" t="s">
        <v>1244</v>
      </c>
      <c r="B460" s="227"/>
      <c r="C460" s="228"/>
      <c r="D460" s="228"/>
      <c r="E460" s="227"/>
      <c r="F460" s="229"/>
      <c r="G460" s="232"/>
      <c r="H460" s="885"/>
      <c r="I460" s="228"/>
      <c r="J460" s="228"/>
      <c r="K460" s="227"/>
      <c r="L460" s="228"/>
      <c r="M460" s="231"/>
      <c r="N460" s="231"/>
      <c r="O460" s="231"/>
      <c r="P460" s="666"/>
      <c r="Q460" s="229"/>
      <c r="R460" s="229"/>
      <c r="S460" s="330"/>
    </row>
    <row r="461" spans="1:19" ht="81.75" customHeight="1" x14ac:dyDescent="0.2">
      <c r="A461" s="112">
        <v>106112</v>
      </c>
      <c r="B461" s="37" t="s">
        <v>1245</v>
      </c>
      <c r="C461" s="40" t="s">
        <v>67</v>
      </c>
      <c r="D461" s="40" t="s">
        <v>29</v>
      </c>
      <c r="E461" s="58" t="s">
        <v>1246</v>
      </c>
      <c r="F461" s="38" t="s">
        <v>270</v>
      </c>
      <c r="G461" s="807"/>
      <c r="H461" s="41">
        <v>352.15000000000003</v>
      </c>
      <c r="I461" s="59" t="s">
        <v>31</v>
      </c>
      <c r="J461" s="79">
        <f t="shared" ref="J461:J471" si="28">IF(I461="USD",H461*G461,H461*G461*1.3)</f>
        <v>0</v>
      </c>
      <c r="K461" s="43" t="s">
        <v>73</v>
      </c>
      <c r="L461" s="44">
        <v>35</v>
      </c>
      <c r="M461" s="45">
        <v>17</v>
      </c>
      <c r="N461" s="45">
        <v>17</v>
      </c>
      <c r="O461" s="45">
        <v>99</v>
      </c>
      <c r="P461" s="538">
        <v>2.8611000000000001E-2</v>
      </c>
      <c r="Q461" s="47" t="s">
        <v>1247</v>
      </c>
      <c r="R461" s="83">
        <v>39269097</v>
      </c>
      <c r="S461" s="287" t="s">
        <v>1248</v>
      </c>
    </row>
    <row r="462" spans="1:19" ht="53.25" customHeight="1" x14ac:dyDescent="0.2">
      <c r="A462" s="112">
        <v>106363</v>
      </c>
      <c r="B462" s="37" t="s">
        <v>1249</v>
      </c>
      <c r="C462" s="38" t="s">
        <v>1250</v>
      </c>
      <c r="D462" s="40" t="s">
        <v>29</v>
      </c>
      <c r="E462" s="58" t="s">
        <v>1251</v>
      </c>
      <c r="F462" s="38" t="s">
        <v>270</v>
      </c>
      <c r="G462" s="807"/>
      <c r="H462" s="41">
        <v>8.9500000000000011</v>
      </c>
      <c r="I462" s="59" t="s">
        <v>31</v>
      </c>
      <c r="J462" s="79">
        <f t="shared" si="28"/>
        <v>0</v>
      </c>
      <c r="K462" s="43" t="s">
        <v>73</v>
      </c>
      <c r="L462" s="44">
        <v>0.1</v>
      </c>
      <c r="M462" s="45">
        <v>32</v>
      </c>
      <c r="N462" s="45">
        <v>7</v>
      </c>
      <c r="O462" s="45">
        <v>2</v>
      </c>
      <c r="P462" s="538">
        <v>4.4799999999999999E-4</v>
      </c>
      <c r="Q462" s="47" t="s">
        <v>1252</v>
      </c>
      <c r="R462" s="83">
        <v>96039099</v>
      </c>
      <c r="S462" s="287" t="s">
        <v>1253</v>
      </c>
    </row>
    <row r="463" spans="1:19" ht="126" x14ac:dyDescent="0.2">
      <c r="A463" s="112">
        <v>106150</v>
      </c>
      <c r="B463" s="37" t="s">
        <v>1254</v>
      </c>
      <c r="C463" s="40" t="s">
        <v>67</v>
      </c>
      <c r="D463" s="40" t="s">
        <v>29</v>
      </c>
      <c r="E463" s="58" t="s">
        <v>1255</v>
      </c>
      <c r="F463" s="38" t="s">
        <v>270</v>
      </c>
      <c r="G463" s="807"/>
      <c r="H463" s="41">
        <v>342.35</v>
      </c>
      <c r="I463" s="59" t="s">
        <v>31</v>
      </c>
      <c r="J463" s="79">
        <f t="shared" si="28"/>
        <v>0</v>
      </c>
      <c r="K463" s="43" t="s">
        <v>73</v>
      </c>
      <c r="L463" s="44">
        <v>3</v>
      </c>
      <c r="M463" s="45">
        <v>30</v>
      </c>
      <c r="N463" s="45">
        <v>30</v>
      </c>
      <c r="O463" s="45">
        <v>40</v>
      </c>
      <c r="P463" s="538">
        <v>3.5999999999999997E-2</v>
      </c>
      <c r="Q463" s="47" t="s">
        <v>1256</v>
      </c>
      <c r="R463" s="83">
        <v>70172000</v>
      </c>
      <c r="S463" s="287" t="s">
        <v>1257</v>
      </c>
    </row>
    <row r="464" spans="1:19" ht="110.25" x14ac:dyDescent="0.2">
      <c r="A464" s="112" t="s">
        <v>1258</v>
      </c>
      <c r="B464" s="37" t="s">
        <v>1259</v>
      </c>
      <c r="C464" s="40" t="s">
        <v>649</v>
      </c>
      <c r="D464" s="40" t="s">
        <v>29</v>
      </c>
      <c r="E464" s="58" t="s">
        <v>1260</v>
      </c>
      <c r="F464" s="38" t="s">
        <v>270</v>
      </c>
      <c r="G464" s="807"/>
      <c r="H464" s="41">
        <v>58.650000000000006</v>
      </c>
      <c r="I464" s="59" t="s">
        <v>31</v>
      </c>
      <c r="J464" s="79">
        <f t="shared" si="28"/>
        <v>0</v>
      </c>
      <c r="K464" s="43" t="s">
        <v>73</v>
      </c>
      <c r="L464" s="44">
        <v>0.6</v>
      </c>
      <c r="M464" s="45">
        <v>20</v>
      </c>
      <c r="N464" s="45">
        <v>20</v>
      </c>
      <c r="O464" s="45">
        <v>10</v>
      </c>
      <c r="P464" s="538">
        <v>4.0000000000000001E-3</v>
      </c>
      <c r="Q464" s="47" t="s">
        <v>1261</v>
      </c>
      <c r="R464" s="83">
        <v>90189010</v>
      </c>
      <c r="S464" s="287" t="s">
        <v>1262</v>
      </c>
    </row>
    <row r="465" spans="1:19" ht="33.75" customHeight="1" x14ac:dyDescent="0.2">
      <c r="A465" s="112">
        <v>106415</v>
      </c>
      <c r="B465" s="37" t="s">
        <v>1263</v>
      </c>
      <c r="C465" s="38" t="s">
        <v>340</v>
      </c>
      <c r="D465" s="40" t="s">
        <v>29</v>
      </c>
      <c r="E465" s="58" t="s">
        <v>1264</v>
      </c>
      <c r="F465" s="38" t="s">
        <v>270</v>
      </c>
      <c r="G465" s="807"/>
      <c r="H465" s="41">
        <v>111.4</v>
      </c>
      <c r="I465" s="59" t="s">
        <v>31</v>
      </c>
      <c r="J465" s="79">
        <f t="shared" si="28"/>
        <v>0</v>
      </c>
      <c r="K465" s="43" t="s">
        <v>73</v>
      </c>
      <c r="L465" s="44">
        <v>3.2</v>
      </c>
      <c r="M465" s="45">
        <v>60</v>
      </c>
      <c r="N465" s="45">
        <v>60</v>
      </c>
      <c r="O465" s="45">
        <v>3</v>
      </c>
      <c r="P465" s="538">
        <v>1.0800000000000001E-2</v>
      </c>
      <c r="Q465" s="47" t="s">
        <v>1265</v>
      </c>
      <c r="R465" s="83">
        <v>48054000</v>
      </c>
      <c r="S465" s="287" t="s">
        <v>1266</v>
      </c>
    </row>
    <row r="466" spans="1:19" ht="61.5" customHeight="1" x14ac:dyDescent="0.2">
      <c r="A466" s="112">
        <v>106353</v>
      </c>
      <c r="B466" s="37" t="s">
        <v>1267</v>
      </c>
      <c r="C466" s="38" t="s">
        <v>340</v>
      </c>
      <c r="D466" s="40" t="s">
        <v>29</v>
      </c>
      <c r="E466" s="58" t="s">
        <v>1268</v>
      </c>
      <c r="F466" s="38" t="s">
        <v>270</v>
      </c>
      <c r="G466" s="807"/>
      <c r="H466" s="41">
        <v>34.5</v>
      </c>
      <c r="I466" s="59" t="s">
        <v>31</v>
      </c>
      <c r="J466" s="79">
        <f t="shared" si="28"/>
        <v>0</v>
      </c>
      <c r="K466" s="43" t="s">
        <v>73</v>
      </c>
      <c r="L466" s="44">
        <v>0.3</v>
      </c>
      <c r="M466" s="45">
        <v>19</v>
      </c>
      <c r="N466" s="45">
        <v>19</v>
      </c>
      <c r="O466" s="45">
        <v>3</v>
      </c>
      <c r="P466" s="538">
        <v>1.1000000000000001E-3</v>
      </c>
      <c r="Q466" s="47" t="s">
        <v>1269</v>
      </c>
      <c r="R466" s="83">
        <v>48232000</v>
      </c>
      <c r="S466" s="287" t="s">
        <v>1270</v>
      </c>
    </row>
    <row r="467" spans="1:19" ht="51.75" customHeight="1" x14ac:dyDescent="0.2">
      <c r="A467" s="116">
        <v>106354</v>
      </c>
      <c r="B467" s="49" t="s">
        <v>1271</v>
      </c>
      <c r="C467" s="38" t="s">
        <v>340</v>
      </c>
      <c r="D467" s="52" t="s">
        <v>29</v>
      </c>
      <c r="E467" s="58" t="s">
        <v>1272</v>
      </c>
      <c r="F467" s="38" t="s">
        <v>270</v>
      </c>
      <c r="G467" s="807"/>
      <c r="H467" s="53">
        <v>24</v>
      </c>
      <c r="I467" s="97" t="s">
        <v>31</v>
      </c>
      <c r="J467" s="79">
        <f t="shared" si="28"/>
        <v>0</v>
      </c>
      <c r="K467" s="43" t="s">
        <v>73</v>
      </c>
      <c r="L467" s="44">
        <v>0.2</v>
      </c>
      <c r="M467" s="45">
        <v>16</v>
      </c>
      <c r="N467" s="45">
        <v>16</v>
      </c>
      <c r="O467" s="45">
        <v>3</v>
      </c>
      <c r="P467" s="538">
        <v>8.0000000000000004E-4</v>
      </c>
      <c r="Q467" s="54" t="s">
        <v>1273</v>
      </c>
      <c r="R467" s="278">
        <v>48232000</v>
      </c>
      <c r="S467" s="287" t="s">
        <v>1270</v>
      </c>
    </row>
    <row r="468" spans="1:19" ht="141.75" x14ac:dyDescent="0.2">
      <c r="A468" s="112">
        <v>106494</v>
      </c>
      <c r="B468" s="37" t="s">
        <v>1274</v>
      </c>
      <c r="C468" s="40" t="s">
        <v>67</v>
      </c>
      <c r="D468" s="40" t="s">
        <v>29</v>
      </c>
      <c r="E468" s="99" t="s">
        <v>1275</v>
      </c>
      <c r="F468" s="38" t="s">
        <v>270</v>
      </c>
      <c r="G468" s="807"/>
      <c r="H468" s="41">
        <v>328.8</v>
      </c>
      <c r="I468" s="59" t="s">
        <v>31</v>
      </c>
      <c r="J468" s="79">
        <f t="shared" si="28"/>
        <v>0</v>
      </c>
      <c r="K468" s="43" t="s">
        <v>73</v>
      </c>
      <c r="L468" s="44">
        <v>0.5</v>
      </c>
      <c r="M468" s="45">
        <v>7</v>
      </c>
      <c r="N468" s="45">
        <v>4</v>
      </c>
      <c r="O468" s="45">
        <v>19</v>
      </c>
      <c r="P468" s="538">
        <v>5.3200000000000003E-4</v>
      </c>
      <c r="Q468" s="47" t="s">
        <v>1276</v>
      </c>
      <c r="R468" s="83">
        <v>90251900</v>
      </c>
      <c r="S468" s="287" t="s">
        <v>1277</v>
      </c>
    </row>
    <row r="469" spans="1:19" ht="158.25" customHeight="1" x14ac:dyDescent="0.2">
      <c r="A469" s="36">
        <v>106063</v>
      </c>
      <c r="B469" s="13" t="s">
        <v>1278</v>
      </c>
      <c r="C469" s="38" t="s">
        <v>67</v>
      </c>
      <c r="D469" s="40" t="s">
        <v>29</v>
      </c>
      <c r="E469" s="58" t="s">
        <v>1279</v>
      </c>
      <c r="F469" s="38" t="s">
        <v>270</v>
      </c>
      <c r="G469" s="807"/>
      <c r="H469" s="41">
        <v>273.7</v>
      </c>
      <c r="I469" s="59" t="s">
        <v>31</v>
      </c>
      <c r="J469" s="42">
        <f t="shared" si="28"/>
        <v>0</v>
      </c>
      <c r="K469" s="43" t="s">
        <v>73</v>
      </c>
      <c r="L469" s="44">
        <v>0.2</v>
      </c>
      <c r="M469" s="46">
        <v>13</v>
      </c>
      <c r="N469" s="46">
        <v>9</v>
      </c>
      <c r="O469" s="46">
        <v>4</v>
      </c>
      <c r="P469" s="538">
        <v>4.6799999999999999E-4</v>
      </c>
      <c r="Q469" s="47" t="s">
        <v>1280</v>
      </c>
      <c r="R469" s="83">
        <v>90251900</v>
      </c>
      <c r="S469" s="287" t="s">
        <v>1281</v>
      </c>
    </row>
    <row r="470" spans="1:19" ht="47.25" x14ac:dyDescent="0.2">
      <c r="A470" s="36">
        <v>106084</v>
      </c>
      <c r="B470" s="37" t="s">
        <v>1282</v>
      </c>
      <c r="C470" s="40" t="s">
        <v>67</v>
      </c>
      <c r="D470" s="40" t="s">
        <v>29</v>
      </c>
      <c r="E470" s="58" t="s">
        <v>1283</v>
      </c>
      <c r="F470" s="38" t="s">
        <v>270</v>
      </c>
      <c r="G470" s="807"/>
      <c r="H470" s="41">
        <v>2.8000000000000003</v>
      </c>
      <c r="I470" s="59" t="s">
        <v>31</v>
      </c>
      <c r="J470" s="79">
        <f t="shared" si="28"/>
        <v>0</v>
      </c>
      <c r="K470" s="43" t="s">
        <v>73</v>
      </c>
      <c r="L470" s="44">
        <v>0.8</v>
      </c>
      <c r="M470" s="45">
        <v>20</v>
      </c>
      <c r="N470" s="45">
        <v>20</v>
      </c>
      <c r="O470" s="45">
        <v>20</v>
      </c>
      <c r="P470" s="538">
        <v>8.0000000000000002E-3</v>
      </c>
      <c r="Q470" s="47" t="s">
        <v>1284</v>
      </c>
      <c r="R470" s="83">
        <v>40419000</v>
      </c>
      <c r="S470" s="287" t="s">
        <v>1285</v>
      </c>
    </row>
    <row r="471" spans="1:19" ht="63.75" thickBot="1" x14ac:dyDescent="0.25">
      <c r="A471" s="48">
        <v>106086</v>
      </c>
      <c r="B471" s="49" t="s">
        <v>1286</v>
      </c>
      <c r="C471" s="52" t="s">
        <v>28</v>
      </c>
      <c r="D471" s="52" t="s">
        <v>29</v>
      </c>
      <c r="E471" s="55" t="s">
        <v>1287</v>
      </c>
      <c r="F471" s="38" t="s">
        <v>270</v>
      </c>
      <c r="G471" s="807"/>
      <c r="H471" s="53">
        <v>34.75</v>
      </c>
      <c r="I471" s="97" t="s">
        <v>31</v>
      </c>
      <c r="J471" s="79">
        <f t="shared" si="28"/>
        <v>0</v>
      </c>
      <c r="K471" s="80" t="s">
        <v>73</v>
      </c>
      <c r="L471" s="81">
        <v>0.5</v>
      </c>
      <c r="M471" s="103">
        <v>18</v>
      </c>
      <c r="N471" s="103">
        <v>6</v>
      </c>
      <c r="O471" s="103">
        <v>8</v>
      </c>
      <c r="P471" s="667">
        <v>8.9999999999999998E-4</v>
      </c>
      <c r="Q471" s="54" t="s">
        <v>1288</v>
      </c>
      <c r="R471" s="278">
        <v>39269097</v>
      </c>
      <c r="S471" s="295" t="s">
        <v>1289</v>
      </c>
    </row>
    <row r="472" spans="1:19" s="26" customFormat="1" ht="45" customHeight="1" thickBot="1" x14ac:dyDescent="0.25">
      <c r="A472" s="218" t="s">
        <v>1290</v>
      </c>
      <c r="B472" s="219"/>
      <c r="C472" s="219"/>
      <c r="D472" s="219"/>
      <c r="E472" s="219"/>
      <c r="F472" s="219"/>
      <c r="G472" s="220"/>
      <c r="H472" s="893"/>
      <c r="I472" s="219"/>
      <c r="J472" s="219"/>
      <c r="K472" s="219"/>
      <c r="L472" s="221"/>
      <c r="M472" s="221"/>
      <c r="N472" s="221"/>
      <c r="O472" s="221"/>
      <c r="P472" s="696"/>
      <c r="Q472" s="219"/>
      <c r="R472" s="219"/>
      <c r="S472" s="412"/>
    </row>
    <row r="473" spans="1:19" s="26" customFormat="1" ht="45" customHeight="1" thickBot="1" x14ac:dyDescent="0.25">
      <c r="A473" s="407" t="s">
        <v>1291</v>
      </c>
      <c r="B473" s="408"/>
      <c r="C473" s="408"/>
      <c r="D473" s="408"/>
      <c r="E473" s="408"/>
      <c r="F473" s="408"/>
      <c r="G473" s="409"/>
      <c r="H473" s="894"/>
      <c r="I473" s="408"/>
      <c r="J473" s="408"/>
      <c r="K473" s="408"/>
      <c r="L473" s="410"/>
      <c r="M473" s="410"/>
      <c r="N473" s="410"/>
      <c r="O473" s="410"/>
      <c r="P473" s="697"/>
      <c r="Q473" s="408"/>
      <c r="R473" s="408"/>
      <c r="S473" s="411"/>
    </row>
    <row r="474" spans="1:19" ht="39.950000000000003" customHeight="1" thickBot="1" x14ac:dyDescent="0.25">
      <c r="A474" s="403" t="s">
        <v>1292</v>
      </c>
      <c r="B474" s="242"/>
      <c r="C474" s="243"/>
      <c r="D474" s="243"/>
      <c r="E474" s="242"/>
      <c r="F474" s="244"/>
      <c r="G474" s="245"/>
      <c r="H474" s="889"/>
      <c r="I474" s="243"/>
      <c r="J474" s="243"/>
      <c r="K474" s="242"/>
      <c r="L474" s="243"/>
      <c r="M474" s="404"/>
      <c r="N474" s="404"/>
      <c r="O474" s="404"/>
      <c r="P474" s="676"/>
      <c r="Q474" s="244"/>
      <c r="R474" s="244"/>
      <c r="S474" s="405"/>
    </row>
    <row r="475" spans="1:19" ht="117" customHeight="1" x14ac:dyDescent="0.2">
      <c r="A475" s="532">
        <v>106915</v>
      </c>
      <c r="B475" s="241" t="s">
        <v>1293</v>
      </c>
      <c r="C475" s="323" t="s">
        <v>846</v>
      </c>
      <c r="D475" s="52" t="s">
        <v>29</v>
      </c>
      <c r="E475" s="55" t="s">
        <v>1294</v>
      </c>
      <c r="F475" s="38" t="s">
        <v>270</v>
      </c>
      <c r="G475" s="807"/>
      <c r="H475" s="53">
        <v>40.1</v>
      </c>
      <c r="I475" s="97" t="s">
        <v>31</v>
      </c>
      <c r="J475" s="79">
        <f t="shared" ref="J475:J486" si="29">IF(I475="USD",H475*G475,H475*G475*1.3)</f>
        <v>0</v>
      </c>
      <c r="K475" s="324" t="s">
        <v>73</v>
      </c>
      <c r="L475" s="325">
        <v>1</v>
      </c>
      <c r="M475" s="326">
        <v>21</v>
      </c>
      <c r="N475" s="326">
        <v>12</v>
      </c>
      <c r="O475" s="327">
        <v>8.5</v>
      </c>
      <c r="P475" s="669">
        <v>2.1419999999999998E-3</v>
      </c>
      <c r="Q475" s="54" t="s">
        <v>1295</v>
      </c>
      <c r="R475" s="278">
        <v>63079093</v>
      </c>
      <c r="S475" s="296" t="s">
        <v>1296</v>
      </c>
    </row>
    <row r="476" spans="1:19" ht="31.5" x14ac:dyDescent="0.2">
      <c r="A476" s="112">
        <v>106818</v>
      </c>
      <c r="B476" s="37" t="s">
        <v>1297</v>
      </c>
      <c r="C476" s="38" t="s">
        <v>340</v>
      </c>
      <c r="D476" s="98" t="s">
        <v>522</v>
      </c>
      <c r="E476" s="39" t="s">
        <v>1298</v>
      </c>
      <c r="F476" s="38" t="s">
        <v>270</v>
      </c>
      <c r="G476" s="807"/>
      <c r="H476" s="41">
        <v>19.649999999999999</v>
      </c>
      <c r="I476" s="59" t="s">
        <v>31</v>
      </c>
      <c r="J476" s="79">
        <f t="shared" si="29"/>
        <v>0</v>
      </c>
      <c r="K476" s="43" t="s">
        <v>73</v>
      </c>
      <c r="L476" s="194">
        <v>0.7</v>
      </c>
      <c r="M476" s="195">
        <v>25</v>
      </c>
      <c r="N476" s="195">
        <v>13</v>
      </c>
      <c r="O476" s="195">
        <v>8</v>
      </c>
      <c r="P476" s="538">
        <v>2.5999999999999999E-3</v>
      </c>
      <c r="Q476" s="47" t="s">
        <v>1299</v>
      </c>
      <c r="R476" s="286">
        <v>40151200</v>
      </c>
      <c r="S476" s="287" t="s">
        <v>1300</v>
      </c>
    </row>
    <row r="477" spans="1:19" ht="39.950000000000003" customHeight="1" x14ac:dyDescent="0.2">
      <c r="A477" s="112">
        <v>106819</v>
      </c>
      <c r="B477" s="37" t="s">
        <v>1301</v>
      </c>
      <c r="C477" s="38" t="s">
        <v>340</v>
      </c>
      <c r="D477" s="98" t="s">
        <v>522</v>
      </c>
      <c r="E477" s="39" t="s">
        <v>1302</v>
      </c>
      <c r="F477" s="38" t="s">
        <v>270</v>
      </c>
      <c r="G477" s="807"/>
      <c r="H477" s="41">
        <v>19.649999999999999</v>
      </c>
      <c r="I477" s="59" t="s">
        <v>31</v>
      </c>
      <c r="J477" s="79">
        <f t="shared" si="29"/>
        <v>0</v>
      </c>
      <c r="K477" s="43" t="s">
        <v>73</v>
      </c>
      <c r="L477" s="194">
        <v>0.7</v>
      </c>
      <c r="M477" s="195">
        <v>25</v>
      </c>
      <c r="N477" s="195">
        <v>13</v>
      </c>
      <c r="O477" s="195">
        <v>8</v>
      </c>
      <c r="P477" s="538">
        <v>2.5999999999999999E-3</v>
      </c>
      <c r="Q477" s="47" t="s">
        <v>1303</v>
      </c>
      <c r="R477" s="286">
        <v>40151200</v>
      </c>
      <c r="S477" s="287" t="s">
        <v>1300</v>
      </c>
    </row>
    <row r="478" spans="1:19" ht="39.950000000000003" customHeight="1" x14ac:dyDescent="0.2">
      <c r="A478" s="112">
        <v>106820</v>
      </c>
      <c r="B478" s="37" t="s">
        <v>1304</v>
      </c>
      <c r="C478" s="38" t="s">
        <v>340</v>
      </c>
      <c r="D478" s="98" t="s">
        <v>522</v>
      </c>
      <c r="E478" s="39" t="s">
        <v>1305</v>
      </c>
      <c r="F478" s="38" t="s">
        <v>270</v>
      </c>
      <c r="G478" s="807"/>
      <c r="H478" s="41">
        <v>19.649999999999999</v>
      </c>
      <c r="I478" s="59" t="s">
        <v>31</v>
      </c>
      <c r="J478" s="79">
        <f t="shared" si="29"/>
        <v>0</v>
      </c>
      <c r="K478" s="43" t="s">
        <v>73</v>
      </c>
      <c r="L478" s="194">
        <v>0.7</v>
      </c>
      <c r="M478" s="195">
        <v>25</v>
      </c>
      <c r="N478" s="195">
        <v>25</v>
      </c>
      <c r="O478" s="195">
        <v>25</v>
      </c>
      <c r="P478" s="538">
        <v>2.5624999999999998E-2</v>
      </c>
      <c r="Q478" s="47" t="s">
        <v>1306</v>
      </c>
      <c r="R478" s="286">
        <v>40151200</v>
      </c>
      <c r="S478" s="287" t="s">
        <v>1300</v>
      </c>
    </row>
    <row r="479" spans="1:19" ht="110.25" x14ac:dyDescent="0.2">
      <c r="A479" s="317">
        <v>106723</v>
      </c>
      <c r="B479" s="56" t="s">
        <v>1307</v>
      </c>
      <c r="C479" s="38" t="s">
        <v>1308</v>
      </c>
      <c r="D479" s="40" t="s">
        <v>29</v>
      </c>
      <c r="E479" s="58" t="s">
        <v>1309</v>
      </c>
      <c r="F479" s="38" t="s">
        <v>270</v>
      </c>
      <c r="G479" s="807"/>
      <c r="H479" s="41">
        <v>501.25</v>
      </c>
      <c r="I479" s="59" t="s">
        <v>31</v>
      </c>
      <c r="J479" s="79">
        <f t="shared" si="29"/>
        <v>0</v>
      </c>
      <c r="K479" s="43" t="s">
        <v>73</v>
      </c>
      <c r="L479" s="44">
        <v>5</v>
      </c>
      <c r="M479" s="45">
        <v>33</v>
      </c>
      <c r="N479" s="45">
        <v>28</v>
      </c>
      <c r="O479" s="45">
        <v>40</v>
      </c>
      <c r="P479" s="538">
        <v>3.696E-2</v>
      </c>
      <c r="Q479" s="47" t="s">
        <v>1310</v>
      </c>
      <c r="R479" s="83">
        <v>62101098</v>
      </c>
      <c r="S479" s="287" t="s">
        <v>2157</v>
      </c>
    </row>
    <row r="480" spans="1:19" ht="110.25" x14ac:dyDescent="0.2">
      <c r="A480" s="317">
        <v>106724</v>
      </c>
      <c r="B480" s="56" t="s">
        <v>1311</v>
      </c>
      <c r="C480" s="38" t="s">
        <v>1308</v>
      </c>
      <c r="D480" s="40" t="s">
        <v>29</v>
      </c>
      <c r="E480" s="58" t="s">
        <v>1312</v>
      </c>
      <c r="F480" s="38" t="s">
        <v>270</v>
      </c>
      <c r="G480" s="807"/>
      <c r="H480" s="41">
        <v>501.25</v>
      </c>
      <c r="I480" s="59" t="s">
        <v>31</v>
      </c>
      <c r="J480" s="79">
        <f t="shared" si="29"/>
        <v>0</v>
      </c>
      <c r="K480" s="43" t="s">
        <v>73</v>
      </c>
      <c r="L480" s="44">
        <v>5</v>
      </c>
      <c r="M480" s="45">
        <v>37</v>
      </c>
      <c r="N480" s="45">
        <v>28</v>
      </c>
      <c r="O480" s="45">
        <v>35</v>
      </c>
      <c r="P480" s="538">
        <v>3.6260000000000001E-2</v>
      </c>
      <c r="Q480" s="47" t="s">
        <v>1310</v>
      </c>
      <c r="R480" s="83">
        <v>62101098</v>
      </c>
      <c r="S480" s="287" t="s">
        <v>2157</v>
      </c>
    </row>
    <row r="481" spans="1:19" ht="110.25" x14ac:dyDescent="0.2">
      <c r="A481" s="317">
        <v>106725</v>
      </c>
      <c r="B481" s="56" t="s">
        <v>1313</v>
      </c>
      <c r="C481" s="40" t="s">
        <v>1308</v>
      </c>
      <c r="D481" s="40" t="s">
        <v>29</v>
      </c>
      <c r="E481" s="58" t="s">
        <v>1314</v>
      </c>
      <c r="F481" s="38" t="s">
        <v>270</v>
      </c>
      <c r="G481" s="807"/>
      <c r="H481" s="41">
        <v>501.25</v>
      </c>
      <c r="I481" s="59" t="s">
        <v>31</v>
      </c>
      <c r="J481" s="79">
        <f t="shared" si="29"/>
        <v>0</v>
      </c>
      <c r="K481" s="43" t="s">
        <v>73</v>
      </c>
      <c r="L481" s="44">
        <v>5</v>
      </c>
      <c r="M481" s="45">
        <v>37</v>
      </c>
      <c r="N481" s="45">
        <v>28</v>
      </c>
      <c r="O481" s="45">
        <v>34</v>
      </c>
      <c r="P481" s="538">
        <v>3.5223999999999998E-2</v>
      </c>
      <c r="Q481" s="47" t="s">
        <v>1310</v>
      </c>
      <c r="R481" s="83">
        <v>62101098</v>
      </c>
      <c r="S481" s="287" t="s">
        <v>2157</v>
      </c>
    </row>
    <row r="482" spans="1:19" ht="47.25" x14ac:dyDescent="0.2">
      <c r="A482" s="112">
        <v>106435</v>
      </c>
      <c r="B482" s="37" t="s">
        <v>1315</v>
      </c>
      <c r="C482" s="38" t="s">
        <v>846</v>
      </c>
      <c r="D482" s="38" t="s">
        <v>522</v>
      </c>
      <c r="E482" s="58" t="s">
        <v>1316</v>
      </c>
      <c r="F482" s="38" t="s">
        <v>270</v>
      </c>
      <c r="G482" s="807"/>
      <c r="H482" s="41">
        <v>72.100000000000009</v>
      </c>
      <c r="I482" s="59" t="s">
        <v>31</v>
      </c>
      <c r="J482" s="79">
        <f t="shared" si="29"/>
        <v>0</v>
      </c>
      <c r="K482" s="43" t="s">
        <v>73</v>
      </c>
      <c r="L482" s="44">
        <v>5.36</v>
      </c>
      <c r="M482" s="45">
        <v>39</v>
      </c>
      <c r="N482" s="45">
        <v>30</v>
      </c>
      <c r="O482" s="45">
        <v>37</v>
      </c>
      <c r="P482" s="538">
        <v>4.3290000000000002E-2</v>
      </c>
      <c r="Q482" s="47" t="s">
        <v>1317</v>
      </c>
      <c r="R482" s="83">
        <v>48185000</v>
      </c>
      <c r="S482" s="287" t="s">
        <v>1318</v>
      </c>
    </row>
    <row r="483" spans="1:19" ht="47.25" x14ac:dyDescent="0.2">
      <c r="A483" s="112">
        <v>106436</v>
      </c>
      <c r="B483" s="37" t="s">
        <v>1319</v>
      </c>
      <c r="C483" s="38" t="s">
        <v>846</v>
      </c>
      <c r="D483" s="38" t="s">
        <v>522</v>
      </c>
      <c r="E483" s="58" t="s">
        <v>1320</v>
      </c>
      <c r="F483" s="38" t="s">
        <v>270</v>
      </c>
      <c r="G483" s="807"/>
      <c r="H483" s="41">
        <v>78.800000000000011</v>
      </c>
      <c r="I483" s="59" t="s">
        <v>31</v>
      </c>
      <c r="J483" s="79">
        <f t="shared" si="29"/>
        <v>0</v>
      </c>
      <c r="K483" s="43" t="s">
        <v>73</v>
      </c>
      <c r="L483" s="44">
        <v>4.8600000000000003</v>
      </c>
      <c r="M483" s="45">
        <v>39</v>
      </c>
      <c r="N483" s="45">
        <v>30</v>
      </c>
      <c r="O483" s="45">
        <v>37</v>
      </c>
      <c r="P483" s="538">
        <v>4.3290000000000002E-2</v>
      </c>
      <c r="Q483" s="47" t="s">
        <v>1321</v>
      </c>
      <c r="R483" s="83">
        <v>48185000</v>
      </c>
      <c r="S483" s="287" t="s">
        <v>1318</v>
      </c>
    </row>
    <row r="484" spans="1:19" ht="47.25" x14ac:dyDescent="0.2">
      <c r="A484" s="112">
        <v>106437</v>
      </c>
      <c r="B484" s="37" t="s">
        <v>1322</v>
      </c>
      <c r="C484" s="38" t="s">
        <v>846</v>
      </c>
      <c r="D484" s="38" t="s">
        <v>522</v>
      </c>
      <c r="E484" s="58" t="s">
        <v>1323</v>
      </c>
      <c r="F484" s="38" t="s">
        <v>270</v>
      </c>
      <c r="G484" s="807"/>
      <c r="H484" s="41">
        <v>82.5</v>
      </c>
      <c r="I484" s="59" t="s">
        <v>31</v>
      </c>
      <c r="J484" s="79">
        <f t="shared" si="29"/>
        <v>0</v>
      </c>
      <c r="K484" s="43" t="s">
        <v>73</v>
      </c>
      <c r="L484" s="44">
        <v>5.5</v>
      </c>
      <c r="M484" s="45">
        <v>39</v>
      </c>
      <c r="N484" s="45">
        <v>30</v>
      </c>
      <c r="O484" s="45">
        <v>37</v>
      </c>
      <c r="P484" s="538">
        <v>4.3290000000000002E-2</v>
      </c>
      <c r="Q484" s="47" t="s">
        <v>1324</v>
      </c>
      <c r="R484" s="83">
        <v>48185000</v>
      </c>
      <c r="S484" s="287" t="s">
        <v>1318</v>
      </c>
    </row>
    <row r="485" spans="1:19" ht="78.75" x14ac:dyDescent="0.2">
      <c r="A485" s="272">
        <v>106726</v>
      </c>
      <c r="B485" s="56" t="s">
        <v>1325</v>
      </c>
      <c r="C485" s="114" t="s">
        <v>1326</v>
      </c>
      <c r="D485" s="40" t="s">
        <v>29</v>
      </c>
      <c r="E485" s="58" t="s">
        <v>1327</v>
      </c>
      <c r="F485" s="38" t="s">
        <v>270</v>
      </c>
      <c r="G485" s="807"/>
      <c r="H485" s="41">
        <v>213.25</v>
      </c>
      <c r="I485" s="59" t="s">
        <v>31</v>
      </c>
      <c r="J485" s="79">
        <f t="shared" si="29"/>
        <v>0</v>
      </c>
      <c r="K485" s="43" t="s">
        <v>73</v>
      </c>
      <c r="L485" s="44">
        <v>6.3</v>
      </c>
      <c r="M485" s="45">
        <v>39</v>
      </c>
      <c r="N485" s="45">
        <v>28</v>
      </c>
      <c r="O485" s="45">
        <v>39</v>
      </c>
      <c r="P485" s="538">
        <v>4.2588000000000001E-2</v>
      </c>
      <c r="Q485" s="47" t="s">
        <v>1328</v>
      </c>
      <c r="R485" s="83">
        <v>39262000</v>
      </c>
      <c r="S485" s="287" t="s">
        <v>1329</v>
      </c>
    </row>
    <row r="486" spans="1:19" ht="79.5" thickBot="1" x14ac:dyDescent="0.25">
      <c r="A486" s="156">
        <v>106727</v>
      </c>
      <c r="B486" s="141" t="s">
        <v>1330</v>
      </c>
      <c r="C486" s="117" t="s">
        <v>292</v>
      </c>
      <c r="D486" s="52" t="s">
        <v>29</v>
      </c>
      <c r="E486" s="55" t="s">
        <v>1331</v>
      </c>
      <c r="F486" s="38" t="s">
        <v>270</v>
      </c>
      <c r="G486" s="807"/>
      <c r="H486" s="53">
        <v>61.45</v>
      </c>
      <c r="I486" s="97" t="s">
        <v>31</v>
      </c>
      <c r="J486" s="79">
        <f t="shared" si="29"/>
        <v>0</v>
      </c>
      <c r="K486" s="80" t="s">
        <v>73</v>
      </c>
      <c r="L486" s="81">
        <v>4.5999999999999996</v>
      </c>
      <c r="M486" s="103">
        <v>34</v>
      </c>
      <c r="N486" s="103">
        <v>28</v>
      </c>
      <c r="O486" s="103">
        <v>50</v>
      </c>
      <c r="P486" s="667">
        <v>4.7600000000000003E-2</v>
      </c>
      <c r="Q486" s="54" t="s">
        <v>1332</v>
      </c>
      <c r="R486" s="278">
        <v>39262000</v>
      </c>
      <c r="S486" s="295" t="s">
        <v>1333</v>
      </c>
    </row>
    <row r="487" spans="1:19" s="26" customFormat="1" ht="45" customHeight="1" thickBot="1" x14ac:dyDescent="0.25">
      <c r="A487" s="222" t="s">
        <v>1334</v>
      </c>
      <c r="B487" s="223"/>
      <c r="C487" s="223"/>
      <c r="D487" s="223"/>
      <c r="E487" s="223"/>
      <c r="F487" s="223"/>
      <c r="G487" s="224"/>
      <c r="H487" s="895"/>
      <c r="I487" s="223"/>
      <c r="J487" s="223"/>
      <c r="K487" s="223"/>
      <c r="L487" s="225"/>
      <c r="M487" s="225"/>
      <c r="N487" s="225"/>
      <c r="O487" s="225"/>
      <c r="P487" s="698"/>
      <c r="Q487" s="223"/>
      <c r="R487" s="223"/>
      <c r="S487" s="406"/>
    </row>
    <row r="488" spans="1:19" ht="39.950000000000003" customHeight="1" thickBot="1" x14ac:dyDescent="0.25">
      <c r="A488" s="403" t="s">
        <v>1335</v>
      </c>
      <c r="B488" s="242"/>
      <c r="C488" s="243"/>
      <c r="D488" s="243"/>
      <c r="E488" s="242"/>
      <c r="F488" s="244"/>
      <c r="G488" s="245"/>
      <c r="H488" s="889"/>
      <c r="I488" s="243"/>
      <c r="J488" s="243"/>
      <c r="K488" s="242"/>
      <c r="L488" s="243"/>
      <c r="M488" s="404"/>
      <c r="N488" s="404"/>
      <c r="O488" s="404"/>
      <c r="P488" s="676"/>
      <c r="Q488" s="244"/>
      <c r="R488" s="244"/>
      <c r="S488" s="405"/>
    </row>
    <row r="489" spans="1:19" ht="141.75" x14ac:dyDescent="0.2">
      <c r="A489" s="86">
        <v>106079</v>
      </c>
      <c r="B489" s="87" t="s">
        <v>1336</v>
      </c>
      <c r="C489" s="77" t="s">
        <v>67</v>
      </c>
      <c r="D489" s="77" t="s">
        <v>29</v>
      </c>
      <c r="E489" s="118" t="s">
        <v>1337</v>
      </c>
      <c r="F489" s="38" t="s">
        <v>270</v>
      </c>
      <c r="G489" s="807"/>
      <c r="H489" s="90">
        <v>1866.3500000000001</v>
      </c>
      <c r="I489" s="170" t="s">
        <v>31</v>
      </c>
      <c r="J489" s="32">
        <f t="shared" ref="J489:J496" si="30">IF(I489="USD",H489*G489,H489*G489*1.3)</f>
        <v>0</v>
      </c>
      <c r="K489" s="324" t="s">
        <v>73</v>
      </c>
      <c r="L489" s="325">
        <v>4</v>
      </c>
      <c r="M489" s="326">
        <v>55</v>
      </c>
      <c r="N489" s="326">
        <v>46</v>
      </c>
      <c r="O489" s="326">
        <v>22</v>
      </c>
      <c r="P489" s="669">
        <v>5.5660000000000001E-2</v>
      </c>
      <c r="Q489" s="119" t="s">
        <v>1338</v>
      </c>
      <c r="R489" s="104">
        <v>90268020</v>
      </c>
      <c r="S489" s="296" t="s">
        <v>1339</v>
      </c>
    </row>
    <row r="490" spans="1:19" ht="110.25" x14ac:dyDescent="0.2">
      <c r="A490" s="298">
        <v>106711</v>
      </c>
      <c r="B490" s="148" t="s">
        <v>1340</v>
      </c>
      <c r="C490" s="77" t="s">
        <v>67</v>
      </c>
      <c r="D490" s="77" t="s">
        <v>29</v>
      </c>
      <c r="E490" s="118" t="s">
        <v>1341</v>
      </c>
      <c r="F490" s="38" t="s">
        <v>270</v>
      </c>
      <c r="G490" s="807"/>
      <c r="H490" s="896">
        <v>2696.8</v>
      </c>
      <c r="I490" s="59" t="s">
        <v>31</v>
      </c>
      <c r="J490" s="270">
        <f t="shared" si="30"/>
        <v>0</v>
      </c>
      <c r="K490" s="43" t="s">
        <v>73</v>
      </c>
      <c r="L490" s="44">
        <v>1.8</v>
      </c>
      <c r="M490" s="45">
        <v>47</v>
      </c>
      <c r="N490" s="45">
        <v>15</v>
      </c>
      <c r="O490" s="45">
        <v>12</v>
      </c>
      <c r="P490" s="683">
        <v>8.4600000000000005E-3</v>
      </c>
      <c r="Q490" s="119" t="s">
        <v>1342</v>
      </c>
      <c r="R490" s="104">
        <v>85394910</v>
      </c>
      <c r="S490" s="287" t="s">
        <v>1343</v>
      </c>
    </row>
    <row r="491" spans="1:19" ht="126" x14ac:dyDescent="0.2">
      <c r="A491" s="272">
        <v>106745</v>
      </c>
      <c r="B491" s="56" t="s">
        <v>1344</v>
      </c>
      <c r="C491" s="38" t="s">
        <v>67</v>
      </c>
      <c r="D491" s="40" t="s">
        <v>29</v>
      </c>
      <c r="E491" s="58" t="s">
        <v>1345</v>
      </c>
      <c r="F491" s="38" t="s">
        <v>270</v>
      </c>
      <c r="G491" s="807"/>
      <c r="H491" s="41">
        <v>651.45000000000005</v>
      </c>
      <c r="I491" s="59" t="s">
        <v>31</v>
      </c>
      <c r="J491" s="79">
        <f t="shared" si="30"/>
        <v>0</v>
      </c>
      <c r="K491" s="43" t="s">
        <v>73</v>
      </c>
      <c r="L491" s="44">
        <v>0.5</v>
      </c>
      <c r="M491" s="46">
        <v>6.5</v>
      </c>
      <c r="N491" s="46">
        <v>14.5</v>
      </c>
      <c r="O491" s="46">
        <v>0.5</v>
      </c>
      <c r="P491" s="538">
        <v>4.7125E-5</v>
      </c>
      <c r="Q491" s="47" t="s">
        <v>1346</v>
      </c>
      <c r="R491" s="297">
        <v>84799070</v>
      </c>
      <c r="S491" s="287" t="s">
        <v>1347</v>
      </c>
    </row>
    <row r="492" spans="1:19" ht="78.75" x14ac:dyDescent="0.2">
      <c r="A492" s="156">
        <v>106722</v>
      </c>
      <c r="B492" s="141" t="s">
        <v>1348</v>
      </c>
      <c r="C492" s="50" t="s">
        <v>361</v>
      </c>
      <c r="D492" s="52" t="s">
        <v>269</v>
      </c>
      <c r="E492" s="55" t="s">
        <v>1349</v>
      </c>
      <c r="F492" s="28" t="s">
        <v>270</v>
      </c>
      <c r="G492" s="807"/>
      <c r="H492" s="53">
        <v>148.75</v>
      </c>
      <c r="I492" s="97" t="s">
        <v>31</v>
      </c>
      <c r="J492" s="79">
        <f t="shared" si="30"/>
        <v>0</v>
      </c>
      <c r="K492" s="43" t="s">
        <v>73</v>
      </c>
      <c r="L492" s="44">
        <v>0.24</v>
      </c>
      <c r="M492" s="44">
        <v>28</v>
      </c>
      <c r="N492" s="44">
        <v>29</v>
      </c>
      <c r="O492" s="44">
        <v>32</v>
      </c>
      <c r="P492" s="538">
        <v>2.5984E-2</v>
      </c>
      <c r="Q492" s="54" t="s">
        <v>1350</v>
      </c>
      <c r="R492" s="297">
        <v>84799070</v>
      </c>
      <c r="S492" s="287" t="s">
        <v>1347</v>
      </c>
    </row>
    <row r="493" spans="1:19" ht="180" customHeight="1" x14ac:dyDescent="0.2">
      <c r="A493" s="112">
        <v>106094</v>
      </c>
      <c r="B493" s="37" t="s">
        <v>1351</v>
      </c>
      <c r="C493" s="50" t="s">
        <v>67</v>
      </c>
      <c r="D493" s="40" t="s">
        <v>29</v>
      </c>
      <c r="E493" s="58" t="s">
        <v>1352</v>
      </c>
      <c r="F493" s="38" t="s">
        <v>270</v>
      </c>
      <c r="G493" s="807"/>
      <c r="H493" s="41">
        <v>248.85000000000002</v>
      </c>
      <c r="I493" s="59" t="s">
        <v>31</v>
      </c>
      <c r="J493" s="79">
        <f t="shared" si="30"/>
        <v>0</v>
      </c>
      <c r="K493" s="43" t="s">
        <v>73</v>
      </c>
      <c r="L493" s="44">
        <v>2</v>
      </c>
      <c r="M493" s="45">
        <v>27</v>
      </c>
      <c r="N493" s="45">
        <v>12</v>
      </c>
      <c r="O493" s="45">
        <v>7</v>
      </c>
      <c r="P493" s="538">
        <v>2.2680000000000001E-3</v>
      </c>
      <c r="Q493" s="47" t="s">
        <v>1353</v>
      </c>
      <c r="R493" s="83">
        <v>30059099</v>
      </c>
      <c r="S493" s="287" t="s">
        <v>1354</v>
      </c>
    </row>
    <row r="494" spans="1:19" ht="39.950000000000003" customHeight="1" x14ac:dyDescent="0.2">
      <c r="A494" s="36">
        <v>106349</v>
      </c>
      <c r="B494" s="37" t="s">
        <v>1355</v>
      </c>
      <c r="C494" s="50" t="s">
        <v>67</v>
      </c>
      <c r="D494" s="40" t="s">
        <v>29</v>
      </c>
      <c r="E494" s="58" t="s">
        <v>1356</v>
      </c>
      <c r="F494" s="38" t="s">
        <v>270</v>
      </c>
      <c r="G494" s="807"/>
      <c r="H494" s="41">
        <v>8.1</v>
      </c>
      <c r="I494" s="59" t="s">
        <v>31</v>
      </c>
      <c r="J494" s="79">
        <f t="shared" si="30"/>
        <v>0</v>
      </c>
      <c r="K494" s="43" t="s">
        <v>73</v>
      </c>
      <c r="L494" s="44">
        <v>0.3</v>
      </c>
      <c r="M494" s="45">
        <v>20</v>
      </c>
      <c r="N494" s="45">
        <v>20</v>
      </c>
      <c r="O494" s="45">
        <v>25</v>
      </c>
      <c r="P494" s="538">
        <v>0.01</v>
      </c>
      <c r="Q494" s="47" t="s">
        <v>1357</v>
      </c>
      <c r="R494" s="83">
        <v>39269097</v>
      </c>
      <c r="S494" s="287" t="s">
        <v>1358</v>
      </c>
    </row>
    <row r="495" spans="1:19" ht="94.5" x14ac:dyDescent="0.2">
      <c r="A495" s="272">
        <v>106728</v>
      </c>
      <c r="B495" s="56" t="s">
        <v>1359</v>
      </c>
      <c r="C495" s="113" t="s">
        <v>340</v>
      </c>
      <c r="D495" s="40" t="s">
        <v>29</v>
      </c>
      <c r="E495" s="58" t="s">
        <v>1360</v>
      </c>
      <c r="F495" s="38" t="s">
        <v>270</v>
      </c>
      <c r="G495" s="807"/>
      <c r="H495" s="41">
        <v>97.300000000000011</v>
      </c>
      <c r="I495" s="59" t="s">
        <v>31</v>
      </c>
      <c r="J495" s="79">
        <f t="shared" si="30"/>
        <v>0</v>
      </c>
      <c r="K495" s="43" t="s">
        <v>73</v>
      </c>
      <c r="L495" s="44">
        <v>0.5</v>
      </c>
      <c r="M495" s="45">
        <v>23</v>
      </c>
      <c r="N495" s="45">
        <v>12</v>
      </c>
      <c r="O495" s="45">
        <v>9</v>
      </c>
      <c r="P495" s="538">
        <v>2.4840000000000001E-3</v>
      </c>
      <c r="Q495" s="47" t="s">
        <v>1361</v>
      </c>
      <c r="R495" s="83">
        <v>39239000</v>
      </c>
      <c r="S495" s="287" t="s">
        <v>1362</v>
      </c>
    </row>
    <row r="496" spans="1:19" ht="66" customHeight="1" x14ac:dyDescent="0.2">
      <c r="A496" s="36">
        <v>106445</v>
      </c>
      <c r="B496" s="37" t="s">
        <v>1363</v>
      </c>
      <c r="C496" s="50" t="s">
        <v>67</v>
      </c>
      <c r="D496" s="40" t="s">
        <v>29</v>
      </c>
      <c r="E496" s="58" t="s">
        <v>1364</v>
      </c>
      <c r="F496" s="38" t="s">
        <v>270</v>
      </c>
      <c r="G496" s="807"/>
      <c r="H496" s="41">
        <v>55.1</v>
      </c>
      <c r="I496" s="59" t="s">
        <v>31</v>
      </c>
      <c r="J496" s="79">
        <f t="shared" si="30"/>
        <v>0</v>
      </c>
      <c r="K496" s="43" t="s">
        <v>73</v>
      </c>
      <c r="L496" s="44">
        <v>2</v>
      </c>
      <c r="M496" s="45">
        <v>82</v>
      </c>
      <c r="N496" s="45">
        <v>37</v>
      </c>
      <c r="O496" s="45">
        <v>6</v>
      </c>
      <c r="P496" s="538">
        <v>1.8204000000000001E-2</v>
      </c>
      <c r="Q496" s="47" t="s">
        <v>1365</v>
      </c>
      <c r="R496" s="83">
        <v>39232990</v>
      </c>
      <c r="S496" s="287" t="s">
        <v>1366</v>
      </c>
    </row>
    <row r="497" spans="1:19" ht="63.75" thickBot="1" x14ac:dyDescent="0.25">
      <c r="A497" s="532">
        <v>106409</v>
      </c>
      <c r="B497" s="241" t="s">
        <v>1367</v>
      </c>
      <c r="C497" s="52" t="s">
        <v>446</v>
      </c>
      <c r="D497" s="52" t="s">
        <v>29</v>
      </c>
      <c r="E497" s="55" t="s">
        <v>1368</v>
      </c>
      <c r="F497" s="38" t="s">
        <v>270</v>
      </c>
      <c r="G497" s="807"/>
      <c r="H497" s="53">
        <v>11.450000000000001</v>
      </c>
      <c r="I497" s="97" t="s">
        <v>31</v>
      </c>
      <c r="J497" s="79">
        <f>IF(I497="USD",H497*G497,H497*G497*1.25)</f>
        <v>0</v>
      </c>
      <c r="K497" s="80" t="s">
        <v>73</v>
      </c>
      <c r="L497" s="81">
        <v>0.1</v>
      </c>
      <c r="M497" s="146">
        <v>15.5</v>
      </c>
      <c r="N497" s="146">
        <v>15.5</v>
      </c>
      <c r="O497" s="146">
        <v>19.5</v>
      </c>
      <c r="P497" s="667">
        <v>4.6848749999999998E-3</v>
      </c>
      <c r="Q497" s="54" t="s">
        <v>1369</v>
      </c>
      <c r="R497" s="278">
        <v>39239000</v>
      </c>
      <c r="S497" s="295" t="s">
        <v>1370</v>
      </c>
    </row>
    <row r="498" spans="1:19" ht="39.950000000000003" customHeight="1" thickBot="1" x14ac:dyDescent="0.25">
      <c r="A498" s="250" t="s">
        <v>1371</v>
      </c>
      <c r="B498" s="227"/>
      <c r="C498" s="228"/>
      <c r="D498" s="228"/>
      <c r="E498" s="227"/>
      <c r="F498" s="229"/>
      <c r="G498" s="232"/>
      <c r="H498" s="885"/>
      <c r="I498" s="228"/>
      <c r="J498" s="228"/>
      <c r="K498" s="227"/>
      <c r="L498" s="228"/>
      <c r="M498" s="231"/>
      <c r="N498" s="231"/>
      <c r="O498" s="231"/>
      <c r="P498" s="666"/>
      <c r="Q498" s="229"/>
      <c r="R498" s="229"/>
      <c r="S498" s="330"/>
    </row>
    <row r="499" spans="1:19" ht="94.5" x14ac:dyDescent="0.2">
      <c r="A499" s="112">
        <v>106821</v>
      </c>
      <c r="B499" s="37" t="s">
        <v>1372</v>
      </c>
      <c r="C499" s="38" t="s">
        <v>340</v>
      </c>
      <c r="D499" s="40" t="s">
        <v>275</v>
      </c>
      <c r="E499" s="58" t="s">
        <v>1373</v>
      </c>
      <c r="F499" s="38" t="s">
        <v>270</v>
      </c>
      <c r="G499" s="807"/>
      <c r="H499" s="41">
        <v>43.2</v>
      </c>
      <c r="I499" s="59" t="s">
        <v>31</v>
      </c>
      <c r="J499" s="42">
        <f t="shared" ref="J499:J505" si="31">IF(I499="USD",H499*G499,H499*G499*1.3)</f>
        <v>0</v>
      </c>
      <c r="K499" s="43" t="s">
        <v>73</v>
      </c>
      <c r="L499" s="44">
        <v>2</v>
      </c>
      <c r="M499" s="45">
        <v>21</v>
      </c>
      <c r="N499" s="45">
        <v>29</v>
      </c>
      <c r="O499" s="45">
        <v>32</v>
      </c>
      <c r="P499" s="538">
        <v>1.9487999999999998E-2</v>
      </c>
      <c r="Q499" s="47" t="s">
        <v>1374</v>
      </c>
      <c r="R499" s="83">
        <v>28011000</v>
      </c>
      <c r="S499" s="287" t="s">
        <v>1375</v>
      </c>
    </row>
    <row r="500" spans="1:19" ht="63" x14ac:dyDescent="0.2">
      <c r="A500" s="121">
        <v>106373</v>
      </c>
      <c r="B500" s="24" t="s">
        <v>1376</v>
      </c>
      <c r="C500" s="28" t="s">
        <v>67</v>
      </c>
      <c r="D500" s="40" t="s">
        <v>275</v>
      </c>
      <c r="E500" s="29" t="s">
        <v>1377</v>
      </c>
      <c r="F500" s="38" t="s">
        <v>270</v>
      </c>
      <c r="G500" s="807"/>
      <c r="H500" s="31">
        <v>3.9000000000000004</v>
      </c>
      <c r="I500" s="170" t="s">
        <v>31</v>
      </c>
      <c r="J500" s="32">
        <f t="shared" si="31"/>
        <v>0</v>
      </c>
      <c r="K500" s="80" t="s">
        <v>73</v>
      </c>
      <c r="L500" s="81">
        <v>1.1000000000000001</v>
      </c>
      <c r="M500" s="103">
        <v>21</v>
      </c>
      <c r="N500" s="103">
        <v>29</v>
      </c>
      <c r="O500" s="103">
        <v>32</v>
      </c>
      <c r="P500" s="667">
        <v>1.95E-2</v>
      </c>
      <c r="Q500" s="35" t="s">
        <v>1378</v>
      </c>
      <c r="R500" s="252">
        <v>34012090</v>
      </c>
      <c r="S500" s="295" t="s">
        <v>1379</v>
      </c>
    </row>
    <row r="501" spans="1:19" ht="78.75" x14ac:dyDescent="0.2">
      <c r="A501" s="112">
        <v>106374</v>
      </c>
      <c r="B501" s="37" t="s">
        <v>1380</v>
      </c>
      <c r="C501" s="38" t="s">
        <v>67</v>
      </c>
      <c r="D501" s="40" t="s">
        <v>269</v>
      </c>
      <c r="E501" s="58" t="s">
        <v>1381</v>
      </c>
      <c r="F501" s="38" t="s">
        <v>270</v>
      </c>
      <c r="G501" s="807"/>
      <c r="H501" s="41">
        <v>8.2000000000000011</v>
      </c>
      <c r="I501" s="59" t="s">
        <v>31</v>
      </c>
      <c r="J501" s="42">
        <f t="shared" si="31"/>
        <v>0</v>
      </c>
      <c r="K501" s="43" t="s">
        <v>1382</v>
      </c>
      <c r="L501" s="44">
        <v>1.4</v>
      </c>
      <c r="M501" s="45">
        <v>21</v>
      </c>
      <c r="N501" s="45">
        <v>29</v>
      </c>
      <c r="O501" s="45">
        <v>32</v>
      </c>
      <c r="P501" s="538">
        <v>1.95E-2</v>
      </c>
      <c r="Q501" s="47" t="s">
        <v>1383</v>
      </c>
      <c r="R501" s="83">
        <v>38089490</v>
      </c>
      <c r="S501" s="287" t="s">
        <v>1384</v>
      </c>
    </row>
    <row r="502" spans="1:19" ht="47.25" x14ac:dyDescent="0.2">
      <c r="A502" s="36">
        <v>106294</v>
      </c>
      <c r="B502" s="37" t="s">
        <v>1385</v>
      </c>
      <c r="C502" s="38" t="s">
        <v>67</v>
      </c>
      <c r="D502" s="40" t="s">
        <v>269</v>
      </c>
      <c r="E502" s="58" t="s">
        <v>1386</v>
      </c>
      <c r="F502" s="76" t="s">
        <v>270</v>
      </c>
      <c r="G502" s="807"/>
      <c r="H502" s="41">
        <v>46.550000000000004</v>
      </c>
      <c r="I502" s="59" t="s">
        <v>31</v>
      </c>
      <c r="J502" s="79">
        <f t="shared" si="31"/>
        <v>0</v>
      </c>
      <c r="K502" s="43" t="s">
        <v>2003</v>
      </c>
      <c r="L502" s="44">
        <v>3.6</v>
      </c>
      <c r="M502" s="45">
        <v>21</v>
      </c>
      <c r="N502" s="46">
        <v>29</v>
      </c>
      <c r="O502" s="45">
        <v>32</v>
      </c>
      <c r="P502" s="538">
        <v>1.95E-2</v>
      </c>
      <c r="Q502" s="47" t="s">
        <v>1387</v>
      </c>
      <c r="R502" s="83">
        <v>38089490</v>
      </c>
      <c r="S502" s="287" t="s">
        <v>1388</v>
      </c>
    </row>
    <row r="503" spans="1:19" ht="49.5" customHeight="1" x14ac:dyDescent="0.2">
      <c r="A503" s="112">
        <v>106371</v>
      </c>
      <c r="B503" s="37" t="s">
        <v>1389</v>
      </c>
      <c r="C503" s="38" t="s">
        <v>67</v>
      </c>
      <c r="D503" s="40" t="s">
        <v>269</v>
      </c>
      <c r="E503" s="58" t="s">
        <v>1390</v>
      </c>
      <c r="F503" s="76" t="s">
        <v>270</v>
      </c>
      <c r="G503" s="807"/>
      <c r="H503" s="41">
        <v>35.200000000000003</v>
      </c>
      <c r="I503" s="59" t="s">
        <v>31</v>
      </c>
      <c r="J503" s="79">
        <f t="shared" si="31"/>
        <v>0</v>
      </c>
      <c r="K503" s="43" t="s">
        <v>1382</v>
      </c>
      <c r="L503" s="44">
        <v>5.0999999999999996</v>
      </c>
      <c r="M503" s="45">
        <v>21</v>
      </c>
      <c r="N503" s="45">
        <v>29</v>
      </c>
      <c r="O503" s="45">
        <v>32</v>
      </c>
      <c r="P503" s="538">
        <v>1.95E-2</v>
      </c>
      <c r="Q503" s="47" t="s">
        <v>1391</v>
      </c>
      <c r="R503" s="83">
        <v>38089490</v>
      </c>
      <c r="S503" s="287" t="s">
        <v>1392</v>
      </c>
    </row>
    <row r="504" spans="1:19" ht="104.25" customHeight="1" x14ac:dyDescent="0.2">
      <c r="A504" s="272">
        <v>106747</v>
      </c>
      <c r="B504" s="56" t="s">
        <v>1393</v>
      </c>
      <c r="C504" s="38" t="s">
        <v>812</v>
      </c>
      <c r="D504" s="40" t="s">
        <v>29</v>
      </c>
      <c r="E504" s="58" t="s">
        <v>1394</v>
      </c>
      <c r="F504" s="38" t="s">
        <v>270</v>
      </c>
      <c r="G504" s="807"/>
      <c r="H504" s="41">
        <v>10.3</v>
      </c>
      <c r="I504" s="59" t="s">
        <v>31</v>
      </c>
      <c r="J504" s="79">
        <f t="shared" si="31"/>
        <v>0</v>
      </c>
      <c r="K504" s="43" t="s">
        <v>73</v>
      </c>
      <c r="L504" s="44">
        <v>0.2</v>
      </c>
      <c r="M504" s="45">
        <v>20</v>
      </c>
      <c r="N504" s="45">
        <v>12</v>
      </c>
      <c r="O504" s="45">
        <v>25</v>
      </c>
      <c r="P504" s="538">
        <v>6.0000000000000001E-3</v>
      </c>
      <c r="Q504" s="47" t="s">
        <v>1395</v>
      </c>
      <c r="R504" s="83">
        <v>39269097</v>
      </c>
      <c r="S504" s="287" t="s">
        <v>1396</v>
      </c>
    </row>
    <row r="505" spans="1:19" ht="87" customHeight="1" thickBot="1" x14ac:dyDescent="0.25">
      <c r="A505" s="116">
        <v>106378</v>
      </c>
      <c r="B505" s="49" t="s">
        <v>1397</v>
      </c>
      <c r="C505" s="50" t="s">
        <v>67</v>
      </c>
      <c r="D505" s="52" t="s">
        <v>269</v>
      </c>
      <c r="E505" s="55" t="s">
        <v>1398</v>
      </c>
      <c r="F505" s="28" t="s">
        <v>270</v>
      </c>
      <c r="G505" s="807"/>
      <c r="H505" s="53">
        <v>130.80000000000001</v>
      </c>
      <c r="I505" s="97" t="s">
        <v>31</v>
      </c>
      <c r="J505" s="79">
        <f t="shared" si="31"/>
        <v>0</v>
      </c>
      <c r="K505" s="80" t="s">
        <v>1399</v>
      </c>
      <c r="L505" s="81">
        <v>18</v>
      </c>
      <c r="M505" s="146">
        <v>105</v>
      </c>
      <c r="N505" s="103">
        <v>60</v>
      </c>
      <c r="O505" s="103">
        <v>32</v>
      </c>
      <c r="P505" s="667">
        <v>0.2016</v>
      </c>
      <c r="Q505" s="54" t="s">
        <v>1400</v>
      </c>
      <c r="R505" s="278">
        <v>34029090</v>
      </c>
      <c r="S505" s="295" t="s">
        <v>1401</v>
      </c>
    </row>
    <row r="506" spans="1:19" s="26" customFormat="1" ht="45" customHeight="1" thickBot="1" x14ac:dyDescent="0.25">
      <c r="A506" s="222" t="s">
        <v>1402</v>
      </c>
      <c r="B506" s="223"/>
      <c r="C506" s="223"/>
      <c r="D506" s="223"/>
      <c r="E506" s="223"/>
      <c r="F506" s="223"/>
      <c r="G506" s="224"/>
      <c r="H506" s="895"/>
      <c r="I506" s="223"/>
      <c r="J506" s="223"/>
      <c r="K506" s="223"/>
      <c r="L506" s="225"/>
      <c r="M506" s="225"/>
      <c r="N506" s="225"/>
      <c r="O506" s="225"/>
      <c r="P506" s="698"/>
      <c r="Q506" s="223"/>
      <c r="R506" s="223"/>
      <c r="S506" s="406"/>
    </row>
    <row r="507" spans="1:19" ht="39.950000000000003" customHeight="1" thickBot="1" x14ac:dyDescent="0.25">
      <c r="A507" s="403" t="s">
        <v>1403</v>
      </c>
      <c r="B507" s="242"/>
      <c r="C507" s="243"/>
      <c r="D507" s="243"/>
      <c r="E507" s="242"/>
      <c r="F507" s="244"/>
      <c r="G507" s="245"/>
      <c r="H507" s="889"/>
      <c r="I507" s="243"/>
      <c r="J507" s="243"/>
      <c r="K507" s="242"/>
      <c r="L507" s="243"/>
      <c r="M507" s="404"/>
      <c r="N507" s="404"/>
      <c r="O507" s="404"/>
      <c r="P507" s="676"/>
      <c r="Q507" s="244"/>
      <c r="R507" s="244"/>
      <c r="S507" s="405"/>
    </row>
    <row r="508" spans="1:19" ht="102" customHeight="1" thickBot="1" x14ac:dyDescent="0.25">
      <c r="A508" s="272">
        <v>106331</v>
      </c>
      <c r="B508" s="56" t="s">
        <v>1404</v>
      </c>
      <c r="C508" s="38" t="s">
        <v>67</v>
      </c>
      <c r="D508" s="52" t="s">
        <v>101</v>
      </c>
      <c r="E508" s="58" t="s">
        <v>1969</v>
      </c>
      <c r="F508" s="76" t="s">
        <v>270</v>
      </c>
      <c r="G508" s="807"/>
      <c r="H508" s="41">
        <v>63.2</v>
      </c>
      <c r="I508" s="59" t="s">
        <v>31</v>
      </c>
      <c r="J508" s="79">
        <f>IF(I508="USD",H508*G508,H508*G508*1.3)</f>
        <v>0</v>
      </c>
      <c r="K508" s="43" t="s">
        <v>281</v>
      </c>
      <c r="L508" s="44">
        <v>4</v>
      </c>
      <c r="M508" s="45">
        <v>45</v>
      </c>
      <c r="N508" s="45">
        <v>45</v>
      </c>
      <c r="O508" s="45">
        <v>40</v>
      </c>
      <c r="P508" s="538">
        <v>8.1000000000000003E-2</v>
      </c>
      <c r="Q508" s="47" t="s">
        <v>1405</v>
      </c>
      <c r="R508" s="83">
        <v>29071100</v>
      </c>
      <c r="S508" s="287" t="s">
        <v>1406</v>
      </c>
    </row>
    <row r="509" spans="1:19" ht="39.950000000000003" customHeight="1" thickBot="1" x14ac:dyDescent="0.25">
      <c r="A509" s="250" t="s">
        <v>1407</v>
      </c>
      <c r="B509" s="227"/>
      <c r="C509" s="228"/>
      <c r="D509" s="228"/>
      <c r="E509" s="227"/>
      <c r="F509" s="229"/>
      <c r="G509" s="232"/>
      <c r="H509" s="885"/>
      <c r="I509" s="228"/>
      <c r="J509" s="228"/>
      <c r="K509" s="227"/>
      <c r="L509" s="228"/>
      <c r="M509" s="231"/>
      <c r="N509" s="231"/>
      <c r="O509" s="231"/>
      <c r="P509" s="666"/>
      <c r="Q509" s="229"/>
      <c r="R509" s="229"/>
      <c r="S509" s="330"/>
    </row>
    <row r="510" spans="1:19" ht="43.5" customHeight="1" x14ac:dyDescent="0.2">
      <c r="A510" s="36">
        <v>106253</v>
      </c>
      <c r="B510" s="37" t="s">
        <v>1408</v>
      </c>
      <c r="C510" s="40" t="s">
        <v>1409</v>
      </c>
      <c r="D510" s="40" t="s">
        <v>29</v>
      </c>
      <c r="E510" s="58" t="s">
        <v>1410</v>
      </c>
      <c r="F510" s="38" t="s">
        <v>270</v>
      </c>
      <c r="G510" s="807"/>
      <c r="H510" s="41">
        <v>58.45</v>
      </c>
      <c r="I510" s="59" t="s">
        <v>31</v>
      </c>
      <c r="J510" s="79">
        <f>IF(I510="USD",H510*G510,H510*G510*1.3)</f>
        <v>0</v>
      </c>
      <c r="K510" s="43" t="s">
        <v>73</v>
      </c>
      <c r="L510" s="44">
        <v>4.3</v>
      </c>
      <c r="M510" s="45">
        <v>61</v>
      </c>
      <c r="N510" s="45">
        <v>37</v>
      </c>
      <c r="O510" s="45">
        <v>52</v>
      </c>
      <c r="P510" s="538">
        <v>0.117364</v>
      </c>
      <c r="Q510" s="47" t="s">
        <v>1411</v>
      </c>
      <c r="R510" s="83">
        <v>39269097</v>
      </c>
      <c r="S510" s="287" t="s">
        <v>1412</v>
      </c>
    </row>
    <row r="511" spans="1:19" ht="78.75" x14ac:dyDescent="0.2">
      <c r="A511" s="272">
        <v>106718</v>
      </c>
      <c r="B511" s="56" t="s">
        <v>1413</v>
      </c>
      <c r="C511" s="40" t="s">
        <v>361</v>
      </c>
      <c r="D511" s="40" t="s">
        <v>29</v>
      </c>
      <c r="E511" s="58" t="s">
        <v>1414</v>
      </c>
      <c r="F511" s="38" t="s">
        <v>270</v>
      </c>
      <c r="G511" s="807"/>
      <c r="H511" s="41">
        <v>117.60000000000001</v>
      </c>
      <c r="I511" s="59" t="s">
        <v>31</v>
      </c>
      <c r="J511" s="79">
        <f>IF(I511="USD",H511*G511,H511*G511*1.3)</f>
        <v>0</v>
      </c>
      <c r="K511" s="43" t="s">
        <v>73</v>
      </c>
      <c r="L511" s="44">
        <v>2.1</v>
      </c>
      <c r="M511" s="45">
        <v>51</v>
      </c>
      <c r="N511" s="45">
        <v>43</v>
      </c>
      <c r="O511" s="45">
        <v>11</v>
      </c>
      <c r="P511" s="538">
        <v>2.4122999999999999E-2</v>
      </c>
      <c r="Q511" s="47" t="s">
        <v>1415</v>
      </c>
      <c r="R511" s="83">
        <v>48191000</v>
      </c>
      <c r="S511" s="287" t="s">
        <v>1416</v>
      </c>
    </row>
    <row r="512" spans="1:19" ht="79.5" thickBot="1" x14ac:dyDescent="0.25">
      <c r="A512" s="36">
        <v>106256</v>
      </c>
      <c r="B512" s="37" t="s">
        <v>1417</v>
      </c>
      <c r="C512" s="40" t="s">
        <v>67</v>
      </c>
      <c r="D512" s="40" t="s">
        <v>29</v>
      </c>
      <c r="E512" s="58" t="s">
        <v>1418</v>
      </c>
      <c r="F512" s="38" t="s">
        <v>270</v>
      </c>
      <c r="G512" s="807"/>
      <c r="H512" s="41">
        <v>71.600000000000009</v>
      </c>
      <c r="I512" s="59" t="s">
        <v>31</v>
      </c>
      <c r="J512" s="42">
        <f>IF(I512="USD",H512*G512,H512*G512*1.3)</f>
        <v>0</v>
      </c>
      <c r="K512" s="43" t="s">
        <v>73</v>
      </c>
      <c r="L512" s="44">
        <v>0.6</v>
      </c>
      <c r="M512" s="45">
        <v>15</v>
      </c>
      <c r="N512" s="45">
        <v>15</v>
      </c>
      <c r="O512" s="45">
        <v>30</v>
      </c>
      <c r="P512" s="538">
        <v>6.7499999999999999E-3</v>
      </c>
      <c r="Q512" s="47" t="s">
        <v>1419</v>
      </c>
      <c r="R512" s="83">
        <v>39269097</v>
      </c>
      <c r="S512" s="287" t="s">
        <v>1420</v>
      </c>
    </row>
    <row r="513" spans="1:19" s="26" customFormat="1" ht="45" customHeight="1" thickBot="1" x14ac:dyDescent="0.25">
      <c r="A513" s="348" t="s">
        <v>1421</v>
      </c>
      <c r="B513" s="349"/>
      <c r="C513" s="349"/>
      <c r="D513" s="349"/>
      <c r="E513" s="349"/>
      <c r="F513" s="349"/>
      <c r="G513" s="350"/>
      <c r="H513" s="892"/>
      <c r="I513" s="349"/>
      <c r="J513" s="349"/>
      <c r="K513" s="349"/>
      <c r="L513" s="352"/>
      <c r="M513" s="352"/>
      <c r="N513" s="352"/>
      <c r="O513" s="352"/>
      <c r="P513" s="693"/>
      <c r="Q513" s="349"/>
      <c r="R513" s="349"/>
      <c r="S513" s="353"/>
    </row>
    <row r="514" spans="1:19" s="26" customFormat="1" ht="45" customHeight="1" thickBot="1" x14ac:dyDescent="0.25">
      <c r="A514" s="354" t="s">
        <v>1422</v>
      </c>
      <c r="B514" s="355"/>
      <c r="C514" s="355"/>
      <c r="D514" s="355"/>
      <c r="E514" s="355"/>
      <c r="F514" s="355"/>
      <c r="G514" s="356"/>
      <c r="H514" s="890"/>
      <c r="I514" s="355"/>
      <c r="J514" s="355"/>
      <c r="K514" s="355"/>
      <c r="L514" s="358"/>
      <c r="M514" s="358"/>
      <c r="N514" s="358"/>
      <c r="O514" s="358"/>
      <c r="P514" s="688"/>
      <c r="Q514" s="355"/>
      <c r="R514" s="355"/>
      <c r="S514" s="359"/>
    </row>
    <row r="515" spans="1:19" ht="39.950000000000003" customHeight="1" thickBot="1" x14ac:dyDescent="0.25">
      <c r="A515" s="250" t="s">
        <v>1423</v>
      </c>
      <c r="B515" s="227"/>
      <c r="C515" s="228"/>
      <c r="D515" s="228"/>
      <c r="E515" s="227"/>
      <c r="F515" s="229"/>
      <c r="G515" s="232"/>
      <c r="H515" s="885"/>
      <c r="I515" s="228"/>
      <c r="J515" s="228"/>
      <c r="K515" s="227"/>
      <c r="L515" s="228"/>
      <c r="M515" s="231"/>
      <c r="N515" s="231"/>
      <c r="O515" s="231"/>
      <c r="P515" s="666"/>
      <c r="Q515" s="229"/>
      <c r="R515" s="229"/>
      <c r="S515" s="330"/>
    </row>
    <row r="516" spans="1:19" ht="126" x14ac:dyDescent="0.2">
      <c r="A516" s="298">
        <v>106707</v>
      </c>
      <c r="B516" s="148" t="s">
        <v>1424</v>
      </c>
      <c r="C516" s="111" t="s">
        <v>67</v>
      </c>
      <c r="D516" s="76" t="s">
        <v>29</v>
      </c>
      <c r="E516" s="118" t="s">
        <v>1425</v>
      </c>
      <c r="F516" s="38" t="s">
        <v>270</v>
      </c>
      <c r="G516" s="807"/>
      <c r="H516" s="90">
        <v>761.15</v>
      </c>
      <c r="I516" s="91" t="s">
        <v>31</v>
      </c>
      <c r="J516" s="92">
        <f>IF(I516="USD",H516*G516,H516*G516*1.3)</f>
        <v>0</v>
      </c>
      <c r="K516" s="93" t="s">
        <v>1426</v>
      </c>
      <c r="L516" s="95">
        <v>15.3</v>
      </c>
      <c r="M516" s="94">
        <v>55</v>
      </c>
      <c r="N516" s="94">
        <v>28</v>
      </c>
      <c r="O516" s="94">
        <v>34</v>
      </c>
      <c r="P516" s="570">
        <v>5.2359999999999997E-2</v>
      </c>
      <c r="Q516" s="119" t="s">
        <v>1427</v>
      </c>
      <c r="R516" s="443">
        <v>85044030</v>
      </c>
      <c r="S516" s="444" t="s">
        <v>1428</v>
      </c>
    </row>
    <row r="517" spans="1:19" ht="99" customHeight="1" x14ac:dyDescent="0.2">
      <c r="A517" s="156">
        <v>106708</v>
      </c>
      <c r="B517" s="141" t="s">
        <v>1429</v>
      </c>
      <c r="C517" s="50" t="s">
        <v>1250</v>
      </c>
      <c r="D517" s="50" t="s">
        <v>29</v>
      </c>
      <c r="E517" s="100" t="s">
        <v>1430</v>
      </c>
      <c r="F517" s="38" t="s">
        <v>270</v>
      </c>
      <c r="G517" s="807"/>
      <c r="H517" s="53">
        <v>1749.3000000000002</v>
      </c>
      <c r="I517" s="97" t="s">
        <v>31</v>
      </c>
      <c r="J517" s="79">
        <f>IF(I517="USD",H517*G517,H517*G517*1.3)</f>
        <v>0</v>
      </c>
      <c r="K517" s="80" t="s">
        <v>1426</v>
      </c>
      <c r="L517" s="81">
        <v>14</v>
      </c>
      <c r="M517" s="103">
        <v>24</v>
      </c>
      <c r="N517" s="103">
        <v>16</v>
      </c>
      <c r="O517" s="103">
        <v>42</v>
      </c>
      <c r="P517" s="667">
        <v>1.6128E-2</v>
      </c>
      <c r="Q517" s="54" t="s">
        <v>1431</v>
      </c>
      <c r="R517" s="278">
        <v>85044030</v>
      </c>
      <c r="S517" s="292" t="s">
        <v>1428</v>
      </c>
    </row>
    <row r="518" spans="1:19" ht="144" customHeight="1" x14ac:dyDescent="0.2">
      <c r="A518" s="272">
        <v>106709</v>
      </c>
      <c r="B518" s="56" t="s">
        <v>1432</v>
      </c>
      <c r="C518" s="40" t="s">
        <v>67</v>
      </c>
      <c r="D518" s="40" t="s">
        <v>29</v>
      </c>
      <c r="E518" s="58" t="s">
        <v>1433</v>
      </c>
      <c r="F518" s="38" t="s">
        <v>270</v>
      </c>
      <c r="G518" s="807"/>
      <c r="H518" s="41">
        <v>1933.5500000000002</v>
      </c>
      <c r="I518" s="59" t="s">
        <v>31</v>
      </c>
      <c r="J518" s="42">
        <f>IF(I518="USD",H518*G518,H518*G518*1.3)</f>
        <v>0</v>
      </c>
      <c r="K518" s="43" t="s">
        <v>1426</v>
      </c>
      <c r="L518" s="44">
        <v>34.6</v>
      </c>
      <c r="M518" s="45">
        <v>52.6</v>
      </c>
      <c r="N518" s="45">
        <v>34</v>
      </c>
      <c r="O518" s="45">
        <v>48.5</v>
      </c>
      <c r="P518" s="538">
        <v>8.6737400000000006E-2</v>
      </c>
      <c r="Q518" s="47" t="s">
        <v>1434</v>
      </c>
      <c r="R518" s="83">
        <v>85044030</v>
      </c>
      <c r="S518" s="287" t="s">
        <v>1428</v>
      </c>
    </row>
    <row r="519" spans="1:19" ht="95.25" thickBot="1" x14ac:dyDescent="0.25">
      <c r="A519" s="156">
        <v>106710</v>
      </c>
      <c r="B519" s="141" t="s">
        <v>1435</v>
      </c>
      <c r="C519" s="52" t="s">
        <v>795</v>
      </c>
      <c r="D519" s="52" t="s">
        <v>29</v>
      </c>
      <c r="E519" s="100" t="s">
        <v>1436</v>
      </c>
      <c r="F519" s="38" t="s">
        <v>270</v>
      </c>
      <c r="G519" s="807"/>
      <c r="H519" s="53">
        <v>2364.8000000000002</v>
      </c>
      <c r="I519" s="97" t="s">
        <v>31</v>
      </c>
      <c r="J519" s="79">
        <f>IF(I519="USD",H519*G519,H519*G519*1.3)</f>
        <v>0</v>
      </c>
      <c r="K519" s="80" t="s">
        <v>1426</v>
      </c>
      <c r="L519" s="81">
        <v>44.5</v>
      </c>
      <c r="M519" s="103">
        <v>52.6</v>
      </c>
      <c r="N519" s="103">
        <v>34</v>
      </c>
      <c r="O519" s="103">
        <v>48.5</v>
      </c>
      <c r="P519" s="667">
        <v>8.6737400000000006E-2</v>
      </c>
      <c r="Q519" s="54" t="s">
        <v>1437</v>
      </c>
      <c r="R519" s="278">
        <v>85044030</v>
      </c>
      <c r="S519" s="295" t="s">
        <v>1428</v>
      </c>
    </row>
    <row r="520" spans="1:19" ht="39.950000000000003" customHeight="1" thickBot="1" x14ac:dyDescent="0.25">
      <c r="A520" s="250" t="s">
        <v>1438</v>
      </c>
      <c r="B520" s="227"/>
      <c r="C520" s="228"/>
      <c r="D520" s="228"/>
      <c r="E520" s="227"/>
      <c r="F520" s="229"/>
      <c r="G520" s="232"/>
      <c r="H520" s="885"/>
      <c r="I520" s="228"/>
      <c r="J520" s="228"/>
      <c r="K520" s="227"/>
      <c r="L520" s="228"/>
      <c r="M520" s="231"/>
      <c r="N520" s="231"/>
      <c r="O520" s="231"/>
      <c r="P520" s="666"/>
      <c r="Q520" s="229"/>
      <c r="R520" s="229"/>
      <c r="S520" s="330"/>
    </row>
    <row r="521" spans="1:19" ht="240.75" customHeight="1" thickBot="1" x14ac:dyDescent="0.25">
      <c r="A521" s="121">
        <v>106493</v>
      </c>
      <c r="B521" s="24" t="s">
        <v>1439</v>
      </c>
      <c r="C521" s="30" t="s">
        <v>67</v>
      </c>
      <c r="D521" s="30" t="s">
        <v>29</v>
      </c>
      <c r="E521" s="445" t="s">
        <v>1440</v>
      </c>
      <c r="F521" s="38" t="s">
        <v>270</v>
      </c>
      <c r="G521" s="807"/>
      <c r="H521" s="31">
        <v>5375.6500000000005</v>
      </c>
      <c r="I521" s="170" t="s">
        <v>31</v>
      </c>
      <c r="J521" s="32">
        <f>IF(I521="USD",H521*G521,H521*G521*1.3)</f>
        <v>0</v>
      </c>
      <c r="K521" s="324" t="s">
        <v>73</v>
      </c>
      <c r="L521" s="446">
        <v>550</v>
      </c>
      <c r="M521" s="446">
        <v>170</v>
      </c>
      <c r="N521" s="446">
        <v>80</v>
      </c>
      <c r="O521" s="446">
        <v>120</v>
      </c>
      <c r="P521" s="703">
        <v>1.6319999999999999</v>
      </c>
      <c r="Q521" s="35" t="s">
        <v>1441</v>
      </c>
      <c r="R521" s="252">
        <v>85023980</v>
      </c>
      <c r="S521" s="315" t="s">
        <v>1442</v>
      </c>
    </row>
    <row r="522" spans="1:19" s="26" customFormat="1" ht="45" customHeight="1" thickBot="1" x14ac:dyDescent="0.25">
      <c r="A522" s="222" t="s">
        <v>1443</v>
      </c>
      <c r="B522" s="223"/>
      <c r="C522" s="223"/>
      <c r="D522" s="223"/>
      <c r="E522" s="223"/>
      <c r="F522" s="223"/>
      <c r="G522" s="224"/>
      <c r="H522" s="895"/>
      <c r="I522" s="223"/>
      <c r="J522" s="223"/>
      <c r="K522" s="223"/>
      <c r="L522" s="225"/>
      <c r="M522" s="225"/>
      <c r="N522" s="225"/>
      <c r="O522" s="225"/>
      <c r="P522" s="698"/>
      <c r="Q522" s="223"/>
      <c r="R522" s="223"/>
      <c r="S522" s="406"/>
    </row>
    <row r="523" spans="1:19" ht="39.950000000000003" customHeight="1" thickBot="1" x14ac:dyDescent="0.25">
      <c r="A523" s="403" t="s">
        <v>1444</v>
      </c>
      <c r="B523" s="242"/>
      <c r="C523" s="243"/>
      <c r="D523" s="243"/>
      <c r="E523" s="242"/>
      <c r="F523" s="244"/>
      <c r="G523" s="245"/>
      <c r="H523" s="889"/>
      <c r="I523" s="243"/>
      <c r="J523" s="243"/>
      <c r="K523" s="242"/>
      <c r="L523" s="243"/>
      <c r="M523" s="404"/>
      <c r="N523" s="404"/>
      <c r="O523" s="404"/>
      <c r="P523" s="676"/>
      <c r="Q523" s="244"/>
      <c r="R523" s="244"/>
      <c r="S523" s="405"/>
    </row>
    <row r="524" spans="1:19" ht="192.75" customHeight="1" x14ac:dyDescent="0.2">
      <c r="A524" s="415">
        <v>106750</v>
      </c>
      <c r="B524" s="311" t="s">
        <v>1445</v>
      </c>
      <c r="C524" s="171" t="s">
        <v>67</v>
      </c>
      <c r="D524" s="111" t="s">
        <v>29</v>
      </c>
      <c r="E524" s="172" t="s">
        <v>1446</v>
      </c>
      <c r="F524" s="38" t="s">
        <v>270</v>
      </c>
      <c r="G524" s="807"/>
      <c r="H524" s="173">
        <v>22181.15</v>
      </c>
      <c r="I524" s="122" t="s">
        <v>31</v>
      </c>
      <c r="J524" s="32">
        <f t="shared" ref="J524:J535" si="32">IF(I524="USD",H524*G524,H524*G524*1.3)</f>
        <v>0</v>
      </c>
      <c r="K524" s="93" t="s">
        <v>73</v>
      </c>
      <c r="L524" s="111">
        <v>196</v>
      </c>
      <c r="M524" s="111">
        <v>78</v>
      </c>
      <c r="N524" s="111">
        <v>94</v>
      </c>
      <c r="O524" s="111">
        <v>65</v>
      </c>
      <c r="P524" s="685">
        <v>0.47658</v>
      </c>
      <c r="Q524" s="119" t="s">
        <v>1447</v>
      </c>
      <c r="R524" s="283">
        <v>84192000</v>
      </c>
      <c r="S524" s="296" t="s">
        <v>1448</v>
      </c>
    </row>
    <row r="525" spans="1:19" ht="147" customHeight="1" x14ac:dyDescent="0.2">
      <c r="A525" s="115">
        <v>106751</v>
      </c>
      <c r="B525" s="300" t="s">
        <v>1449</v>
      </c>
      <c r="C525" s="175" t="s">
        <v>812</v>
      </c>
      <c r="D525" s="114" t="s">
        <v>29</v>
      </c>
      <c r="E525" s="13" t="s">
        <v>1450</v>
      </c>
      <c r="F525" s="38" t="s">
        <v>270</v>
      </c>
      <c r="G525" s="807"/>
      <c r="H525" s="176">
        <v>259.90000000000003</v>
      </c>
      <c r="I525" s="114" t="s">
        <v>31</v>
      </c>
      <c r="J525" s="79">
        <f t="shared" si="32"/>
        <v>0</v>
      </c>
      <c r="K525" s="43" t="s">
        <v>73</v>
      </c>
      <c r="L525" s="114">
        <v>15</v>
      </c>
      <c r="M525" s="38">
        <v>70</v>
      </c>
      <c r="N525" s="38">
        <v>50</v>
      </c>
      <c r="O525" s="38">
        <v>80</v>
      </c>
      <c r="P525" s="616">
        <v>0.28000000000000003</v>
      </c>
      <c r="Q525" s="47" t="s">
        <v>1451</v>
      </c>
      <c r="R525" s="158">
        <v>84202000</v>
      </c>
      <c r="S525" s="287" t="s">
        <v>1448</v>
      </c>
    </row>
    <row r="526" spans="1:19" ht="39.950000000000003" customHeight="1" x14ac:dyDescent="0.2">
      <c r="A526" s="115">
        <v>106752</v>
      </c>
      <c r="B526" s="300" t="s">
        <v>1452</v>
      </c>
      <c r="C526" s="175" t="s">
        <v>67</v>
      </c>
      <c r="D526" s="114" t="s">
        <v>29</v>
      </c>
      <c r="E526" s="13" t="s">
        <v>1453</v>
      </c>
      <c r="F526" s="38" t="s">
        <v>270</v>
      </c>
      <c r="G526" s="807"/>
      <c r="H526" s="176">
        <v>838.25</v>
      </c>
      <c r="I526" s="114" t="s">
        <v>31</v>
      </c>
      <c r="J526" s="79">
        <f t="shared" si="32"/>
        <v>0</v>
      </c>
      <c r="K526" s="43" t="s">
        <v>73</v>
      </c>
      <c r="L526" s="114">
        <v>1.5</v>
      </c>
      <c r="M526" s="38">
        <v>10</v>
      </c>
      <c r="N526" s="38">
        <v>30</v>
      </c>
      <c r="O526" s="38">
        <v>40</v>
      </c>
      <c r="P526" s="616">
        <v>1.2E-2</v>
      </c>
      <c r="Q526" s="47" t="s">
        <v>1454</v>
      </c>
      <c r="R526" s="158">
        <v>84212000</v>
      </c>
      <c r="S526" s="287" t="s">
        <v>1448</v>
      </c>
    </row>
    <row r="527" spans="1:19" ht="39.950000000000003" customHeight="1" x14ac:dyDescent="0.2">
      <c r="A527" s="115">
        <v>106753</v>
      </c>
      <c r="B527" s="300" t="s">
        <v>1455</v>
      </c>
      <c r="C527" s="175" t="s">
        <v>67</v>
      </c>
      <c r="D527" s="114" t="s">
        <v>29</v>
      </c>
      <c r="E527" s="13" t="s">
        <v>1456</v>
      </c>
      <c r="F527" s="38" t="s">
        <v>270</v>
      </c>
      <c r="G527" s="807"/>
      <c r="H527" s="176">
        <v>549.80000000000007</v>
      </c>
      <c r="I527" s="114" t="s">
        <v>31</v>
      </c>
      <c r="J527" s="79">
        <f t="shared" si="32"/>
        <v>0</v>
      </c>
      <c r="K527" s="43" t="s">
        <v>73</v>
      </c>
      <c r="L527" s="114">
        <v>3</v>
      </c>
      <c r="M527" s="38">
        <v>40</v>
      </c>
      <c r="N527" s="38">
        <v>10</v>
      </c>
      <c r="O527" s="38">
        <v>50</v>
      </c>
      <c r="P527" s="616">
        <v>0.02</v>
      </c>
      <c r="Q527" s="47" t="s">
        <v>1457</v>
      </c>
      <c r="R527" s="158">
        <v>84222000</v>
      </c>
      <c r="S527" s="287" t="s">
        <v>1448</v>
      </c>
    </row>
    <row r="528" spans="1:19" ht="94.5" x14ac:dyDescent="0.2">
      <c r="A528" s="115">
        <v>106754</v>
      </c>
      <c r="B528" s="300" t="s">
        <v>1458</v>
      </c>
      <c r="C528" s="175" t="s">
        <v>67</v>
      </c>
      <c r="D528" s="114" t="s">
        <v>29</v>
      </c>
      <c r="E528" s="13" t="s">
        <v>1459</v>
      </c>
      <c r="F528" s="38" t="s">
        <v>270</v>
      </c>
      <c r="G528" s="807"/>
      <c r="H528" s="176">
        <v>1259.5</v>
      </c>
      <c r="I528" s="114" t="s">
        <v>31</v>
      </c>
      <c r="J528" s="79">
        <f t="shared" si="32"/>
        <v>0</v>
      </c>
      <c r="K528" s="43" t="s">
        <v>73</v>
      </c>
      <c r="L528" s="114">
        <v>2</v>
      </c>
      <c r="M528" s="38">
        <v>20</v>
      </c>
      <c r="N528" s="38">
        <v>20</v>
      </c>
      <c r="O528" s="38">
        <v>10</v>
      </c>
      <c r="P528" s="616">
        <v>4.0000000000000001E-3</v>
      </c>
      <c r="Q528" s="47" t="s">
        <v>1460</v>
      </c>
      <c r="R528" s="158">
        <v>84232000</v>
      </c>
      <c r="S528" s="287" t="s">
        <v>1448</v>
      </c>
    </row>
    <row r="529" spans="1:19" ht="42" customHeight="1" thickBot="1" x14ac:dyDescent="0.25">
      <c r="A529" s="313">
        <v>106490</v>
      </c>
      <c r="B529" s="305" t="s">
        <v>1461</v>
      </c>
      <c r="C529" s="314" t="s">
        <v>67</v>
      </c>
      <c r="D529" s="186" t="s">
        <v>29</v>
      </c>
      <c r="E529" s="14" t="s">
        <v>1462</v>
      </c>
      <c r="F529" s="306" t="s">
        <v>270</v>
      </c>
      <c r="G529" s="807"/>
      <c r="H529" s="181">
        <v>4500</v>
      </c>
      <c r="I529" s="61" t="s">
        <v>31</v>
      </c>
      <c r="J529" s="62">
        <f t="shared" si="32"/>
        <v>0</v>
      </c>
      <c r="K529" s="185" t="s">
        <v>80</v>
      </c>
      <c r="L529" s="186" t="s">
        <v>29</v>
      </c>
      <c r="M529" s="186" t="s">
        <v>29</v>
      </c>
      <c r="N529" s="186" t="s">
        <v>29</v>
      </c>
      <c r="O529" s="186" t="s">
        <v>29</v>
      </c>
      <c r="P529" s="675" t="s">
        <v>29</v>
      </c>
      <c r="Q529" s="182" t="s">
        <v>29</v>
      </c>
      <c r="R529" s="284" t="s">
        <v>29</v>
      </c>
      <c r="S529" s="289"/>
    </row>
    <row r="530" spans="1:19" ht="175.5" customHeight="1" x14ac:dyDescent="0.2">
      <c r="A530" s="311">
        <v>106808</v>
      </c>
      <c r="B530" s="311" t="s">
        <v>1463</v>
      </c>
      <c r="C530" s="171" t="s">
        <v>67</v>
      </c>
      <c r="D530" s="111" t="s">
        <v>29</v>
      </c>
      <c r="E530" s="172" t="s">
        <v>1464</v>
      </c>
      <c r="F530" s="38" t="s">
        <v>270</v>
      </c>
      <c r="G530" s="807"/>
      <c r="H530" s="173">
        <v>22074.95</v>
      </c>
      <c r="I530" s="122" t="s">
        <v>31</v>
      </c>
      <c r="J530" s="32">
        <f t="shared" si="32"/>
        <v>0</v>
      </c>
      <c r="K530" s="93" t="s">
        <v>73</v>
      </c>
      <c r="L530" s="111">
        <v>196</v>
      </c>
      <c r="M530" s="111">
        <v>78</v>
      </c>
      <c r="N530" s="111">
        <v>94</v>
      </c>
      <c r="O530" s="111">
        <v>65</v>
      </c>
      <c r="P530" s="685">
        <v>0.47658</v>
      </c>
      <c r="Q530" s="119" t="s">
        <v>1465</v>
      </c>
      <c r="R530" s="283">
        <v>84192000</v>
      </c>
      <c r="S530" s="296" t="s">
        <v>1466</v>
      </c>
    </row>
    <row r="531" spans="1:19" ht="126" x14ac:dyDescent="0.2">
      <c r="A531" s="300">
        <v>106809</v>
      </c>
      <c r="B531" s="300" t="s">
        <v>1467</v>
      </c>
      <c r="C531" s="175" t="s">
        <v>67</v>
      </c>
      <c r="D531" s="114" t="s">
        <v>29</v>
      </c>
      <c r="E531" s="13" t="s">
        <v>1450</v>
      </c>
      <c r="F531" s="38" t="s">
        <v>270</v>
      </c>
      <c r="G531" s="807"/>
      <c r="H531" s="176">
        <v>723.90000000000009</v>
      </c>
      <c r="I531" s="114" t="s">
        <v>31</v>
      </c>
      <c r="J531" s="79">
        <f t="shared" si="32"/>
        <v>0</v>
      </c>
      <c r="K531" s="43" t="s">
        <v>73</v>
      </c>
      <c r="L531" s="114">
        <v>15</v>
      </c>
      <c r="M531" s="38">
        <v>70</v>
      </c>
      <c r="N531" s="38">
        <v>50</v>
      </c>
      <c r="O531" s="38">
        <v>80</v>
      </c>
      <c r="P531" s="616">
        <v>0.28000000000000003</v>
      </c>
      <c r="Q531" s="47" t="s">
        <v>1468</v>
      </c>
      <c r="R531" s="158">
        <v>84199015</v>
      </c>
      <c r="S531" s="287" t="s">
        <v>1466</v>
      </c>
    </row>
    <row r="532" spans="1:19" ht="39.950000000000003" customHeight="1" x14ac:dyDescent="0.2">
      <c r="A532" s="300">
        <v>106810</v>
      </c>
      <c r="B532" s="300" t="s">
        <v>1469</v>
      </c>
      <c r="C532" s="175" t="s">
        <v>67</v>
      </c>
      <c r="D532" s="114" t="s">
        <v>29</v>
      </c>
      <c r="E532" s="13" t="s">
        <v>1470</v>
      </c>
      <c r="F532" s="38" t="s">
        <v>270</v>
      </c>
      <c r="G532" s="807"/>
      <c r="H532" s="176">
        <v>530.6</v>
      </c>
      <c r="I532" s="114" t="s">
        <v>31</v>
      </c>
      <c r="J532" s="79">
        <f t="shared" si="32"/>
        <v>0</v>
      </c>
      <c r="K532" s="43" t="s">
        <v>73</v>
      </c>
      <c r="L532" s="114">
        <v>1.5</v>
      </c>
      <c r="M532" s="38">
        <v>10</v>
      </c>
      <c r="N532" s="38">
        <v>30</v>
      </c>
      <c r="O532" s="38">
        <v>40</v>
      </c>
      <c r="P532" s="616">
        <v>1.2E-2</v>
      </c>
      <c r="Q532" s="47" t="s">
        <v>1471</v>
      </c>
      <c r="R532" s="158">
        <v>84199015</v>
      </c>
      <c r="S532" s="287" t="s">
        <v>1466</v>
      </c>
    </row>
    <row r="533" spans="1:19" ht="39.950000000000003" customHeight="1" x14ac:dyDescent="0.2">
      <c r="A533" s="300">
        <v>106811</v>
      </c>
      <c r="B533" s="300" t="s">
        <v>1472</v>
      </c>
      <c r="C533" s="175" t="s">
        <v>67</v>
      </c>
      <c r="D533" s="114" t="s">
        <v>29</v>
      </c>
      <c r="E533" s="13" t="s">
        <v>1473</v>
      </c>
      <c r="F533" s="38" t="s">
        <v>270</v>
      </c>
      <c r="G533" s="807"/>
      <c r="H533" s="176">
        <v>513.1</v>
      </c>
      <c r="I533" s="114" t="s">
        <v>31</v>
      </c>
      <c r="J533" s="79">
        <f t="shared" si="32"/>
        <v>0</v>
      </c>
      <c r="K533" s="43" t="s">
        <v>73</v>
      </c>
      <c r="L533" s="114">
        <v>3</v>
      </c>
      <c r="M533" s="38">
        <v>40</v>
      </c>
      <c r="N533" s="38">
        <v>10</v>
      </c>
      <c r="O533" s="38">
        <v>50</v>
      </c>
      <c r="P533" s="616">
        <v>0.02</v>
      </c>
      <c r="Q533" s="47" t="s">
        <v>1474</v>
      </c>
      <c r="R533" s="158">
        <v>84199015</v>
      </c>
      <c r="S533" s="287" t="s">
        <v>1466</v>
      </c>
    </row>
    <row r="534" spans="1:19" ht="94.5" x14ac:dyDescent="0.2">
      <c r="A534" s="300">
        <v>106812</v>
      </c>
      <c r="B534" s="300" t="s">
        <v>1475</v>
      </c>
      <c r="C534" s="175" t="s">
        <v>67</v>
      </c>
      <c r="D534" s="114" t="s">
        <v>29</v>
      </c>
      <c r="E534" s="13" t="s">
        <v>1476</v>
      </c>
      <c r="F534" s="38" t="s">
        <v>270</v>
      </c>
      <c r="G534" s="807"/>
      <c r="H534" s="176">
        <v>1077.05</v>
      </c>
      <c r="I534" s="114" t="s">
        <v>31</v>
      </c>
      <c r="J534" s="79">
        <f t="shared" si="32"/>
        <v>0</v>
      </c>
      <c r="K534" s="43" t="s">
        <v>73</v>
      </c>
      <c r="L534" s="114">
        <v>2</v>
      </c>
      <c r="M534" s="38">
        <v>20</v>
      </c>
      <c r="N534" s="38">
        <v>20</v>
      </c>
      <c r="O534" s="38">
        <v>10</v>
      </c>
      <c r="P534" s="616">
        <v>4.0000000000000001E-3</v>
      </c>
      <c r="Q534" s="47" t="s">
        <v>1477</v>
      </c>
      <c r="R534" s="158">
        <v>84199015</v>
      </c>
      <c r="S534" s="287" t="s">
        <v>1466</v>
      </c>
    </row>
    <row r="535" spans="1:19" ht="42" customHeight="1" thickBot="1" x14ac:dyDescent="0.25">
      <c r="A535" s="177">
        <v>106490</v>
      </c>
      <c r="B535" s="178" t="s">
        <v>1461</v>
      </c>
      <c r="C535" s="180" t="s">
        <v>67</v>
      </c>
      <c r="D535" s="117" t="s">
        <v>29</v>
      </c>
      <c r="E535" s="105" t="s">
        <v>1462</v>
      </c>
      <c r="F535" s="179" t="s">
        <v>270</v>
      </c>
      <c r="G535" s="807"/>
      <c r="H535" s="191">
        <v>4500</v>
      </c>
      <c r="I535" s="52" t="s">
        <v>31</v>
      </c>
      <c r="J535" s="79">
        <f t="shared" si="32"/>
        <v>0</v>
      </c>
      <c r="K535" s="159" t="s">
        <v>80</v>
      </c>
      <c r="L535" s="117" t="s">
        <v>29</v>
      </c>
      <c r="M535" s="117" t="s">
        <v>29</v>
      </c>
      <c r="N535" s="117" t="s">
        <v>29</v>
      </c>
      <c r="O535" s="117" t="s">
        <v>29</v>
      </c>
      <c r="P535" s="684" t="s">
        <v>29</v>
      </c>
      <c r="Q535" s="187" t="s">
        <v>29</v>
      </c>
      <c r="R535" s="279" t="s">
        <v>29</v>
      </c>
      <c r="S535" s="293"/>
    </row>
    <row r="536" spans="1:19" ht="39.950000000000003" customHeight="1" thickBot="1" x14ac:dyDescent="0.25">
      <c r="A536" s="250" t="s">
        <v>1478</v>
      </c>
      <c r="B536" s="227"/>
      <c r="C536" s="228"/>
      <c r="D536" s="228"/>
      <c r="E536" s="227"/>
      <c r="F536" s="229"/>
      <c r="G536" s="232"/>
      <c r="H536" s="885"/>
      <c r="I536" s="228"/>
      <c r="J536" s="228"/>
      <c r="K536" s="227"/>
      <c r="L536" s="228"/>
      <c r="M536" s="231"/>
      <c r="N536" s="231"/>
      <c r="O536" s="231"/>
      <c r="P536" s="666"/>
      <c r="Q536" s="229"/>
      <c r="R536" s="229"/>
      <c r="S536" s="330"/>
    </row>
    <row r="537" spans="1:19" ht="225" customHeight="1" x14ac:dyDescent="0.2">
      <c r="A537" s="414">
        <v>106813</v>
      </c>
      <c r="B537" s="311" t="s">
        <v>1479</v>
      </c>
      <c r="C537" s="171" t="s">
        <v>67</v>
      </c>
      <c r="D537" s="111" t="s">
        <v>29</v>
      </c>
      <c r="E537" s="172" t="s">
        <v>1480</v>
      </c>
      <c r="F537" s="38" t="s">
        <v>270</v>
      </c>
      <c r="G537" s="807"/>
      <c r="H537" s="173">
        <v>28770.65</v>
      </c>
      <c r="I537" s="122" t="s">
        <v>31</v>
      </c>
      <c r="J537" s="32">
        <f t="shared" ref="J537:J549" si="33">IF(I537="USD",H537*G537,H537*G537*1.3)</f>
        <v>0</v>
      </c>
      <c r="K537" s="93" t="s">
        <v>73</v>
      </c>
      <c r="L537" s="111">
        <v>150</v>
      </c>
      <c r="M537" s="111">
        <v>100</v>
      </c>
      <c r="N537" s="111">
        <v>80</v>
      </c>
      <c r="O537" s="111">
        <v>100</v>
      </c>
      <c r="P537" s="685">
        <v>0.8</v>
      </c>
      <c r="Q537" s="119" t="s">
        <v>1481</v>
      </c>
      <c r="R537" s="283">
        <v>84192000</v>
      </c>
      <c r="S537" s="296" t="s">
        <v>1466</v>
      </c>
    </row>
    <row r="538" spans="1:19" ht="110.25" x14ac:dyDescent="0.2">
      <c r="A538" s="56">
        <v>106814</v>
      </c>
      <c r="B538" s="300" t="s">
        <v>1482</v>
      </c>
      <c r="C538" s="175" t="s">
        <v>67</v>
      </c>
      <c r="D538" s="114" t="s">
        <v>29</v>
      </c>
      <c r="E538" s="13" t="s">
        <v>1483</v>
      </c>
      <c r="F538" s="38" t="s">
        <v>270</v>
      </c>
      <c r="G538" s="807"/>
      <c r="H538" s="176">
        <v>723.90000000000009</v>
      </c>
      <c r="I538" s="114" t="s">
        <v>31</v>
      </c>
      <c r="J538" s="79">
        <f t="shared" si="33"/>
        <v>0</v>
      </c>
      <c r="K538" s="43" t="s">
        <v>73</v>
      </c>
      <c r="L538" s="114">
        <v>15</v>
      </c>
      <c r="M538" s="38">
        <v>70</v>
      </c>
      <c r="N538" s="38">
        <v>50</v>
      </c>
      <c r="O538" s="38">
        <v>80</v>
      </c>
      <c r="P538" s="616">
        <v>0.28000000000000003</v>
      </c>
      <c r="Q538" s="47" t="s">
        <v>1484</v>
      </c>
      <c r="R538" s="158">
        <v>84199015</v>
      </c>
      <c r="S538" s="287" t="s">
        <v>1466</v>
      </c>
    </row>
    <row r="539" spans="1:19" ht="39.950000000000003" customHeight="1" x14ac:dyDescent="0.2">
      <c r="A539" s="56">
        <v>106815</v>
      </c>
      <c r="B539" s="300" t="s">
        <v>1485</v>
      </c>
      <c r="C539" s="175" t="s">
        <v>67</v>
      </c>
      <c r="D539" s="114" t="s">
        <v>29</v>
      </c>
      <c r="E539" s="13" t="s">
        <v>1486</v>
      </c>
      <c r="F539" s="38" t="s">
        <v>270</v>
      </c>
      <c r="G539" s="807"/>
      <c r="H539" s="176">
        <v>845.2</v>
      </c>
      <c r="I539" s="114" t="s">
        <v>31</v>
      </c>
      <c r="J539" s="79">
        <f t="shared" si="33"/>
        <v>0</v>
      </c>
      <c r="K539" s="43" t="s">
        <v>73</v>
      </c>
      <c r="L539" s="114">
        <v>1.5</v>
      </c>
      <c r="M539" s="38">
        <v>10</v>
      </c>
      <c r="N539" s="38">
        <v>30</v>
      </c>
      <c r="O539" s="38">
        <v>40</v>
      </c>
      <c r="P539" s="616">
        <v>1.2E-2</v>
      </c>
      <c r="Q539" s="47" t="s">
        <v>1487</v>
      </c>
      <c r="R539" s="158">
        <v>84199015</v>
      </c>
      <c r="S539" s="287" t="s">
        <v>1466</v>
      </c>
    </row>
    <row r="540" spans="1:19" ht="39.950000000000003" customHeight="1" x14ac:dyDescent="0.2">
      <c r="A540" s="56">
        <v>106816</v>
      </c>
      <c r="B540" s="300" t="s">
        <v>1488</v>
      </c>
      <c r="C540" s="175" t="s">
        <v>67</v>
      </c>
      <c r="D540" s="114" t="s">
        <v>29</v>
      </c>
      <c r="E540" s="13" t="s">
        <v>1489</v>
      </c>
      <c r="F540" s="38" t="s">
        <v>270</v>
      </c>
      <c r="G540" s="807"/>
      <c r="H540" s="176">
        <v>553.20000000000005</v>
      </c>
      <c r="I540" s="114" t="s">
        <v>31</v>
      </c>
      <c r="J540" s="79">
        <f t="shared" si="33"/>
        <v>0</v>
      </c>
      <c r="K540" s="43" t="s">
        <v>73</v>
      </c>
      <c r="L540" s="114">
        <v>3</v>
      </c>
      <c r="M540" s="38">
        <v>40</v>
      </c>
      <c r="N540" s="38">
        <v>10</v>
      </c>
      <c r="O540" s="38">
        <v>50</v>
      </c>
      <c r="P540" s="616">
        <v>0.02</v>
      </c>
      <c r="Q540" s="47" t="s">
        <v>1490</v>
      </c>
      <c r="R540" s="158">
        <v>84199015</v>
      </c>
      <c r="S540" s="287" t="s">
        <v>1466</v>
      </c>
    </row>
    <row r="541" spans="1:19" ht="94.5" x14ac:dyDescent="0.2">
      <c r="A541" s="56">
        <v>106817</v>
      </c>
      <c r="B541" s="300" t="s">
        <v>1491</v>
      </c>
      <c r="C541" s="175" t="s">
        <v>67</v>
      </c>
      <c r="D541" s="114" t="s">
        <v>29</v>
      </c>
      <c r="E541" s="13" t="s">
        <v>1492</v>
      </c>
      <c r="F541" s="38" t="s">
        <v>270</v>
      </c>
      <c r="G541" s="807"/>
      <c r="H541" s="176">
        <v>1077.05</v>
      </c>
      <c r="I541" s="114" t="s">
        <v>31</v>
      </c>
      <c r="J541" s="79">
        <f t="shared" si="33"/>
        <v>0</v>
      </c>
      <c r="K541" s="43" t="s">
        <v>73</v>
      </c>
      <c r="L541" s="114">
        <v>2</v>
      </c>
      <c r="M541" s="38">
        <v>20</v>
      </c>
      <c r="N541" s="38">
        <v>20</v>
      </c>
      <c r="O541" s="38">
        <v>10</v>
      </c>
      <c r="P541" s="616">
        <v>4.0000000000000001E-3</v>
      </c>
      <c r="Q541" s="47" t="s">
        <v>1493</v>
      </c>
      <c r="R541" s="158">
        <v>84199015</v>
      </c>
      <c r="S541" s="287" t="s">
        <v>1466</v>
      </c>
    </row>
    <row r="542" spans="1:19" ht="42" customHeight="1" thickBot="1" x14ac:dyDescent="0.25">
      <c r="A542" s="313">
        <v>106490</v>
      </c>
      <c r="B542" s="305" t="s">
        <v>1461</v>
      </c>
      <c r="C542" s="314" t="s">
        <v>67</v>
      </c>
      <c r="D542" s="186" t="s">
        <v>29</v>
      </c>
      <c r="E542" s="14" t="s">
        <v>1462</v>
      </c>
      <c r="F542" s="306" t="s">
        <v>270</v>
      </c>
      <c r="G542" s="807"/>
      <c r="H542" s="181">
        <v>4500</v>
      </c>
      <c r="I542" s="61" t="s">
        <v>31</v>
      </c>
      <c r="J542" s="62">
        <f t="shared" si="33"/>
        <v>0</v>
      </c>
      <c r="K542" s="185" t="s">
        <v>80</v>
      </c>
      <c r="L542" s="186" t="s">
        <v>29</v>
      </c>
      <c r="M542" s="186" t="s">
        <v>29</v>
      </c>
      <c r="N542" s="186" t="s">
        <v>29</v>
      </c>
      <c r="O542" s="186" t="s">
        <v>29</v>
      </c>
      <c r="P542" s="675" t="s">
        <v>29</v>
      </c>
      <c r="Q542" s="182" t="s">
        <v>29</v>
      </c>
      <c r="R542" s="284" t="s">
        <v>29</v>
      </c>
      <c r="S542" s="289"/>
    </row>
    <row r="543" spans="1:19" ht="223.5" customHeight="1" x14ac:dyDescent="0.2">
      <c r="A543" s="316">
        <v>106824</v>
      </c>
      <c r="B543" s="310" t="s">
        <v>1494</v>
      </c>
      <c r="C543" s="183" t="s">
        <v>67</v>
      </c>
      <c r="D543" s="139" t="s">
        <v>29</v>
      </c>
      <c r="E543" s="184" t="s">
        <v>1495</v>
      </c>
      <c r="F543" s="38" t="s">
        <v>270</v>
      </c>
      <c r="G543" s="807"/>
      <c r="H543" s="192">
        <v>22074.95</v>
      </c>
      <c r="I543" s="188" t="s">
        <v>31</v>
      </c>
      <c r="J543" s="149">
        <f t="shared" si="33"/>
        <v>0</v>
      </c>
      <c r="K543" s="33" t="s">
        <v>73</v>
      </c>
      <c r="L543" s="139">
        <v>50</v>
      </c>
      <c r="M543" s="139">
        <v>100</v>
      </c>
      <c r="N543" s="139">
        <v>80</v>
      </c>
      <c r="O543" s="139">
        <v>100</v>
      </c>
      <c r="P543" s="674">
        <v>0.8</v>
      </c>
      <c r="Q543" s="73" t="s">
        <v>1496</v>
      </c>
      <c r="R543" s="285">
        <v>84192000</v>
      </c>
      <c r="S543" s="296" t="s">
        <v>1497</v>
      </c>
    </row>
    <row r="544" spans="1:19" ht="110.25" x14ac:dyDescent="0.2">
      <c r="A544" s="56">
        <v>106825</v>
      </c>
      <c r="B544" s="300" t="s">
        <v>1498</v>
      </c>
      <c r="C544" s="175" t="s">
        <v>67</v>
      </c>
      <c r="D544" s="114" t="s">
        <v>29</v>
      </c>
      <c r="E544" s="13" t="s">
        <v>1483</v>
      </c>
      <c r="F544" s="38" t="s">
        <v>270</v>
      </c>
      <c r="G544" s="807"/>
      <c r="H544" s="176">
        <v>723.90000000000009</v>
      </c>
      <c r="I544" s="114" t="s">
        <v>31</v>
      </c>
      <c r="J544" s="79">
        <f t="shared" si="33"/>
        <v>0</v>
      </c>
      <c r="K544" s="43" t="s">
        <v>73</v>
      </c>
      <c r="L544" s="114">
        <v>15</v>
      </c>
      <c r="M544" s="38">
        <v>70</v>
      </c>
      <c r="N544" s="38">
        <v>50</v>
      </c>
      <c r="O544" s="38">
        <v>80</v>
      </c>
      <c r="P544" s="616">
        <v>0.28000000000000003</v>
      </c>
      <c r="Q544" s="47" t="s">
        <v>1499</v>
      </c>
      <c r="R544" s="158">
        <v>84199015</v>
      </c>
      <c r="S544" s="287" t="s">
        <v>1497</v>
      </c>
    </row>
    <row r="545" spans="1:19" ht="39.950000000000003" customHeight="1" x14ac:dyDescent="0.2">
      <c r="A545" s="56">
        <v>106826</v>
      </c>
      <c r="B545" s="300" t="s">
        <v>1500</v>
      </c>
      <c r="C545" s="175" t="s">
        <v>67</v>
      </c>
      <c r="D545" s="114" t="s">
        <v>29</v>
      </c>
      <c r="E545" s="13" t="s">
        <v>1501</v>
      </c>
      <c r="F545" s="38" t="s">
        <v>270</v>
      </c>
      <c r="G545" s="807"/>
      <c r="H545" s="176">
        <v>845.2</v>
      </c>
      <c r="I545" s="114" t="s">
        <v>31</v>
      </c>
      <c r="J545" s="79">
        <f t="shared" si="33"/>
        <v>0</v>
      </c>
      <c r="K545" s="43" t="s">
        <v>73</v>
      </c>
      <c r="L545" s="114">
        <v>1.5</v>
      </c>
      <c r="M545" s="38">
        <v>10</v>
      </c>
      <c r="N545" s="38">
        <v>30</v>
      </c>
      <c r="O545" s="38">
        <v>40</v>
      </c>
      <c r="P545" s="616">
        <v>1.2E-2</v>
      </c>
      <c r="Q545" s="47" t="s">
        <v>1502</v>
      </c>
      <c r="R545" s="158">
        <v>84199015</v>
      </c>
      <c r="S545" s="287" t="s">
        <v>1497</v>
      </c>
    </row>
    <row r="546" spans="1:19" ht="39.950000000000003" customHeight="1" x14ac:dyDescent="0.2">
      <c r="A546" s="56">
        <v>106827</v>
      </c>
      <c r="B546" s="300" t="s">
        <v>1503</v>
      </c>
      <c r="C546" s="175" t="s">
        <v>67</v>
      </c>
      <c r="D546" s="114" t="s">
        <v>29</v>
      </c>
      <c r="E546" s="13" t="s">
        <v>1504</v>
      </c>
      <c r="F546" s="38" t="s">
        <v>270</v>
      </c>
      <c r="G546" s="807"/>
      <c r="H546" s="176">
        <v>505.90000000000003</v>
      </c>
      <c r="I546" s="114" t="s">
        <v>31</v>
      </c>
      <c r="J546" s="79">
        <f t="shared" si="33"/>
        <v>0</v>
      </c>
      <c r="K546" s="43" t="s">
        <v>73</v>
      </c>
      <c r="L546" s="114">
        <v>3</v>
      </c>
      <c r="M546" s="38">
        <v>40</v>
      </c>
      <c r="N546" s="38">
        <v>10</v>
      </c>
      <c r="O546" s="38">
        <v>50</v>
      </c>
      <c r="P546" s="616">
        <v>0.02</v>
      </c>
      <c r="Q546" s="47" t="s">
        <v>1505</v>
      </c>
      <c r="R546" s="158">
        <v>84199015</v>
      </c>
      <c r="S546" s="287" t="s">
        <v>1497</v>
      </c>
    </row>
    <row r="547" spans="1:19" ht="94.5" x14ac:dyDescent="0.2">
      <c r="A547" s="56">
        <v>106828</v>
      </c>
      <c r="B547" s="300" t="s">
        <v>1506</v>
      </c>
      <c r="C547" s="175" t="s">
        <v>67</v>
      </c>
      <c r="D547" s="114" t="s">
        <v>29</v>
      </c>
      <c r="E547" s="13" t="s">
        <v>1507</v>
      </c>
      <c r="F547" s="38" t="s">
        <v>270</v>
      </c>
      <c r="G547" s="807"/>
      <c r="H547" s="176">
        <v>1077.05</v>
      </c>
      <c r="I547" s="114" t="s">
        <v>31</v>
      </c>
      <c r="J547" s="79">
        <f t="shared" si="33"/>
        <v>0</v>
      </c>
      <c r="K547" s="43" t="s">
        <v>73</v>
      </c>
      <c r="L547" s="114">
        <v>2</v>
      </c>
      <c r="M547" s="38">
        <v>20</v>
      </c>
      <c r="N547" s="38">
        <v>20</v>
      </c>
      <c r="O547" s="38">
        <v>10</v>
      </c>
      <c r="P547" s="616">
        <v>4.0000000000000001E-3</v>
      </c>
      <c r="Q547" s="47" t="s">
        <v>1508</v>
      </c>
      <c r="R547" s="158">
        <v>84199015</v>
      </c>
      <c r="S547" s="287" t="s">
        <v>1497</v>
      </c>
    </row>
    <row r="548" spans="1:19" ht="42" customHeight="1" thickBot="1" x14ac:dyDescent="0.25">
      <c r="A548" s="177">
        <v>106490</v>
      </c>
      <c r="B548" s="178" t="s">
        <v>1461</v>
      </c>
      <c r="C548" s="180" t="s">
        <v>67</v>
      </c>
      <c r="D548" s="117" t="s">
        <v>29</v>
      </c>
      <c r="E548" s="105" t="s">
        <v>1462</v>
      </c>
      <c r="F548" s="179" t="s">
        <v>270</v>
      </c>
      <c r="G548" s="807"/>
      <c r="H548" s="191">
        <v>4500</v>
      </c>
      <c r="I548" s="52" t="s">
        <v>31</v>
      </c>
      <c r="J548" s="79">
        <f t="shared" si="33"/>
        <v>0</v>
      </c>
      <c r="K548" s="159" t="s">
        <v>80</v>
      </c>
      <c r="L548" s="117" t="s">
        <v>29</v>
      </c>
      <c r="M548" s="117" t="s">
        <v>29</v>
      </c>
      <c r="N548" s="117" t="s">
        <v>29</v>
      </c>
      <c r="O548" s="117" t="s">
        <v>29</v>
      </c>
      <c r="P548" s="684" t="s">
        <v>29</v>
      </c>
      <c r="Q548" s="187" t="s">
        <v>29</v>
      </c>
      <c r="R548" s="279" t="s">
        <v>29</v>
      </c>
      <c r="S548" s="293"/>
    </row>
    <row r="549" spans="1:19" ht="130.5" customHeight="1" thickBot="1" x14ac:dyDescent="0.25">
      <c r="A549" s="650">
        <v>106580</v>
      </c>
      <c r="B549" s="651" t="s">
        <v>1509</v>
      </c>
      <c r="C549" s="652" t="s">
        <v>67</v>
      </c>
      <c r="D549" s="653" t="s">
        <v>29</v>
      </c>
      <c r="E549" s="654" t="s">
        <v>1510</v>
      </c>
      <c r="F549" s="655" t="s">
        <v>270</v>
      </c>
      <c r="G549" s="807"/>
      <c r="H549" s="656">
        <v>1905</v>
      </c>
      <c r="I549" s="657" t="s">
        <v>31</v>
      </c>
      <c r="J549" s="658">
        <f t="shared" si="33"/>
        <v>0</v>
      </c>
      <c r="K549" s="659" t="s">
        <v>73</v>
      </c>
      <c r="L549" s="657">
        <v>30</v>
      </c>
      <c r="M549" s="657">
        <v>40</v>
      </c>
      <c r="N549" s="657">
        <v>40</v>
      </c>
      <c r="O549" s="657">
        <v>50</v>
      </c>
      <c r="P549" s="699">
        <v>0.08</v>
      </c>
      <c r="Q549" s="660" t="s">
        <v>1511</v>
      </c>
      <c r="R549" s="661">
        <v>84148022</v>
      </c>
      <c r="S549" s="662" t="s">
        <v>1512</v>
      </c>
    </row>
    <row r="550" spans="1:19" ht="39.950000000000003" customHeight="1" thickBot="1" x14ac:dyDescent="0.25">
      <c r="A550" s="250" t="s">
        <v>1513</v>
      </c>
      <c r="B550" s="227"/>
      <c r="C550" s="228"/>
      <c r="D550" s="228"/>
      <c r="E550" s="227"/>
      <c r="F550" s="229"/>
      <c r="G550" s="232"/>
      <c r="H550" s="885"/>
      <c r="I550" s="228"/>
      <c r="J550" s="228"/>
      <c r="K550" s="227"/>
      <c r="L550" s="228"/>
      <c r="M550" s="231"/>
      <c r="N550" s="231"/>
      <c r="O550" s="231"/>
      <c r="P550" s="666"/>
      <c r="Q550" s="229"/>
      <c r="R550" s="229"/>
      <c r="S550" s="330"/>
    </row>
    <row r="551" spans="1:19" ht="111" thickBot="1" x14ac:dyDescent="0.25">
      <c r="A551" s="309">
        <v>106756</v>
      </c>
      <c r="B551" s="273" t="s">
        <v>1514</v>
      </c>
      <c r="C551" s="83" t="s">
        <v>67</v>
      </c>
      <c r="D551" s="40" t="s">
        <v>29</v>
      </c>
      <c r="E551" s="13" t="s">
        <v>1515</v>
      </c>
      <c r="F551" s="38" t="s">
        <v>270</v>
      </c>
      <c r="G551" s="807"/>
      <c r="H551" s="41">
        <v>480.85</v>
      </c>
      <c r="I551" s="59" t="s">
        <v>31</v>
      </c>
      <c r="J551" s="79">
        <f>IF(I551="USD",H551*G551,H551*G551*1.3)</f>
        <v>0</v>
      </c>
      <c r="K551" s="43" t="s">
        <v>73</v>
      </c>
      <c r="L551" s="44">
        <v>0.5</v>
      </c>
      <c r="M551" s="45">
        <v>17</v>
      </c>
      <c r="N551" s="45">
        <v>14</v>
      </c>
      <c r="O551" s="45">
        <v>8</v>
      </c>
      <c r="P551" s="538">
        <v>1.9040000000000001E-3</v>
      </c>
      <c r="Q551" s="47" t="s">
        <v>1516</v>
      </c>
      <c r="R551" s="83">
        <v>90278011</v>
      </c>
      <c r="S551" s="315" t="s">
        <v>1517</v>
      </c>
    </row>
    <row r="552" spans="1:19" s="26" customFormat="1" ht="45" customHeight="1" thickBot="1" x14ac:dyDescent="0.25">
      <c r="A552" s="222" t="s">
        <v>1518</v>
      </c>
      <c r="B552" s="223"/>
      <c r="C552" s="223"/>
      <c r="D552" s="223"/>
      <c r="E552" s="223"/>
      <c r="F552" s="223"/>
      <c r="G552" s="224"/>
      <c r="H552" s="895"/>
      <c r="I552" s="223"/>
      <c r="J552" s="223"/>
      <c r="K552" s="223"/>
      <c r="L552" s="225"/>
      <c r="M552" s="225"/>
      <c r="N552" s="225"/>
      <c r="O552" s="225"/>
      <c r="P552" s="698"/>
      <c r="Q552" s="223"/>
      <c r="R552" s="223"/>
      <c r="S552" s="406"/>
    </row>
    <row r="553" spans="1:19" ht="39.950000000000003" customHeight="1" thickBot="1" x14ac:dyDescent="0.25">
      <c r="A553" s="250" t="s">
        <v>1519</v>
      </c>
      <c r="B553" s="227"/>
      <c r="C553" s="228"/>
      <c r="D553" s="228"/>
      <c r="E553" s="227"/>
      <c r="F553" s="229"/>
      <c r="G553" s="232"/>
      <c r="H553" s="885"/>
      <c r="I553" s="228"/>
      <c r="J553" s="228"/>
      <c r="K553" s="227"/>
      <c r="L553" s="228"/>
      <c r="M553" s="231"/>
      <c r="N553" s="231"/>
      <c r="O553" s="231"/>
      <c r="P553" s="666"/>
      <c r="Q553" s="229"/>
      <c r="R553" s="229"/>
      <c r="S553" s="330"/>
    </row>
    <row r="554" spans="1:19" ht="348" customHeight="1" x14ac:dyDescent="0.2">
      <c r="A554" s="311">
        <v>106784</v>
      </c>
      <c r="B554" s="311" t="s">
        <v>1520</v>
      </c>
      <c r="C554" s="400" t="s">
        <v>67</v>
      </c>
      <c r="D554" s="111" t="s">
        <v>29</v>
      </c>
      <c r="E554" s="87" t="s">
        <v>1763</v>
      </c>
      <c r="F554" s="38" t="s">
        <v>270</v>
      </c>
      <c r="G554" s="807"/>
      <c r="H554" s="173">
        <v>15643.550000000001</v>
      </c>
      <c r="I554" s="111" t="s">
        <v>31</v>
      </c>
      <c r="J554" s="92">
        <f t="shared" ref="J554:J580" si="34">IF(I554="USD",H554*G554,H554*G554*1.3)</f>
        <v>0</v>
      </c>
      <c r="K554" s="93" t="s">
        <v>635</v>
      </c>
      <c r="L554" s="111">
        <v>270</v>
      </c>
      <c r="M554" s="76">
        <v>90</v>
      </c>
      <c r="N554" s="76">
        <v>152</v>
      </c>
      <c r="O554" s="76">
        <v>230</v>
      </c>
      <c r="P554" s="685">
        <v>3.1463999999999999</v>
      </c>
      <c r="Q554" s="401" t="s">
        <v>1521</v>
      </c>
      <c r="R554" s="283">
        <v>90189084</v>
      </c>
      <c r="S554" s="296" t="s">
        <v>1522</v>
      </c>
    </row>
    <row r="555" spans="1:19" ht="159.75" customHeight="1" x14ac:dyDescent="0.2">
      <c r="A555" s="300">
        <v>106785</v>
      </c>
      <c r="B555" s="300" t="s">
        <v>1523</v>
      </c>
      <c r="C555" s="189" t="s">
        <v>67</v>
      </c>
      <c r="D555" s="114" t="s">
        <v>29</v>
      </c>
      <c r="E555" s="13" t="s">
        <v>1766</v>
      </c>
      <c r="F555" s="38" t="s">
        <v>270</v>
      </c>
      <c r="G555" s="807"/>
      <c r="H555" s="176">
        <v>1591.4</v>
      </c>
      <c r="I555" s="114" t="s">
        <v>31</v>
      </c>
      <c r="J555" s="42">
        <f t="shared" si="34"/>
        <v>0</v>
      </c>
      <c r="K555" s="43" t="s">
        <v>73</v>
      </c>
      <c r="L555" s="114">
        <v>5</v>
      </c>
      <c r="M555" s="114">
        <v>30</v>
      </c>
      <c r="N555" s="114">
        <v>21</v>
      </c>
      <c r="O555" s="114">
        <v>62</v>
      </c>
      <c r="P555" s="616">
        <v>3.9059999999999997E-2</v>
      </c>
      <c r="Q555" s="190" t="s">
        <v>1524</v>
      </c>
      <c r="R555" s="158">
        <v>90189084</v>
      </c>
      <c r="S555" s="287" t="s">
        <v>1522</v>
      </c>
    </row>
    <row r="556" spans="1:19" ht="167.25" customHeight="1" x14ac:dyDescent="0.2">
      <c r="A556" s="56">
        <v>106786</v>
      </c>
      <c r="B556" s="56" t="s">
        <v>1525</v>
      </c>
      <c r="C556" s="189" t="s">
        <v>67</v>
      </c>
      <c r="D556" s="114" t="s">
        <v>29</v>
      </c>
      <c r="E556" s="13" t="s">
        <v>1767</v>
      </c>
      <c r="F556" s="38" t="s">
        <v>270</v>
      </c>
      <c r="G556" s="807"/>
      <c r="H556" s="176">
        <v>1591.4</v>
      </c>
      <c r="I556" s="114" t="s">
        <v>31</v>
      </c>
      <c r="J556" s="42">
        <f t="shared" si="34"/>
        <v>0</v>
      </c>
      <c r="K556" s="43" t="s">
        <v>73</v>
      </c>
      <c r="L556" s="114">
        <v>5</v>
      </c>
      <c r="M556" s="114">
        <v>30</v>
      </c>
      <c r="N556" s="114">
        <v>21</v>
      </c>
      <c r="O556" s="114">
        <v>62</v>
      </c>
      <c r="P556" s="616">
        <v>3.9059999999999997E-2</v>
      </c>
      <c r="Q556" s="190" t="s">
        <v>1524</v>
      </c>
      <c r="R556" s="158">
        <v>90189084</v>
      </c>
      <c r="S556" s="287" t="s">
        <v>1522</v>
      </c>
    </row>
    <row r="557" spans="1:19" ht="81.75" customHeight="1" x14ac:dyDescent="0.2">
      <c r="A557" s="300">
        <v>106787</v>
      </c>
      <c r="B557" s="300" t="s">
        <v>1526</v>
      </c>
      <c r="C557" s="189" t="s">
        <v>67</v>
      </c>
      <c r="D557" s="114" t="s">
        <v>29</v>
      </c>
      <c r="E557" s="13" t="s">
        <v>1768</v>
      </c>
      <c r="F557" s="38" t="s">
        <v>270</v>
      </c>
      <c r="G557" s="807"/>
      <c r="H557" s="176">
        <v>1109.45</v>
      </c>
      <c r="I557" s="114" t="s">
        <v>31</v>
      </c>
      <c r="J557" s="42">
        <f t="shared" si="34"/>
        <v>0</v>
      </c>
      <c r="K557" s="43" t="s">
        <v>73</v>
      </c>
      <c r="L557" s="114">
        <v>18</v>
      </c>
      <c r="M557" s="114">
        <v>115</v>
      </c>
      <c r="N557" s="114">
        <v>61</v>
      </c>
      <c r="O557" s="114">
        <v>43</v>
      </c>
      <c r="P557" s="616">
        <v>0.301645</v>
      </c>
      <c r="Q557" s="190" t="s">
        <v>1527</v>
      </c>
      <c r="R557" s="158">
        <v>90189084</v>
      </c>
      <c r="S557" s="287" t="s">
        <v>1522</v>
      </c>
    </row>
    <row r="558" spans="1:19" ht="189.75" customHeight="1" x14ac:dyDescent="0.2">
      <c r="A558" s="300">
        <v>106788</v>
      </c>
      <c r="B558" s="56" t="s">
        <v>1528</v>
      </c>
      <c r="C558" s="189" t="s">
        <v>100</v>
      </c>
      <c r="D558" s="114" t="s">
        <v>29</v>
      </c>
      <c r="E558" s="301" t="s">
        <v>1772</v>
      </c>
      <c r="F558" s="38" t="s">
        <v>270</v>
      </c>
      <c r="G558" s="807"/>
      <c r="H558" s="176">
        <v>1115.6000000000001</v>
      </c>
      <c r="I558" s="114" t="s">
        <v>31</v>
      </c>
      <c r="J558" s="42">
        <f t="shared" si="34"/>
        <v>0</v>
      </c>
      <c r="K558" s="43" t="s">
        <v>73</v>
      </c>
      <c r="L558" s="114">
        <v>15</v>
      </c>
      <c r="M558" s="114">
        <v>160</v>
      </c>
      <c r="N558" s="114">
        <v>68</v>
      </c>
      <c r="O558" s="114">
        <v>25</v>
      </c>
      <c r="P558" s="616">
        <v>0.27200000000000002</v>
      </c>
      <c r="Q558" s="190" t="s">
        <v>1529</v>
      </c>
      <c r="R558" s="158">
        <v>90189084</v>
      </c>
      <c r="S558" s="287" t="s">
        <v>1522</v>
      </c>
    </row>
    <row r="559" spans="1:19" ht="80.25" customHeight="1" x14ac:dyDescent="0.2">
      <c r="A559" s="300">
        <v>106789</v>
      </c>
      <c r="B559" s="300" t="s">
        <v>1530</v>
      </c>
      <c r="C559" s="189" t="s">
        <v>812</v>
      </c>
      <c r="D559" s="114" t="s">
        <v>29</v>
      </c>
      <c r="E559" s="13" t="s">
        <v>1769</v>
      </c>
      <c r="F559" s="38" t="s">
        <v>270</v>
      </c>
      <c r="G559" s="807"/>
      <c r="H559" s="176">
        <v>1191.1500000000001</v>
      </c>
      <c r="I559" s="114" t="s">
        <v>31</v>
      </c>
      <c r="J559" s="42">
        <f t="shared" si="34"/>
        <v>0</v>
      </c>
      <c r="K559" s="43" t="s">
        <v>73</v>
      </c>
      <c r="L559" s="114">
        <v>8</v>
      </c>
      <c r="M559" s="114">
        <v>91.5</v>
      </c>
      <c r="N559" s="114">
        <v>45.7</v>
      </c>
      <c r="O559" s="114">
        <v>69</v>
      </c>
      <c r="P559" s="616">
        <v>0.28852695</v>
      </c>
      <c r="Q559" s="190" t="s">
        <v>1531</v>
      </c>
      <c r="R559" s="158">
        <v>90189084</v>
      </c>
      <c r="S559" s="287" t="s">
        <v>1522</v>
      </c>
    </row>
    <row r="560" spans="1:19" ht="112.5" customHeight="1" x14ac:dyDescent="0.2">
      <c r="A560" s="300">
        <v>106790</v>
      </c>
      <c r="B560" s="300" t="s">
        <v>1532</v>
      </c>
      <c r="C560" s="189" t="s">
        <v>67</v>
      </c>
      <c r="D560" s="114" t="s">
        <v>29</v>
      </c>
      <c r="E560" s="13" t="s">
        <v>1771</v>
      </c>
      <c r="F560" s="38" t="s">
        <v>270</v>
      </c>
      <c r="G560" s="807"/>
      <c r="H560" s="176">
        <v>852.55000000000007</v>
      </c>
      <c r="I560" s="114" t="s">
        <v>31</v>
      </c>
      <c r="J560" s="42">
        <f t="shared" si="34"/>
        <v>0</v>
      </c>
      <c r="K560" s="43" t="s">
        <v>73</v>
      </c>
      <c r="L560" s="114">
        <v>15</v>
      </c>
      <c r="M560" s="114">
        <v>152.5</v>
      </c>
      <c r="N560" s="114">
        <v>45.7</v>
      </c>
      <c r="O560" s="114">
        <v>11.5</v>
      </c>
      <c r="P560" s="616">
        <v>8.0146375000000006E-2</v>
      </c>
      <c r="Q560" s="190" t="s">
        <v>1533</v>
      </c>
      <c r="R560" s="158">
        <v>90189084</v>
      </c>
      <c r="S560" s="287" t="s">
        <v>1522</v>
      </c>
    </row>
    <row r="561" spans="1:19" ht="200.25" customHeight="1" x14ac:dyDescent="0.2">
      <c r="A561" s="300">
        <v>106791</v>
      </c>
      <c r="B561" s="300" t="s">
        <v>1534</v>
      </c>
      <c r="C561" s="189" t="s">
        <v>67</v>
      </c>
      <c r="D561" s="114" t="s">
        <v>29</v>
      </c>
      <c r="E561" s="13" t="s">
        <v>1770</v>
      </c>
      <c r="F561" s="38" t="s">
        <v>270</v>
      </c>
      <c r="G561" s="807"/>
      <c r="H561" s="176">
        <v>2025.5</v>
      </c>
      <c r="I561" s="114" t="s">
        <v>31</v>
      </c>
      <c r="J561" s="42">
        <f t="shared" si="34"/>
        <v>0</v>
      </c>
      <c r="K561" s="43" t="s">
        <v>73</v>
      </c>
      <c r="L561" s="114">
        <v>5</v>
      </c>
      <c r="M561" s="114">
        <v>30</v>
      </c>
      <c r="N561" s="114">
        <v>21</v>
      </c>
      <c r="O561" s="114">
        <v>62</v>
      </c>
      <c r="P561" s="616">
        <v>3.9059999999999997E-2</v>
      </c>
      <c r="Q561" s="190" t="s">
        <v>1535</v>
      </c>
      <c r="R561" s="158">
        <v>90189084</v>
      </c>
      <c r="S561" s="287" t="s">
        <v>1522</v>
      </c>
    </row>
    <row r="562" spans="1:19" ht="148.5" customHeight="1" thickBot="1" x14ac:dyDescent="0.25">
      <c r="A562" s="116">
        <v>106489</v>
      </c>
      <c r="B562" s="178" t="s">
        <v>1536</v>
      </c>
      <c r="C562" s="307" t="s">
        <v>67</v>
      </c>
      <c r="D562" s="117" t="s">
        <v>29</v>
      </c>
      <c r="E562" s="505" t="s">
        <v>1537</v>
      </c>
      <c r="F562" s="179" t="s">
        <v>270</v>
      </c>
      <c r="G562" s="807"/>
      <c r="H562" s="191">
        <v>4500</v>
      </c>
      <c r="I562" s="117" t="s">
        <v>31</v>
      </c>
      <c r="J562" s="79">
        <f t="shared" si="34"/>
        <v>0</v>
      </c>
      <c r="K562" s="159" t="s">
        <v>80</v>
      </c>
      <c r="L562" s="117" t="s">
        <v>29</v>
      </c>
      <c r="M562" s="117" t="s">
        <v>29</v>
      </c>
      <c r="N562" s="117" t="s">
        <v>29</v>
      </c>
      <c r="O562" s="117" t="s">
        <v>29</v>
      </c>
      <c r="P562" s="684" t="s">
        <v>29</v>
      </c>
      <c r="Q562" s="187" t="s">
        <v>29</v>
      </c>
      <c r="R562" s="279" t="s">
        <v>29</v>
      </c>
      <c r="S562" s="293" t="s">
        <v>29</v>
      </c>
    </row>
    <row r="563" spans="1:19" ht="335.25" customHeight="1" x14ac:dyDescent="0.2">
      <c r="A563" s="312">
        <v>106792</v>
      </c>
      <c r="B563" s="310" t="s">
        <v>1538</v>
      </c>
      <c r="C563" s="302" t="s">
        <v>67</v>
      </c>
      <c r="D563" s="139" t="s">
        <v>29</v>
      </c>
      <c r="E563" s="67" t="s">
        <v>1764</v>
      </c>
      <c r="F563" s="38" t="s">
        <v>270</v>
      </c>
      <c r="G563" s="807"/>
      <c r="H563" s="192">
        <v>17877.05</v>
      </c>
      <c r="I563" s="139" t="s">
        <v>31</v>
      </c>
      <c r="J563" s="71">
        <f t="shared" si="34"/>
        <v>0</v>
      </c>
      <c r="K563" s="33" t="s">
        <v>635</v>
      </c>
      <c r="L563" s="139">
        <v>270</v>
      </c>
      <c r="M563" s="68">
        <v>90</v>
      </c>
      <c r="N563" s="68">
        <v>152</v>
      </c>
      <c r="O563" s="68">
        <v>230</v>
      </c>
      <c r="P563" s="674">
        <v>3.1463999999999999</v>
      </c>
      <c r="Q563" s="193" t="s">
        <v>1539</v>
      </c>
      <c r="R563" s="285">
        <v>90189084</v>
      </c>
      <c r="S563" s="303" t="s">
        <v>1540</v>
      </c>
    </row>
    <row r="564" spans="1:19" ht="161.25" customHeight="1" x14ac:dyDescent="0.2">
      <c r="A564" s="115">
        <v>106793</v>
      </c>
      <c r="B564" s="300" t="s">
        <v>1541</v>
      </c>
      <c r="C564" s="189" t="s">
        <v>67</v>
      </c>
      <c r="D564" s="114" t="s">
        <v>29</v>
      </c>
      <c r="E564" s="13" t="s">
        <v>1773</v>
      </c>
      <c r="F564" s="38" t="s">
        <v>270</v>
      </c>
      <c r="G564" s="807"/>
      <c r="H564" s="176">
        <v>1591.4</v>
      </c>
      <c r="I564" s="114" t="s">
        <v>31</v>
      </c>
      <c r="J564" s="42">
        <f t="shared" si="34"/>
        <v>0</v>
      </c>
      <c r="K564" s="43" t="s">
        <v>73</v>
      </c>
      <c r="L564" s="114">
        <v>5</v>
      </c>
      <c r="M564" s="114">
        <v>30</v>
      </c>
      <c r="N564" s="114">
        <v>21</v>
      </c>
      <c r="O564" s="114">
        <v>62</v>
      </c>
      <c r="P564" s="616">
        <v>3.9059999999999997E-2</v>
      </c>
      <c r="Q564" s="190" t="s">
        <v>1542</v>
      </c>
      <c r="R564" s="158">
        <v>90189084</v>
      </c>
      <c r="S564" s="287" t="s">
        <v>1540</v>
      </c>
    </row>
    <row r="565" spans="1:19" ht="166.5" customHeight="1" x14ac:dyDescent="0.2">
      <c r="A565" s="256">
        <v>106794</v>
      </c>
      <c r="B565" s="56" t="s">
        <v>1543</v>
      </c>
      <c r="C565" s="189" t="s">
        <v>67</v>
      </c>
      <c r="D565" s="114" t="s">
        <v>29</v>
      </c>
      <c r="E565" s="13" t="s">
        <v>1774</v>
      </c>
      <c r="F565" s="38" t="s">
        <v>270</v>
      </c>
      <c r="G565" s="807"/>
      <c r="H565" s="176">
        <v>1591.4</v>
      </c>
      <c r="I565" s="114" t="s">
        <v>31</v>
      </c>
      <c r="J565" s="42">
        <f t="shared" si="34"/>
        <v>0</v>
      </c>
      <c r="K565" s="43" t="s">
        <v>73</v>
      </c>
      <c r="L565" s="114">
        <v>5</v>
      </c>
      <c r="M565" s="114">
        <v>30</v>
      </c>
      <c r="N565" s="114">
        <v>21</v>
      </c>
      <c r="O565" s="114">
        <v>62</v>
      </c>
      <c r="P565" s="616">
        <v>3.9059999999999997E-2</v>
      </c>
      <c r="Q565" s="190" t="s">
        <v>1542</v>
      </c>
      <c r="R565" s="158">
        <v>90189084</v>
      </c>
      <c r="S565" s="287" t="s">
        <v>1540</v>
      </c>
    </row>
    <row r="566" spans="1:19" ht="73.5" customHeight="1" x14ac:dyDescent="0.2">
      <c r="A566" s="115">
        <v>106795</v>
      </c>
      <c r="B566" s="300" t="s">
        <v>1544</v>
      </c>
      <c r="C566" s="189" t="s">
        <v>67</v>
      </c>
      <c r="D566" s="114" t="s">
        <v>29</v>
      </c>
      <c r="E566" s="13" t="s">
        <v>1775</v>
      </c>
      <c r="F566" s="38" t="s">
        <v>270</v>
      </c>
      <c r="G566" s="807"/>
      <c r="H566" s="176">
        <v>1109.45</v>
      </c>
      <c r="I566" s="114" t="s">
        <v>31</v>
      </c>
      <c r="J566" s="42">
        <f t="shared" si="34"/>
        <v>0</v>
      </c>
      <c r="K566" s="43" t="s">
        <v>73</v>
      </c>
      <c r="L566" s="114">
        <v>18</v>
      </c>
      <c r="M566" s="114">
        <v>115</v>
      </c>
      <c r="N566" s="114">
        <v>61</v>
      </c>
      <c r="O566" s="114">
        <v>43</v>
      </c>
      <c r="P566" s="616">
        <v>0.301645</v>
      </c>
      <c r="Q566" s="190" t="s">
        <v>1545</v>
      </c>
      <c r="R566" s="158">
        <v>90189084</v>
      </c>
      <c r="S566" s="287" t="s">
        <v>1540</v>
      </c>
    </row>
    <row r="567" spans="1:19" ht="159.75" customHeight="1" x14ac:dyDescent="0.2">
      <c r="A567" s="115">
        <v>106796</v>
      </c>
      <c r="B567" s="56" t="s">
        <v>1546</v>
      </c>
      <c r="C567" s="189" t="s">
        <v>100</v>
      </c>
      <c r="D567" s="114" t="s">
        <v>29</v>
      </c>
      <c r="E567" s="301" t="s">
        <v>1776</v>
      </c>
      <c r="F567" s="38" t="s">
        <v>270</v>
      </c>
      <c r="G567" s="807"/>
      <c r="H567" s="176">
        <v>1115.6000000000001</v>
      </c>
      <c r="I567" s="114" t="s">
        <v>31</v>
      </c>
      <c r="J567" s="42">
        <f t="shared" si="34"/>
        <v>0</v>
      </c>
      <c r="K567" s="43" t="s">
        <v>73</v>
      </c>
      <c r="L567" s="114">
        <v>15</v>
      </c>
      <c r="M567" s="114">
        <v>160</v>
      </c>
      <c r="N567" s="114">
        <v>68</v>
      </c>
      <c r="O567" s="114">
        <v>25</v>
      </c>
      <c r="P567" s="616">
        <v>0.27200000000000002</v>
      </c>
      <c r="Q567" s="190" t="s">
        <v>1547</v>
      </c>
      <c r="R567" s="158">
        <v>90189084</v>
      </c>
      <c r="S567" s="287" t="s">
        <v>1540</v>
      </c>
    </row>
    <row r="568" spans="1:19" ht="84" customHeight="1" x14ac:dyDescent="0.2">
      <c r="A568" s="115">
        <v>106797</v>
      </c>
      <c r="B568" s="300" t="s">
        <v>1548</v>
      </c>
      <c r="C568" s="189" t="s">
        <v>812</v>
      </c>
      <c r="D568" s="114" t="s">
        <v>29</v>
      </c>
      <c r="E568" s="13" t="s">
        <v>1777</v>
      </c>
      <c r="F568" s="38" t="s">
        <v>270</v>
      </c>
      <c r="G568" s="807"/>
      <c r="H568" s="176">
        <v>1191.1500000000001</v>
      </c>
      <c r="I568" s="114" t="s">
        <v>31</v>
      </c>
      <c r="J568" s="42">
        <f t="shared" si="34"/>
        <v>0</v>
      </c>
      <c r="K568" s="43" t="s">
        <v>73</v>
      </c>
      <c r="L568" s="114">
        <v>8</v>
      </c>
      <c r="M568" s="114">
        <v>91.5</v>
      </c>
      <c r="N568" s="114">
        <v>45.7</v>
      </c>
      <c r="O568" s="114">
        <v>69</v>
      </c>
      <c r="P568" s="616">
        <v>0.28852695</v>
      </c>
      <c r="Q568" s="190" t="s">
        <v>1549</v>
      </c>
      <c r="R568" s="158">
        <v>90189084</v>
      </c>
      <c r="S568" s="287" t="s">
        <v>1540</v>
      </c>
    </row>
    <row r="569" spans="1:19" ht="109.5" customHeight="1" x14ac:dyDescent="0.2">
      <c r="A569" s="115">
        <v>106798</v>
      </c>
      <c r="B569" s="300" t="s">
        <v>1550</v>
      </c>
      <c r="C569" s="189" t="s">
        <v>67</v>
      </c>
      <c r="D569" s="114" t="s">
        <v>29</v>
      </c>
      <c r="E569" s="13" t="s">
        <v>1779</v>
      </c>
      <c r="F569" s="38" t="s">
        <v>270</v>
      </c>
      <c r="G569" s="807"/>
      <c r="H569" s="176">
        <v>1009.6</v>
      </c>
      <c r="I569" s="114" t="s">
        <v>31</v>
      </c>
      <c r="J569" s="42">
        <f t="shared" si="34"/>
        <v>0</v>
      </c>
      <c r="K569" s="43" t="s">
        <v>73</v>
      </c>
      <c r="L569" s="114">
        <v>15</v>
      </c>
      <c r="M569" s="114">
        <v>152.5</v>
      </c>
      <c r="N569" s="114">
        <v>45.7</v>
      </c>
      <c r="O569" s="114">
        <v>11.5</v>
      </c>
      <c r="P569" s="616">
        <v>8.0146375000000006E-2</v>
      </c>
      <c r="Q569" s="190" t="s">
        <v>1551</v>
      </c>
      <c r="R569" s="158">
        <v>90189084</v>
      </c>
      <c r="S569" s="287" t="s">
        <v>1540</v>
      </c>
    </row>
    <row r="570" spans="1:19" ht="194.25" customHeight="1" x14ac:dyDescent="0.2">
      <c r="A570" s="115">
        <v>106799</v>
      </c>
      <c r="B570" s="300" t="s">
        <v>1552</v>
      </c>
      <c r="C570" s="189" t="s">
        <v>67</v>
      </c>
      <c r="D570" s="114" t="s">
        <v>29</v>
      </c>
      <c r="E570" s="13" t="s">
        <v>1778</v>
      </c>
      <c r="F570" s="38" t="s">
        <v>270</v>
      </c>
      <c r="G570" s="807"/>
      <c r="H570" s="176">
        <v>2531.8500000000004</v>
      </c>
      <c r="I570" s="114" t="s">
        <v>31</v>
      </c>
      <c r="J570" s="42">
        <f t="shared" si="34"/>
        <v>0</v>
      </c>
      <c r="K570" s="43" t="s">
        <v>73</v>
      </c>
      <c r="L570" s="114">
        <v>5</v>
      </c>
      <c r="M570" s="114">
        <v>30</v>
      </c>
      <c r="N570" s="114">
        <v>21</v>
      </c>
      <c r="O570" s="114">
        <v>62</v>
      </c>
      <c r="P570" s="616">
        <v>3.9059999999999997E-2</v>
      </c>
      <c r="Q570" s="190" t="s">
        <v>1553</v>
      </c>
      <c r="R570" s="158">
        <v>90189084</v>
      </c>
      <c r="S570" s="287" t="s">
        <v>1540</v>
      </c>
    </row>
    <row r="571" spans="1:19" ht="137.25" customHeight="1" thickBot="1" x14ac:dyDescent="0.25">
      <c r="A571" s="116">
        <v>106489</v>
      </c>
      <c r="B571" s="178" t="s">
        <v>1536</v>
      </c>
      <c r="C571" s="307" t="s">
        <v>67</v>
      </c>
      <c r="D571" s="117" t="s">
        <v>29</v>
      </c>
      <c r="E571" s="505" t="s">
        <v>1537</v>
      </c>
      <c r="F571" s="179" t="s">
        <v>270</v>
      </c>
      <c r="G571" s="807"/>
      <c r="H571" s="191">
        <v>4500</v>
      </c>
      <c r="I571" s="117" t="s">
        <v>31</v>
      </c>
      <c r="J571" s="79">
        <f t="shared" si="34"/>
        <v>0</v>
      </c>
      <c r="K571" s="159" t="s">
        <v>80</v>
      </c>
      <c r="L571" s="117" t="s">
        <v>29</v>
      </c>
      <c r="M571" s="117" t="s">
        <v>29</v>
      </c>
      <c r="N571" s="117" t="s">
        <v>29</v>
      </c>
      <c r="O571" s="117" t="s">
        <v>29</v>
      </c>
      <c r="P571" s="684" t="s">
        <v>29</v>
      </c>
      <c r="Q571" s="187" t="s">
        <v>29</v>
      </c>
      <c r="R571" s="279" t="s">
        <v>29</v>
      </c>
      <c r="S571" s="293" t="s">
        <v>29</v>
      </c>
    </row>
    <row r="572" spans="1:19" ht="335.25" customHeight="1" x14ac:dyDescent="0.2">
      <c r="A572" s="312">
        <v>106800</v>
      </c>
      <c r="B572" s="310" t="s">
        <v>1554</v>
      </c>
      <c r="C572" s="302" t="s">
        <v>67</v>
      </c>
      <c r="D572" s="139" t="s">
        <v>29</v>
      </c>
      <c r="E572" s="67" t="s">
        <v>1765</v>
      </c>
      <c r="F572" s="38" t="s">
        <v>270</v>
      </c>
      <c r="G572" s="807"/>
      <c r="H572" s="192">
        <v>18906.05</v>
      </c>
      <c r="I572" s="139" t="s">
        <v>31</v>
      </c>
      <c r="J572" s="71">
        <f t="shared" si="34"/>
        <v>0</v>
      </c>
      <c r="K572" s="33" t="s">
        <v>635</v>
      </c>
      <c r="L572" s="139">
        <v>270</v>
      </c>
      <c r="M572" s="68">
        <v>90</v>
      </c>
      <c r="N572" s="68">
        <v>152</v>
      </c>
      <c r="O572" s="68">
        <v>230</v>
      </c>
      <c r="P572" s="674">
        <v>3.1463999999999999</v>
      </c>
      <c r="Q572" s="193" t="s">
        <v>1555</v>
      </c>
      <c r="R572" s="285">
        <v>90189084</v>
      </c>
      <c r="S572" s="303" t="s">
        <v>1556</v>
      </c>
    </row>
    <row r="573" spans="1:19" ht="162.75" customHeight="1" x14ac:dyDescent="0.2">
      <c r="A573" s="115">
        <v>106801</v>
      </c>
      <c r="B573" s="300" t="s">
        <v>1557</v>
      </c>
      <c r="C573" s="189" t="s">
        <v>67</v>
      </c>
      <c r="D573" s="114" t="s">
        <v>29</v>
      </c>
      <c r="E573" s="13" t="s">
        <v>1780</v>
      </c>
      <c r="F573" s="38" t="s">
        <v>270</v>
      </c>
      <c r="G573" s="807"/>
      <c r="H573" s="176">
        <v>1591.4</v>
      </c>
      <c r="I573" s="114" t="s">
        <v>31</v>
      </c>
      <c r="J573" s="42">
        <f t="shared" si="34"/>
        <v>0</v>
      </c>
      <c r="K573" s="43" t="s">
        <v>73</v>
      </c>
      <c r="L573" s="114">
        <v>5</v>
      </c>
      <c r="M573" s="114">
        <v>30</v>
      </c>
      <c r="N573" s="114">
        <v>21</v>
      </c>
      <c r="O573" s="114">
        <v>62</v>
      </c>
      <c r="P573" s="616">
        <v>3.9059999999999997E-2</v>
      </c>
      <c r="Q573" s="190" t="s">
        <v>1558</v>
      </c>
      <c r="R573" s="158">
        <v>90189084</v>
      </c>
      <c r="S573" s="287" t="s">
        <v>1556</v>
      </c>
    </row>
    <row r="574" spans="1:19" ht="177" customHeight="1" x14ac:dyDescent="0.2">
      <c r="A574" s="256">
        <v>106802</v>
      </c>
      <c r="B574" s="56" t="s">
        <v>1559</v>
      </c>
      <c r="C574" s="189" t="s">
        <v>67</v>
      </c>
      <c r="D574" s="114" t="s">
        <v>29</v>
      </c>
      <c r="E574" s="13" t="s">
        <v>1781</v>
      </c>
      <c r="F574" s="38" t="s">
        <v>270</v>
      </c>
      <c r="G574" s="807"/>
      <c r="H574" s="176">
        <v>1591.4</v>
      </c>
      <c r="I574" s="114" t="s">
        <v>31</v>
      </c>
      <c r="J574" s="42">
        <f t="shared" si="34"/>
        <v>0</v>
      </c>
      <c r="K574" s="43" t="s">
        <v>73</v>
      </c>
      <c r="L574" s="114">
        <v>5</v>
      </c>
      <c r="M574" s="114">
        <v>30</v>
      </c>
      <c r="N574" s="114">
        <v>21</v>
      </c>
      <c r="O574" s="114">
        <v>62</v>
      </c>
      <c r="P574" s="616">
        <v>3.9059999999999997E-2</v>
      </c>
      <c r="Q574" s="190" t="s">
        <v>1558</v>
      </c>
      <c r="R574" s="158">
        <v>90189084</v>
      </c>
      <c r="S574" s="287" t="s">
        <v>1556</v>
      </c>
    </row>
    <row r="575" spans="1:19" ht="82.5" customHeight="1" x14ac:dyDescent="0.2">
      <c r="A575" s="115">
        <v>106803</v>
      </c>
      <c r="B575" s="300" t="s">
        <v>1560</v>
      </c>
      <c r="C575" s="189" t="s">
        <v>67</v>
      </c>
      <c r="D575" s="114" t="s">
        <v>29</v>
      </c>
      <c r="E575" s="13" t="s">
        <v>1782</v>
      </c>
      <c r="F575" s="38" t="s">
        <v>270</v>
      </c>
      <c r="G575" s="807"/>
      <c r="H575" s="176">
        <v>1109.45</v>
      </c>
      <c r="I575" s="114" t="s">
        <v>31</v>
      </c>
      <c r="J575" s="42">
        <f t="shared" si="34"/>
        <v>0</v>
      </c>
      <c r="K575" s="43" t="s">
        <v>73</v>
      </c>
      <c r="L575" s="114">
        <v>18</v>
      </c>
      <c r="M575" s="114">
        <v>115</v>
      </c>
      <c r="N575" s="114">
        <v>61</v>
      </c>
      <c r="O575" s="114">
        <v>43</v>
      </c>
      <c r="P575" s="616">
        <v>0.301645</v>
      </c>
      <c r="Q575" s="190" t="s">
        <v>1561</v>
      </c>
      <c r="R575" s="158">
        <v>90189084</v>
      </c>
      <c r="S575" s="287" t="s">
        <v>1556</v>
      </c>
    </row>
    <row r="576" spans="1:19" ht="162.75" customHeight="1" x14ac:dyDescent="0.2">
      <c r="A576" s="115">
        <v>106804</v>
      </c>
      <c r="B576" s="56" t="s">
        <v>1562</v>
      </c>
      <c r="C576" s="189" t="s">
        <v>100</v>
      </c>
      <c r="D576" s="114" t="s">
        <v>29</v>
      </c>
      <c r="E576" s="301" t="s">
        <v>1783</v>
      </c>
      <c r="F576" s="38" t="s">
        <v>270</v>
      </c>
      <c r="G576" s="807"/>
      <c r="H576" s="176">
        <v>1115.6000000000001</v>
      </c>
      <c r="I576" s="114" t="s">
        <v>31</v>
      </c>
      <c r="J576" s="42">
        <f t="shared" si="34"/>
        <v>0</v>
      </c>
      <c r="K576" s="43" t="s">
        <v>73</v>
      </c>
      <c r="L576" s="114">
        <v>15</v>
      </c>
      <c r="M576" s="114">
        <v>160</v>
      </c>
      <c r="N576" s="114">
        <v>68</v>
      </c>
      <c r="O576" s="114">
        <v>25</v>
      </c>
      <c r="P576" s="616">
        <v>0.27200000000000002</v>
      </c>
      <c r="Q576" s="190" t="s">
        <v>1563</v>
      </c>
      <c r="R576" s="158">
        <v>90189084</v>
      </c>
      <c r="S576" s="287" t="s">
        <v>1556</v>
      </c>
    </row>
    <row r="577" spans="1:19" ht="84" customHeight="1" x14ac:dyDescent="0.2">
      <c r="A577" s="115">
        <v>106805</v>
      </c>
      <c r="B577" s="300" t="s">
        <v>1564</v>
      </c>
      <c r="C577" s="189" t="s">
        <v>812</v>
      </c>
      <c r="D577" s="114" t="s">
        <v>29</v>
      </c>
      <c r="E577" s="13" t="s">
        <v>1784</v>
      </c>
      <c r="F577" s="38" t="s">
        <v>270</v>
      </c>
      <c r="G577" s="807"/>
      <c r="H577" s="176">
        <v>1191.1500000000001</v>
      </c>
      <c r="I577" s="114" t="s">
        <v>31</v>
      </c>
      <c r="J577" s="42">
        <f t="shared" si="34"/>
        <v>0</v>
      </c>
      <c r="K577" s="43" t="s">
        <v>73</v>
      </c>
      <c r="L577" s="114">
        <v>8</v>
      </c>
      <c r="M577" s="114">
        <v>91.5</v>
      </c>
      <c r="N577" s="114">
        <v>45.7</v>
      </c>
      <c r="O577" s="114">
        <v>69</v>
      </c>
      <c r="P577" s="616">
        <v>0.28852695</v>
      </c>
      <c r="Q577" s="190" t="s">
        <v>1565</v>
      </c>
      <c r="R577" s="158">
        <v>90189084</v>
      </c>
      <c r="S577" s="287" t="s">
        <v>1556</v>
      </c>
    </row>
    <row r="578" spans="1:19" ht="113.25" customHeight="1" x14ac:dyDescent="0.2">
      <c r="A578" s="115">
        <v>106806</v>
      </c>
      <c r="B578" s="300" t="s">
        <v>1566</v>
      </c>
      <c r="C578" s="189" t="s">
        <v>67</v>
      </c>
      <c r="D578" s="114" t="s">
        <v>29</v>
      </c>
      <c r="E578" s="13" t="s">
        <v>1786</v>
      </c>
      <c r="F578" s="38" t="s">
        <v>270</v>
      </c>
      <c r="G578" s="807"/>
      <c r="H578" s="176">
        <v>1009.6</v>
      </c>
      <c r="I578" s="114" t="s">
        <v>31</v>
      </c>
      <c r="J578" s="42">
        <f t="shared" si="34"/>
        <v>0</v>
      </c>
      <c r="K578" s="43" t="s">
        <v>73</v>
      </c>
      <c r="L578" s="114">
        <v>15</v>
      </c>
      <c r="M578" s="114">
        <v>152.5</v>
      </c>
      <c r="N578" s="114">
        <v>45.7</v>
      </c>
      <c r="O578" s="114">
        <v>11.5</v>
      </c>
      <c r="P578" s="616">
        <v>8.0146375000000006E-2</v>
      </c>
      <c r="Q578" s="190" t="s">
        <v>1567</v>
      </c>
      <c r="R578" s="158">
        <v>90189084</v>
      </c>
      <c r="S578" s="287" t="s">
        <v>1556</v>
      </c>
    </row>
    <row r="579" spans="1:19" ht="197.25" customHeight="1" x14ac:dyDescent="0.2">
      <c r="A579" s="115">
        <v>106807</v>
      </c>
      <c r="B579" s="300" t="s">
        <v>1568</v>
      </c>
      <c r="C579" s="189" t="s">
        <v>67</v>
      </c>
      <c r="D579" s="114" t="s">
        <v>29</v>
      </c>
      <c r="E579" s="13" t="s">
        <v>1785</v>
      </c>
      <c r="F579" s="38" t="s">
        <v>270</v>
      </c>
      <c r="G579" s="807"/>
      <c r="H579" s="176">
        <v>3038.25</v>
      </c>
      <c r="I579" s="114" t="s">
        <v>31</v>
      </c>
      <c r="J579" s="42">
        <f t="shared" si="34"/>
        <v>0</v>
      </c>
      <c r="K579" s="43" t="s">
        <v>73</v>
      </c>
      <c r="L579" s="114">
        <v>5</v>
      </c>
      <c r="M579" s="114">
        <v>30</v>
      </c>
      <c r="N579" s="114">
        <v>21</v>
      </c>
      <c r="O579" s="114">
        <v>62</v>
      </c>
      <c r="P579" s="616">
        <v>3.9059999999999997E-2</v>
      </c>
      <c r="Q579" s="190" t="s">
        <v>1569</v>
      </c>
      <c r="R579" s="158">
        <v>90189084</v>
      </c>
      <c r="S579" s="287" t="s">
        <v>1556</v>
      </c>
    </row>
    <row r="580" spans="1:19" ht="146.25" customHeight="1" thickBot="1" x14ac:dyDescent="0.25">
      <c r="A580" s="116">
        <v>106489</v>
      </c>
      <c r="B580" s="178" t="s">
        <v>1536</v>
      </c>
      <c r="C580" s="307" t="s">
        <v>67</v>
      </c>
      <c r="D580" s="117" t="s">
        <v>29</v>
      </c>
      <c r="E580" s="105" t="s">
        <v>1537</v>
      </c>
      <c r="F580" s="179" t="s">
        <v>270</v>
      </c>
      <c r="G580" s="807"/>
      <c r="H580" s="191">
        <v>4500</v>
      </c>
      <c r="I580" s="117" t="s">
        <v>31</v>
      </c>
      <c r="J580" s="79">
        <f t="shared" si="34"/>
        <v>0</v>
      </c>
      <c r="K580" s="159" t="s">
        <v>80</v>
      </c>
      <c r="L580" s="117" t="s">
        <v>29</v>
      </c>
      <c r="M580" s="117" t="s">
        <v>29</v>
      </c>
      <c r="N580" s="117" t="s">
        <v>29</v>
      </c>
      <c r="O580" s="117" t="s">
        <v>29</v>
      </c>
      <c r="P580" s="684" t="s">
        <v>29</v>
      </c>
      <c r="Q580" s="187" t="s">
        <v>29</v>
      </c>
      <c r="R580" s="279" t="s">
        <v>29</v>
      </c>
      <c r="S580" s="293" t="s">
        <v>29</v>
      </c>
    </row>
    <row r="581" spans="1:19" ht="39.950000000000003" customHeight="1" thickBot="1" x14ac:dyDescent="0.25">
      <c r="A581" s="250" t="s">
        <v>1570</v>
      </c>
      <c r="B581" s="227"/>
      <c r="C581" s="228"/>
      <c r="D581" s="228"/>
      <c r="E581" s="227"/>
      <c r="F581" s="229"/>
      <c r="G581" s="232"/>
      <c r="H581" s="885"/>
      <c r="I581" s="228"/>
      <c r="J581" s="228"/>
      <c r="K581" s="227"/>
      <c r="L581" s="228"/>
      <c r="M581" s="231"/>
      <c r="N581" s="231"/>
      <c r="O581" s="231"/>
      <c r="P581" s="666"/>
      <c r="Q581" s="229"/>
      <c r="R581" s="229"/>
      <c r="S581" s="330"/>
    </row>
    <row r="582" spans="1:19" ht="273" customHeight="1" x14ac:dyDescent="0.2">
      <c r="A582" s="413">
        <v>106757</v>
      </c>
      <c r="B582" s="311" t="s">
        <v>1571</v>
      </c>
      <c r="C582" s="400" t="s">
        <v>67</v>
      </c>
      <c r="D582" s="111" t="s">
        <v>29</v>
      </c>
      <c r="E582" s="87" t="s">
        <v>1572</v>
      </c>
      <c r="F582" s="38" t="s">
        <v>270</v>
      </c>
      <c r="G582" s="807"/>
      <c r="H582" s="173">
        <v>11272.900000000001</v>
      </c>
      <c r="I582" s="111" t="s">
        <v>31</v>
      </c>
      <c r="J582" s="92">
        <f t="shared" ref="J582:J599" si="35">IF(I582="USD",H582*G582,H582*G582*1.3)</f>
        <v>0</v>
      </c>
      <c r="K582" s="93" t="s">
        <v>635</v>
      </c>
      <c r="L582" s="111">
        <v>270</v>
      </c>
      <c r="M582" s="76">
        <v>90</v>
      </c>
      <c r="N582" s="76">
        <v>152</v>
      </c>
      <c r="O582" s="76">
        <v>230</v>
      </c>
      <c r="P582" s="685">
        <v>3.1463999999999999</v>
      </c>
      <c r="Q582" s="401" t="s">
        <v>1573</v>
      </c>
      <c r="R582" s="283">
        <v>90189084</v>
      </c>
      <c r="S582" s="296" t="s">
        <v>1574</v>
      </c>
    </row>
    <row r="583" spans="1:19" ht="81" customHeight="1" x14ac:dyDescent="0.2">
      <c r="A583" s="304">
        <v>106758</v>
      </c>
      <c r="B583" s="300" t="s">
        <v>1575</v>
      </c>
      <c r="C583" s="189" t="s">
        <v>67</v>
      </c>
      <c r="D583" s="114" t="s">
        <v>29</v>
      </c>
      <c r="E583" s="13" t="s">
        <v>1576</v>
      </c>
      <c r="F583" s="38" t="s">
        <v>270</v>
      </c>
      <c r="G583" s="807"/>
      <c r="H583" s="176">
        <v>582.25</v>
      </c>
      <c r="I583" s="114" t="s">
        <v>31</v>
      </c>
      <c r="J583" s="42">
        <f t="shared" si="35"/>
        <v>0</v>
      </c>
      <c r="K583" s="43" t="s">
        <v>73</v>
      </c>
      <c r="L583" s="114">
        <v>70</v>
      </c>
      <c r="M583" s="114">
        <v>150</v>
      </c>
      <c r="N583" s="114">
        <v>92</v>
      </c>
      <c r="O583" s="114">
        <v>90</v>
      </c>
      <c r="P583" s="616">
        <v>1.242</v>
      </c>
      <c r="Q583" s="190" t="s">
        <v>1577</v>
      </c>
      <c r="R583" s="158">
        <v>90189084</v>
      </c>
      <c r="S583" s="287" t="s">
        <v>1574</v>
      </c>
    </row>
    <row r="584" spans="1:19" ht="159" customHeight="1" x14ac:dyDescent="0.2">
      <c r="A584" s="304">
        <v>106759</v>
      </c>
      <c r="B584" s="300" t="s">
        <v>1578</v>
      </c>
      <c r="C584" s="189" t="s">
        <v>67</v>
      </c>
      <c r="D584" s="114" t="s">
        <v>29</v>
      </c>
      <c r="E584" s="13" t="s">
        <v>1790</v>
      </c>
      <c r="F584" s="38" t="s">
        <v>270</v>
      </c>
      <c r="G584" s="807"/>
      <c r="H584" s="176">
        <v>1540</v>
      </c>
      <c r="I584" s="114" t="s">
        <v>31</v>
      </c>
      <c r="J584" s="42">
        <f t="shared" si="35"/>
        <v>0</v>
      </c>
      <c r="K584" s="43" t="s">
        <v>73</v>
      </c>
      <c r="L584" s="114">
        <v>5</v>
      </c>
      <c r="M584" s="114">
        <v>30</v>
      </c>
      <c r="N584" s="114">
        <v>21</v>
      </c>
      <c r="O584" s="114">
        <v>62</v>
      </c>
      <c r="P584" s="616">
        <v>3.9059999999999997E-2</v>
      </c>
      <c r="Q584" s="190" t="s">
        <v>1579</v>
      </c>
      <c r="R584" s="158">
        <v>90189084</v>
      </c>
      <c r="S584" s="287" t="s">
        <v>1574</v>
      </c>
    </row>
    <row r="585" spans="1:19" ht="159.75" customHeight="1" x14ac:dyDescent="0.2">
      <c r="A585" s="304">
        <v>106760</v>
      </c>
      <c r="B585" s="300" t="s">
        <v>1580</v>
      </c>
      <c r="C585" s="189" t="s">
        <v>67</v>
      </c>
      <c r="D585" s="114" t="s">
        <v>29</v>
      </c>
      <c r="E585" s="13" t="s">
        <v>1791</v>
      </c>
      <c r="F585" s="38" t="s">
        <v>270</v>
      </c>
      <c r="G585" s="807"/>
      <c r="H585" s="176">
        <v>1540</v>
      </c>
      <c r="I585" s="114" t="s">
        <v>31</v>
      </c>
      <c r="J585" s="42">
        <f t="shared" si="35"/>
        <v>0</v>
      </c>
      <c r="K585" s="43" t="s">
        <v>73</v>
      </c>
      <c r="L585" s="114">
        <v>5</v>
      </c>
      <c r="M585" s="114">
        <v>30</v>
      </c>
      <c r="N585" s="114">
        <v>21</v>
      </c>
      <c r="O585" s="114">
        <v>62</v>
      </c>
      <c r="P585" s="616">
        <v>3.9059999999999997E-2</v>
      </c>
      <c r="Q585" s="190" t="s">
        <v>1579</v>
      </c>
      <c r="R585" s="158">
        <v>90189084</v>
      </c>
      <c r="S585" s="287" t="s">
        <v>1574</v>
      </c>
    </row>
    <row r="586" spans="1:19" ht="63" x14ac:dyDescent="0.2">
      <c r="A586" s="304">
        <v>106761</v>
      </c>
      <c r="B586" s="300" t="s">
        <v>1581</v>
      </c>
      <c r="C586" s="189" t="s">
        <v>67</v>
      </c>
      <c r="D586" s="114" t="s">
        <v>29</v>
      </c>
      <c r="E586" s="13" t="s">
        <v>1792</v>
      </c>
      <c r="F586" s="38" t="s">
        <v>270</v>
      </c>
      <c r="G586" s="807"/>
      <c r="H586" s="176">
        <v>1109.45</v>
      </c>
      <c r="I586" s="114" t="s">
        <v>31</v>
      </c>
      <c r="J586" s="42">
        <f t="shared" si="35"/>
        <v>0</v>
      </c>
      <c r="K586" s="43" t="s">
        <v>73</v>
      </c>
      <c r="L586" s="114">
        <v>18</v>
      </c>
      <c r="M586" s="114">
        <v>115</v>
      </c>
      <c r="N586" s="114">
        <v>61</v>
      </c>
      <c r="O586" s="114">
        <v>43</v>
      </c>
      <c r="P586" s="616">
        <v>0.301645</v>
      </c>
      <c r="Q586" s="190" t="s">
        <v>1582</v>
      </c>
      <c r="R586" s="158">
        <v>90189084</v>
      </c>
      <c r="S586" s="287" t="s">
        <v>1574</v>
      </c>
    </row>
    <row r="587" spans="1:19" ht="144" customHeight="1" x14ac:dyDescent="0.2">
      <c r="A587" s="304">
        <v>106762</v>
      </c>
      <c r="B587" s="56" t="s">
        <v>1583</v>
      </c>
      <c r="C587" s="189" t="s">
        <v>100</v>
      </c>
      <c r="D587" s="114" t="s">
        <v>29</v>
      </c>
      <c r="E587" s="301" t="s">
        <v>1793</v>
      </c>
      <c r="F587" s="38" t="s">
        <v>270</v>
      </c>
      <c r="G587" s="807"/>
      <c r="H587" s="176">
        <v>1115.6000000000001</v>
      </c>
      <c r="I587" s="114" t="s">
        <v>31</v>
      </c>
      <c r="J587" s="42">
        <f t="shared" si="35"/>
        <v>0</v>
      </c>
      <c r="K587" s="43" t="s">
        <v>73</v>
      </c>
      <c r="L587" s="114">
        <v>15</v>
      </c>
      <c r="M587" s="114">
        <v>160</v>
      </c>
      <c r="N587" s="114">
        <v>68</v>
      </c>
      <c r="O587" s="114">
        <v>25</v>
      </c>
      <c r="P587" s="616">
        <v>0.27200000000000002</v>
      </c>
      <c r="Q587" s="190" t="s">
        <v>1584</v>
      </c>
      <c r="R587" s="158">
        <v>90189084</v>
      </c>
      <c r="S587" s="287" t="s">
        <v>1574</v>
      </c>
    </row>
    <row r="588" spans="1:19" ht="102" customHeight="1" x14ac:dyDescent="0.2">
      <c r="A588" s="304">
        <v>106763</v>
      </c>
      <c r="B588" s="300" t="s">
        <v>1585</v>
      </c>
      <c r="C588" s="189" t="s">
        <v>812</v>
      </c>
      <c r="D588" s="114" t="s">
        <v>29</v>
      </c>
      <c r="E588" s="13" t="s">
        <v>1794</v>
      </c>
      <c r="F588" s="38" t="s">
        <v>270</v>
      </c>
      <c r="G588" s="807"/>
      <c r="H588" s="176">
        <v>1191.1500000000001</v>
      </c>
      <c r="I588" s="114" t="s">
        <v>31</v>
      </c>
      <c r="J588" s="42">
        <f t="shared" si="35"/>
        <v>0</v>
      </c>
      <c r="K588" s="43" t="s">
        <v>73</v>
      </c>
      <c r="L588" s="114">
        <v>8</v>
      </c>
      <c r="M588" s="114">
        <v>91.5</v>
      </c>
      <c r="N588" s="114">
        <v>45.7</v>
      </c>
      <c r="O588" s="114">
        <v>69</v>
      </c>
      <c r="P588" s="616">
        <v>0.28852695</v>
      </c>
      <c r="Q588" s="190" t="s">
        <v>1586</v>
      </c>
      <c r="R588" s="158">
        <v>90189084</v>
      </c>
      <c r="S588" s="287" t="s">
        <v>1574</v>
      </c>
    </row>
    <row r="589" spans="1:19" ht="113.25" customHeight="1" x14ac:dyDescent="0.2">
      <c r="A589" s="304">
        <v>106764</v>
      </c>
      <c r="B589" s="300" t="s">
        <v>1587</v>
      </c>
      <c r="C589" s="189" t="s">
        <v>67</v>
      </c>
      <c r="D589" s="114" t="s">
        <v>29</v>
      </c>
      <c r="E589" s="37" t="s">
        <v>1795</v>
      </c>
      <c r="F589" s="38" t="s">
        <v>270</v>
      </c>
      <c r="G589" s="807"/>
      <c r="H589" s="176">
        <v>852.55000000000007</v>
      </c>
      <c r="I589" s="114" t="s">
        <v>31</v>
      </c>
      <c r="J589" s="42">
        <f t="shared" si="35"/>
        <v>0</v>
      </c>
      <c r="K589" s="43" t="s">
        <v>73</v>
      </c>
      <c r="L589" s="114">
        <v>15</v>
      </c>
      <c r="M589" s="114">
        <v>152.5</v>
      </c>
      <c r="N589" s="114">
        <v>45.7</v>
      </c>
      <c r="O589" s="114">
        <v>11.5</v>
      </c>
      <c r="P589" s="616">
        <v>8.0146375000000006E-2</v>
      </c>
      <c r="Q589" s="190" t="s">
        <v>1588</v>
      </c>
      <c r="R589" s="158">
        <v>90189084</v>
      </c>
      <c r="S589" s="287" t="s">
        <v>1574</v>
      </c>
    </row>
    <row r="590" spans="1:19" ht="170.25" customHeight="1" thickBot="1" x14ac:dyDescent="0.25">
      <c r="A590" s="116">
        <v>106489</v>
      </c>
      <c r="B590" s="178" t="s">
        <v>1536</v>
      </c>
      <c r="C590" s="307" t="s">
        <v>67</v>
      </c>
      <c r="D590" s="117" t="s">
        <v>29</v>
      </c>
      <c r="E590" s="105" t="s">
        <v>1537</v>
      </c>
      <c r="F590" s="179" t="s">
        <v>270</v>
      </c>
      <c r="G590" s="807"/>
      <c r="H590" s="191">
        <v>4500</v>
      </c>
      <c r="I590" s="117" t="s">
        <v>31</v>
      </c>
      <c r="J590" s="79">
        <f t="shared" si="35"/>
        <v>0</v>
      </c>
      <c r="K590" s="159" t="s">
        <v>80</v>
      </c>
      <c r="L590" s="117" t="s">
        <v>29</v>
      </c>
      <c r="M590" s="117" t="s">
        <v>29</v>
      </c>
      <c r="N590" s="117" t="s">
        <v>29</v>
      </c>
      <c r="O590" s="117" t="s">
        <v>29</v>
      </c>
      <c r="P590" s="684" t="s">
        <v>29</v>
      </c>
      <c r="Q590" s="190" t="s">
        <v>1589</v>
      </c>
      <c r="R590" s="279" t="s">
        <v>29</v>
      </c>
      <c r="S590" s="293"/>
    </row>
    <row r="591" spans="1:19" ht="157.5" x14ac:dyDescent="0.2">
      <c r="A591" s="450">
        <v>106860</v>
      </c>
      <c r="B591" s="310" t="s">
        <v>1590</v>
      </c>
      <c r="C591" s="302" t="s">
        <v>67</v>
      </c>
      <c r="D591" s="139" t="s">
        <v>29</v>
      </c>
      <c r="E591" s="67" t="s">
        <v>1591</v>
      </c>
      <c r="F591" s="183" t="s">
        <v>627</v>
      </c>
      <c r="G591" s="807"/>
      <c r="H591" s="192">
        <v>7434</v>
      </c>
      <c r="I591" s="139" t="s">
        <v>31</v>
      </c>
      <c r="J591" s="71">
        <f t="shared" si="35"/>
        <v>0</v>
      </c>
      <c r="K591" s="33" t="s">
        <v>635</v>
      </c>
      <c r="L591" s="139">
        <v>496</v>
      </c>
      <c r="M591" s="68">
        <v>92.5</v>
      </c>
      <c r="N591" s="68">
        <v>141</v>
      </c>
      <c r="O591" s="68">
        <v>173</v>
      </c>
      <c r="P591" s="674">
        <v>2.2599999999999998</v>
      </c>
      <c r="Q591" s="193" t="s">
        <v>1592</v>
      </c>
      <c r="R591" s="285">
        <v>84213920</v>
      </c>
      <c r="S591" s="303" t="s">
        <v>1593</v>
      </c>
    </row>
    <row r="592" spans="1:19" ht="55.5" customHeight="1" x14ac:dyDescent="0.2">
      <c r="A592" s="449">
        <v>106861</v>
      </c>
      <c r="B592" s="300" t="s">
        <v>1594</v>
      </c>
      <c r="C592" s="189" t="s">
        <v>67</v>
      </c>
      <c r="D592" s="114" t="s">
        <v>29</v>
      </c>
      <c r="E592" s="13" t="s">
        <v>1595</v>
      </c>
      <c r="F592" s="174" t="s">
        <v>627</v>
      </c>
      <c r="G592" s="807"/>
      <c r="H592" s="176">
        <v>722.6</v>
      </c>
      <c r="I592" s="114" t="s">
        <v>31</v>
      </c>
      <c r="J592" s="42">
        <f t="shared" si="35"/>
        <v>0</v>
      </c>
      <c r="K592" s="43" t="s">
        <v>73</v>
      </c>
      <c r="L592" s="114">
        <v>40</v>
      </c>
      <c r="M592" s="114"/>
      <c r="N592" s="114"/>
      <c r="O592" s="114"/>
      <c r="P592" s="616">
        <v>0.5</v>
      </c>
      <c r="Q592" s="190" t="s">
        <v>1596</v>
      </c>
      <c r="R592" s="158">
        <v>84213920</v>
      </c>
      <c r="S592" s="287" t="s">
        <v>1593</v>
      </c>
    </row>
    <row r="593" spans="1:19" ht="94.5" x14ac:dyDescent="0.2">
      <c r="A593" s="329">
        <v>106862</v>
      </c>
      <c r="B593" s="300" t="s">
        <v>1597</v>
      </c>
      <c r="C593" s="189" t="s">
        <v>67</v>
      </c>
      <c r="D593" s="114" t="s">
        <v>29</v>
      </c>
      <c r="E593" s="13" t="s">
        <v>1796</v>
      </c>
      <c r="F593" s="174" t="s">
        <v>627</v>
      </c>
      <c r="G593" s="807"/>
      <c r="H593" s="176">
        <v>727.5</v>
      </c>
      <c r="I593" s="114" t="s">
        <v>31</v>
      </c>
      <c r="J593" s="42">
        <f t="shared" si="35"/>
        <v>0</v>
      </c>
      <c r="K593" s="43" t="s">
        <v>73</v>
      </c>
      <c r="L593" s="114">
        <v>25</v>
      </c>
      <c r="M593" s="114"/>
      <c r="N593" s="114"/>
      <c r="O593" s="114"/>
      <c r="P593" s="616">
        <v>0.35</v>
      </c>
      <c r="Q593" s="190" t="s">
        <v>1598</v>
      </c>
      <c r="R593" s="158">
        <v>84213920</v>
      </c>
      <c r="S593" s="287" t="s">
        <v>1593</v>
      </c>
    </row>
    <row r="594" spans="1:19" ht="94.5" x14ac:dyDescent="0.2">
      <c r="A594" s="449">
        <v>106863</v>
      </c>
      <c r="B594" s="300" t="s">
        <v>1599</v>
      </c>
      <c r="C594" s="189" t="s">
        <v>67</v>
      </c>
      <c r="D594" s="114" t="s">
        <v>29</v>
      </c>
      <c r="E594" s="13" t="s">
        <v>1797</v>
      </c>
      <c r="F594" s="174" t="s">
        <v>627</v>
      </c>
      <c r="G594" s="807"/>
      <c r="H594" s="176">
        <v>727.5</v>
      </c>
      <c r="I594" s="114" t="s">
        <v>31</v>
      </c>
      <c r="J594" s="42">
        <f t="shared" si="35"/>
        <v>0</v>
      </c>
      <c r="K594" s="43" t="s">
        <v>73</v>
      </c>
      <c r="L594" s="114">
        <v>25</v>
      </c>
      <c r="M594" s="114"/>
      <c r="N594" s="114"/>
      <c r="O594" s="114"/>
      <c r="P594" s="616">
        <v>0.35</v>
      </c>
      <c r="Q594" s="190" t="s">
        <v>1600</v>
      </c>
      <c r="R594" s="158">
        <v>84213920</v>
      </c>
      <c r="S594" s="287" t="s">
        <v>1593</v>
      </c>
    </row>
    <row r="595" spans="1:19" ht="63" x14ac:dyDescent="0.2">
      <c r="A595" s="329">
        <v>106864</v>
      </c>
      <c r="B595" s="300" t="s">
        <v>1601</v>
      </c>
      <c r="C595" s="189" t="s">
        <v>67</v>
      </c>
      <c r="D595" s="114" t="s">
        <v>29</v>
      </c>
      <c r="E595" s="13" t="s">
        <v>1798</v>
      </c>
      <c r="F595" s="174" t="s">
        <v>627</v>
      </c>
      <c r="G595" s="807"/>
      <c r="H595" s="176">
        <v>416.7</v>
      </c>
      <c r="I595" s="114" t="s">
        <v>31</v>
      </c>
      <c r="J595" s="42">
        <f t="shared" si="35"/>
        <v>0</v>
      </c>
      <c r="K595" s="43" t="s">
        <v>73</v>
      </c>
      <c r="L595" s="114">
        <v>10</v>
      </c>
      <c r="M595" s="114"/>
      <c r="N595" s="114"/>
      <c r="O595" s="114"/>
      <c r="P595" s="616">
        <v>0.06</v>
      </c>
      <c r="Q595" s="190" t="s">
        <v>1602</v>
      </c>
      <c r="R595" s="158">
        <v>84213920</v>
      </c>
      <c r="S595" s="287" t="s">
        <v>1593</v>
      </c>
    </row>
    <row r="596" spans="1:19" ht="160.5" customHeight="1" x14ac:dyDescent="0.2">
      <c r="A596" s="449">
        <v>106865</v>
      </c>
      <c r="B596" s="300" t="s">
        <v>1603</v>
      </c>
      <c r="C596" s="189" t="s">
        <v>67</v>
      </c>
      <c r="D596" s="114" t="s">
        <v>29</v>
      </c>
      <c r="E596" s="301" t="s">
        <v>1799</v>
      </c>
      <c r="F596" s="174" t="s">
        <v>627</v>
      </c>
      <c r="G596" s="807"/>
      <c r="H596" s="176">
        <v>860.6</v>
      </c>
      <c r="I596" s="114" t="s">
        <v>31</v>
      </c>
      <c r="J596" s="42">
        <f t="shared" si="35"/>
        <v>0</v>
      </c>
      <c r="K596" s="43" t="s">
        <v>73</v>
      </c>
      <c r="L596" s="114">
        <v>7.5</v>
      </c>
      <c r="M596" s="114"/>
      <c r="N596" s="114"/>
      <c r="O596" s="114"/>
      <c r="P596" s="616">
        <v>4.4999999999999998E-2</v>
      </c>
      <c r="Q596" s="190" t="s">
        <v>1604</v>
      </c>
      <c r="R596" s="158">
        <v>84213920</v>
      </c>
      <c r="S596" s="287" t="s">
        <v>1593</v>
      </c>
    </row>
    <row r="597" spans="1:19" ht="96.75" customHeight="1" x14ac:dyDescent="0.2">
      <c r="A597" s="329">
        <v>106866</v>
      </c>
      <c r="B597" s="300" t="s">
        <v>1605</v>
      </c>
      <c r="C597" s="189" t="s">
        <v>812</v>
      </c>
      <c r="D597" s="114" t="s">
        <v>29</v>
      </c>
      <c r="E597" s="13" t="s">
        <v>1800</v>
      </c>
      <c r="F597" s="174" t="s">
        <v>627</v>
      </c>
      <c r="G597" s="807"/>
      <c r="H597" s="176">
        <v>524.70000000000005</v>
      </c>
      <c r="I597" s="114" t="s">
        <v>31</v>
      </c>
      <c r="J597" s="42">
        <f t="shared" si="35"/>
        <v>0</v>
      </c>
      <c r="K597" s="43" t="s">
        <v>73</v>
      </c>
      <c r="L597" s="114">
        <v>5</v>
      </c>
      <c r="M597" s="114"/>
      <c r="N597" s="114"/>
      <c r="O597" s="114"/>
      <c r="P597" s="616">
        <v>0.03</v>
      </c>
      <c r="Q597" s="190" t="s">
        <v>1606</v>
      </c>
      <c r="R597" s="158">
        <v>84213920</v>
      </c>
      <c r="S597" s="287" t="s">
        <v>1593</v>
      </c>
    </row>
    <row r="598" spans="1:19" ht="82.5" customHeight="1" x14ac:dyDescent="0.2">
      <c r="A598" s="449">
        <v>106867</v>
      </c>
      <c r="B598" s="300" t="s">
        <v>1607</v>
      </c>
      <c r="C598" s="189" t="s">
        <v>67</v>
      </c>
      <c r="D598" s="114" t="s">
        <v>29</v>
      </c>
      <c r="E598" s="13" t="s">
        <v>1801</v>
      </c>
      <c r="F598" s="174" t="s">
        <v>627</v>
      </c>
      <c r="G598" s="807"/>
      <c r="H598" s="176">
        <v>669.1</v>
      </c>
      <c r="I598" s="114" t="s">
        <v>31</v>
      </c>
      <c r="J598" s="42">
        <f t="shared" si="35"/>
        <v>0</v>
      </c>
      <c r="K598" s="43" t="s">
        <v>73</v>
      </c>
      <c r="L598" s="114">
        <v>5</v>
      </c>
      <c r="M598" s="114"/>
      <c r="N598" s="114"/>
      <c r="O598" s="114"/>
      <c r="P598" s="616">
        <v>0.03</v>
      </c>
      <c r="Q598" s="190" t="s">
        <v>1608</v>
      </c>
      <c r="R598" s="158">
        <v>84213920</v>
      </c>
      <c r="S598" s="287" t="s">
        <v>1593</v>
      </c>
    </row>
    <row r="599" spans="1:19" ht="129" customHeight="1" thickBot="1" x14ac:dyDescent="0.25">
      <c r="A599" s="329">
        <v>106868</v>
      </c>
      <c r="B599" s="178" t="s">
        <v>1609</v>
      </c>
      <c r="C599" s="307" t="s">
        <v>67</v>
      </c>
      <c r="D599" s="117" t="s">
        <v>29</v>
      </c>
      <c r="E599" s="105" t="s">
        <v>1537</v>
      </c>
      <c r="F599" s="179" t="s">
        <v>627</v>
      </c>
      <c r="G599" s="807"/>
      <c r="H599" s="191">
        <v>1400</v>
      </c>
      <c r="I599" s="117" t="s">
        <v>31</v>
      </c>
      <c r="J599" s="79">
        <f t="shared" si="35"/>
        <v>0</v>
      </c>
      <c r="K599" s="159" t="s">
        <v>80</v>
      </c>
      <c r="L599" s="117" t="s">
        <v>29</v>
      </c>
      <c r="M599" s="117" t="s">
        <v>29</v>
      </c>
      <c r="N599" s="117" t="s">
        <v>29</v>
      </c>
      <c r="O599" s="117" t="s">
        <v>29</v>
      </c>
      <c r="P599" s="684" t="s">
        <v>29</v>
      </c>
      <c r="Q599" s="190" t="s">
        <v>1610</v>
      </c>
      <c r="R599" s="279" t="s">
        <v>29</v>
      </c>
      <c r="S599" s="293" t="s">
        <v>29</v>
      </c>
    </row>
    <row r="600" spans="1:19" ht="39.950000000000003" customHeight="1" thickBot="1" x14ac:dyDescent="0.25">
      <c r="A600" s="250" t="s">
        <v>1611</v>
      </c>
      <c r="B600" s="227"/>
      <c r="C600" s="228"/>
      <c r="D600" s="228"/>
      <c r="E600" s="227"/>
      <c r="F600" s="229"/>
      <c r="G600" s="232"/>
      <c r="H600" s="885"/>
      <c r="I600" s="228"/>
      <c r="J600" s="228"/>
      <c r="K600" s="227"/>
      <c r="L600" s="228"/>
      <c r="M600" s="231"/>
      <c r="N600" s="231"/>
      <c r="O600" s="231"/>
      <c r="P600" s="666"/>
      <c r="Q600" s="229"/>
      <c r="R600" s="229"/>
      <c r="S600" s="330"/>
    </row>
    <row r="601" spans="1:19" ht="270" customHeight="1" x14ac:dyDescent="0.2">
      <c r="A601" s="413">
        <v>106766</v>
      </c>
      <c r="B601" s="311" t="s">
        <v>1612</v>
      </c>
      <c r="C601" s="400" t="s">
        <v>67</v>
      </c>
      <c r="D601" s="111" t="s">
        <v>29</v>
      </c>
      <c r="E601" s="87" t="s">
        <v>1613</v>
      </c>
      <c r="F601" s="38" t="s">
        <v>270</v>
      </c>
      <c r="G601" s="807"/>
      <c r="H601" s="173">
        <v>12667.650000000001</v>
      </c>
      <c r="I601" s="111" t="s">
        <v>31</v>
      </c>
      <c r="J601" s="92">
        <f t="shared" ref="J601:J618" si="36">IF(I601="USD",H601*G601,H601*G601*1.3)</f>
        <v>0</v>
      </c>
      <c r="K601" s="93" t="s">
        <v>635</v>
      </c>
      <c r="L601" s="111">
        <v>270</v>
      </c>
      <c r="M601" s="76">
        <v>90</v>
      </c>
      <c r="N601" s="76">
        <v>152</v>
      </c>
      <c r="O601" s="76">
        <v>230</v>
      </c>
      <c r="P601" s="685">
        <v>3.1463999999999999</v>
      </c>
      <c r="Q601" s="401" t="s">
        <v>1614</v>
      </c>
      <c r="R601" s="283">
        <v>90189084</v>
      </c>
      <c r="S601" s="296" t="s">
        <v>1615</v>
      </c>
    </row>
    <row r="602" spans="1:19" ht="63" x14ac:dyDescent="0.2">
      <c r="A602" s="304">
        <v>106767</v>
      </c>
      <c r="B602" s="300" t="s">
        <v>1616</v>
      </c>
      <c r="C602" s="189" t="s">
        <v>67</v>
      </c>
      <c r="D602" s="114" t="s">
        <v>29</v>
      </c>
      <c r="E602" s="13" t="s">
        <v>1617</v>
      </c>
      <c r="F602" s="38" t="s">
        <v>270</v>
      </c>
      <c r="G602" s="807"/>
      <c r="H602" s="176">
        <v>604.05000000000007</v>
      </c>
      <c r="I602" s="114" t="s">
        <v>31</v>
      </c>
      <c r="J602" s="42">
        <f t="shared" si="36"/>
        <v>0</v>
      </c>
      <c r="K602" s="43" t="s">
        <v>73</v>
      </c>
      <c r="L602" s="114">
        <v>70</v>
      </c>
      <c r="M602" s="114">
        <v>150</v>
      </c>
      <c r="N602" s="114">
        <v>92</v>
      </c>
      <c r="O602" s="114">
        <v>90</v>
      </c>
      <c r="P602" s="616">
        <v>1.242</v>
      </c>
      <c r="Q602" s="190" t="s">
        <v>1618</v>
      </c>
      <c r="R602" s="158">
        <v>90189084</v>
      </c>
      <c r="S602" s="287" t="s">
        <v>1615</v>
      </c>
    </row>
    <row r="603" spans="1:19" ht="168" customHeight="1" x14ac:dyDescent="0.2">
      <c r="A603" s="304">
        <v>106768</v>
      </c>
      <c r="B603" s="300" t="s">
        <v>1619</v>
      </c>
      <c r="C603" s="189" t="s">
        <v>67</v>
      </c>
      <c r="D603" s="114" t="s">
        <v>29</v>
      </c>
      <c r="E603" s="13" t="s">
        <v>1802</v>
      </c>
      <c r="F603" s="38" t="s">
        <v>270</v>
      </c>
      <c r="G603" s="807"/>
      <c r="H603" s="176">
        <v>1591.4</v>
      </c>
      <c r="I603" s="114" t="s">
        <v>31</v>
      </c>
      <c r="J603" s="42">
        <f t="shared" si="36"/>
        <v>0</v>
      </c>
      <c r="K603" s="43" t="s">
        <v>73</v>
      </c>
      <c r="L603" s="114">
        <v>5</v>
      </c>
      <c r="M603" s="114">
        <v>30</v>
      </c>
      <c r="N603" s="114">
        <v>21</v>
      </c>
      <c r="O603" s="114">
        <v>62</v>
      </c>
      <c r="P603" s="616">
        <v>3.9059999999999997E-2</v>
      </c>
      <c r="Q603" s="190" t="s">
        <v>1620</v>
      </c>
      <c r="R603" s="158">
        <v>90189084</v>
      </c>
      <c r="S603" s="287" t="s">
        <v>1615</v>
      </c>
    </row>
    <row r="604" spans="1:19" ht="159.75" customHeight="1" x14ac:dyDescent="0.2">
      <c r="A604" s="304">
        <v>106769</v>
      </c>
      <c r="B604" s="300" t="s">
        <v>1621</v>
      </c>
      <c r="C604" s="189" t="s">
        <v>67</v>
      </c>
      <c r="D604" s="114" t="s">
        <v>29</v>
      </c>
      <c r="E604" s="13" t="s">
        <v>1803</v>
      </c>
      <c r="F604" s="38" t="s">
        <v>270</v>
      </c>
      <c r="G604" s="807"/>
      <c r="H604" s="176">
        <v>1591.4</v>
      </c>
      <c r="I604" s="114" t="s">
        <v>31</v>
      </c>
      <c r="J604" s="42">
        <f t="shared" si="36"/>
        <v>0</v>
      </c>
      <c r="K604" s="43" t="s">
        <v>73</v>
      </c>
      <c r="L604" s="114">
        <v>5</v>
      </c>
      <c r="M604" s="114">
        <v>30</v>
      </c>
      <c r="N604" s="114">
        <v>21</v>
      </c>
      <c r="O604" s="114">
        <v>62</v>
      </c>
      <c r="P604" s="616">
        <v>3.9059999999999997E-2</v>
      </c>
      <c r="Q604" s="190" t="s">
        <v>1622</v>
      </c>
      <c r="R604" s="158">
        <v>90189084</v>
      </c>
      <c r="S604" s="287" t="s">
        <v>1615</v>
      </c>
    </row>
    <row r="605" spans="1:19" ht="66" customHeight="1" x14ac:dyDescent="0.2">
      <c r="A605" s="304">
        <v>106770</v>
      </c>
      <c r="B605" s="300" t="s">
        <v>1623</v>
      </c>
      <c r="C605" s="189" t="s">
        <v>67</v>
      </c>
      <c r="D605" s="114" t="s">
        <v>29</v>
      </c>
      <c r="E605" s="13" t="s">
        <v>1804</v>
      </c>
      <c r="F605" s="38" t="s">
        <v>270</v>
      </c>
      <c r="G605" s="807"/>
      <c r="H605" s="176">
        <v>1109.45</v>
      </c>
      <c r="I605" s="114" t="s">
        <v>31</v>
      </c>
      <c r="J605" s="42">
        <f t="shared" si="36"/>
        <v>0</v>
      </c>
      <c r="K605" s="43" t="s">
        <v>73</v>
      </c>
      <c r="L605" s="114">
        <v>18</v>
      </c>
      <c r="M605" s="114">
        <v>115</v>
      </c>
      <c r="N605" s="114">
        <v>61</v>
      </c>
      <c r="O605" s="114">
        <v>43</v>
      </c>
      <c r="P605" s="616">
        <v>0.301645</v>
      </c>
      <c r="Q605" s="190" t="s">
        <v>1624</v>
      </c>
      <c r="R605" s="158">
        <v>90189084</v>
      </c>
      <c r="S605" s="287" t="s">
        <v>1615</v>
      </c>
    </row>
    <row r="606" spans="1:19" ht="163.5" customHeight="1" x14ac:dyDescent="0.2">
      <c r="A606" s="304">
        <v>106771</v>
      </c>
      <c r="B606" s="56" t="s">
        <v>1625</v>
      </c>
      <c r="C606" s="189" t="s">
        <v>100</v>
      </c>
      <c r="D606" s="114" t="s">
        <v>29</v>
      </c>
      <c r="E606" s="301" t="s">
        <v>1805</v>
      </c>
      <c r="F606" s="38" t="s">
        <v>270</v>
      </c>
      <c r="G606" s="807"/>
      <c r="H606" s="176">
        <v>1115.6000000000001</v>
      </c>
      <c r="I606" s="114" t="s">
        <v>31</v>
      </c>
      <c r="J606" s="42">
        <f t="shared" si="36"/>
        <v>0</v>
      </c>
      <c r="K606" s="43" t="s">
        <v>73</v>
      </c>
      <c r="L606" s="114">
        <v>15</v>
      </c>
      <c r="M606" s="114">
        <v>160</v>
      </c>
      <c r="N606" s="114">
        <v>68</v>
      </c>
      <c r="O606" s="114">
        <v>25</v>
      </c>
      <c r="P606" s="616">
        <v>0.27200000000000002</v>
      </c>
      <c r="Q606" s="190" t="s">
        <v>1626</v>
      </c>
      <c r="R606" s="158">
        <v>90189084</v>
      </c>
      <c r="S606" s="287" t="s">
        <v>1615</v>
      </c>
    </row>
    <row r="607" spans="1:19" ht="102.75" customHeight="1" x14ac:dyDescent="0.2">
      <c r="A607" s="304">
        <v>106772</v>
      </c>
      <c r="B607" s="300" t="s">
        <v>1627</v>
      </c>
      <c r="C607" s="189" t="s">
        <v>812</v>
      </c>
      <c r="D607" s="114" t="s">
        <v>29</v>
      </c>
      <c r="E607" s="13" t="s">
        <v>1806</v>
      </c>
      <c r="F607" s="38" t="s">
        <v>270</v>
      </c>
      <c r="G607" s="807"/>
      <c r="H607" s="176">
        <v>1191.1500000000001</v>
      </c>
      <c r="I607" s="114" t="s">
        <v>31</v>
      </c>
      <c r="J607" s="42">
        <f t="shared" si="36"/>
        <v>0</v>
      </c>
      <c r="K607" s="43" t="s">
        <v>73</v>
      </c>
      <c r="L607" s="114">
        <v>8</v>
      </c>
      <c r="M607" s="114">
        <v>91.5</v>
      </c>
      <c r="N607" s="114">
        <v>45.7</v>
      </c>
      <c r="O607" s="114">
        <v>69</v>
      </c>
      <c r="P607" s="616">
        <v>0.28852695</v>
      </c>
      <c r="Q607" s="190" t="s">
        <v>1628</v>
      </c>
      <c r="R607" s="158">
        <v>90189084</v>
      </c>
      <c r="S607" s="287" t="s">
        <v>1615</v>
      </c>
    </row>
    <row r="608" spans="1:19" ht="113.25" customHeight="1" x14ac:dyDescent="0.2">
      <c r="A608" s="304">
        <v>106773</v>
      </c>
      <c r="B608" s="300" t="s">
        <v>1629</v>
      </c>
      <c r="C608" s="189" t="s">
        <v>67</v>
      </c>
      <c r="D608" s="114" t="s">
        <v>29</v>
      </c>
      <c r="E608" s="37" t="s">
        <v>1807</v>
      </c>
      <c r="F608" s="38" t="s">
        <v>270</v>
      </c>
      <c r="G608" s="807"/>
      <c r="H608" s="176">
        <v>1009.6</v>
      </c>
      <c r="I608" s="114" t="s">
        <v>31</v>
      </c>
      <c r="J608" s="42">
        <f t="shared" si="36"/>
        <v>0</v>
      </c>
      <c r="K608" s="43" t="s">
        <v>73</v>
      </c>
      <c r="L608" s="114">
        <v>15</v>
      </c>
      <c r="M608" s="114">
        <v>152.5</v>
      </c>
      <c r="N608" s="114">
        <v>45.7</v>
      </c>
      <c r="O608" s="114">
        <v>11.5</v>
      </c>
      <c r="P608" s="616">
        <v>8.0146375000000006E-2</v>
      </c>
      <c r="Q608" s="190" t="s">
        <v>1630</v>
      </c>
      <c r="R608" s="158">
        <v>90189084</v>
      </c>
      <c r="S608" s="287" t="s">
        <v>1615</v>
      </c>
    </row>
    <row r="609" spans="1:19" ht="142.5" customHeight="1" thickBot="1" x14ac:dyDescent="0.25">
      <c r="A609" s="116">
        <v>106489</v>
      </c>
      <c r="B609" s="178" t="s">
        <v>1536</v>
      </c>
      <c r="C609" s="307" t="s">
        <v>67</v>
      </c>
      <c r="D609" s="117" t="s">
        <v>29</v>
      </c>
      <c r="E609" s="105" t="s">
        <v>1537</v>
      </c>
      <c r="F609" s="179" t="s">
        <v>270</v>
      </c>
      <c r="G609" s="807"/>
      <c r="H609" s="191">
        <v>4500</v>
      </c>
      <c r="I609" s="117" t="s">
        <v>31</v>
      </c>
      <c r="J609" s="79">
        <f t="shared" si="36"/>
        <v>0</v>
      </c>
      <c r="K609" s="159" t="s">
        <v>80</v>
      </c>
      <c r="L609" s="117" t="s">
        <v>29</v>
      </c>
      <c r="M609" s="117" t="s">
        <v>29</v>
      </c>
      <c r="N609" s="117" t="s">
        <v>29</v>
      </c>
      <c r="O609" s="117" t="s">
        <v>29</v>
      </c>
      <c r="P609" s="684" t="s">
        <v>29</v>
      </c>
      <c r="Q609" s="187" t="s">
        <v>29</v>
      </c>
      <c r="R609" s="279" t="s">
        <v>29</v>
      </c>
      <c r="S609" s="293" t="s">
        <v>29</v>
      </c>
    </row>
    <row r="610" spans="1:19" ht="157.5" x14ac:dyDescent="0.2">
      <c r="A610" s="450">
        <v>106870</v>
      </c>
      <c r="B610" s="310" t="s">
        <v>1631</v>
      </c>
      <c r="C610" s="302" t="s">
        <v>67</v>
      </c>
      <c r="D610" s="139" t="s">
        <v>29</v>
      </c>
      <c r="E610" s="67" t="s">
        <v>1591</v>
      </c>
      <c r="F610" s="183" t="s">
        <v>627</v>
      </c>
      <c r="G610" s="807"/>
      <c r="H610" s="192">
        <v>8635.2999999999993</v>
      </c>
      <c r="I610" s="139" t="s">
        <v>31</v>
      </c>
      <c r="J610" s="71">
        <f t="shared" si="36"/>
        <v>0</v>
      </c>
      <c r="K610" s="33" t="s">
        <v>635</v>
      </c>
      <c r="L610" s="139">
        <v>573</v>
      </c>
      <c r="M610" s="68">
        <v>92.5</v>
      </c>
      <c r="N610" s="68">
        <v>171</v>
      </c>
      <c r="O610" s="68">
        <v>173</v>
      </c>
      <c r="P610" s="674">
        <v>2.74</v>
      </c>
      <c r="Q610" s="193" t="s">
        <v>1592</v>
      </c>
      <c r="R610" s="285">
        <v>84213920</v>
      </c>
      <c r="S610" s="303" t="s">
        <v>1593</v>
      </c>
    </row>
    <row r="611" spans="1:19" ht="63.75" customHeight="1" x14ac:dyDescent="0.2">
      <c r="A611" s="304">
        <v>106871</v>
      </c>
      <c r="B611" s="300" t="s">
        <v>1632</v>
      </c>
      <c r="C611" s="189" t="s">
        <v>67</v>
      </c>
      <c r="D611" s="114" t="s">
        <v>29</v>
      </c>
      <c r="E611" s="13" t="s">
        <v>1633</v>
      </c>
      <c r="F611" s="174" t="s">
        <v>627</v>
      </c>
      <c r="G611" s="807"/>
      <c r="H611" s="176">
        <v>786.7</v>
      </c>
      <c r="I611" s="114" t="s">
        <v>31</v>
      </c>
      <c r="J611" s="42">
        <f t="shared" si="36"/>
        <v>0</v>
      </c>
      <c r="K611" s="43" t="s">
        <v>73</v>
      </c>
      <c r="L611" s="114">
        <v>50</v>
      </c>
      <c r="M611" s="114"/>
      <c r="N611" s="114"/>
      <c r="O611" s="114"/>
      <c r="P611" s="616">
        <v>0.55000000000000004</v>
      </c>
      <c r="Q611" s="190" t="s">
        <v>1596</v>
      </c>
      <c r="R611" s="158">
        <v>84213920</v>
      </c>
      <c r="S611" s="287" t="s">
        <v>1593</v>
      </c>
    </row>
    <row r="612" spans="1:19" ht="94.5" x14ac:dyDescent="0.2">
      <c r="A612" s="304">
        <v>106872</v>
      </c>
      <c r="B612" s="300" t="s">
        <v>1634</v>
      </c>
      <c r="C612" s="189" t="s">
        <v>67</v>
      </c>
      <c r="D612" s="114" t="s">
        <v>29</v>
      </c>
      <c r="E612" s="13" t="s">
        <v>1808</v>
      </c>
      <c r="F612" s="174" t="s">
        <v>627</v>
      </c>
      <c r="G612" s="807"/>
      <c r="H612" s="176">
        <v>727.5</v>
      </c>
      <c r="I612" s="114" t="s">
        <v>31</v>
      </c>
      <c r="J612" s="42">
        <f t="shared" si="36"/>
        <v>0</v>
      </c>
      <c r="K612" s="43" t="s">
        <v>73</v>
      </c>
      <c r="L612" s="114">
        <v>25</v>
      </c>
      <c r="M612" s="114"/>
      <c r="N612" s="114"/>
      <c r="O612" s="114"/>
      <c r="P612" s="616">
        <v>0.35</v>
      </c>
      <c r="Q612" s="190" t="s">
        <v>1598</v>
      </c>
      <c r="R612" s="158">
        <v>84213920</v>
      </c>
      <c r="S612" s="287" t="s">
        <v>1593</v>
      </c>
    </row>
    <row r="613" spans="1:19" ht="94.5" x14ac:dyDescent="0.2">
      <c r="A613" s="304">
        <v>106873</v>
      </c>
      <c r="B613" s="300" t="s">
        <v>1635</v>
      </c>
      <c r="C613" s="189" t="s">
        <v>67</v>
      </c>
      <c r="D613" s="114" t="s">
        <v>29</v>
      </c>
      <c r="E613" s="13" t="s">
        <v>1809</v>
      </c>
      <c r="F613" s="174" t="s">
        <v>627</v>
      </c>
      <c r="G613" s="807"/>
      <c r="H613" s="176">
        <v>727.5</v>
      </c>
      <c r="I613" s="114" t="s">
        <v>31</v>
      </c>
      <c r="J613" s="42">
        <f t="shared" si="36"/>
        <v>0</v>
      </c>
      <c r="K613" s="43" t="s">
        <v>73</v>
      </c>
      <c r="L613" s="114">
        <v>25</v>
      </c>
      <c r="M613" s="114"/>
      <c r="N613" s="114"/>
      <c r="O613" s="114"/>
      <c r="P613" s="616">
        <v>0.35</v>
      </c>
      <c r="Q613" s="190" t="s">
        <v>1600</v>
      </c>
      <c r="R613" s="158">
        <v>84213920</v>
      </c>
      <c r="S613" s="287" t="s">
        <v>1593</v>
      </c>
    </row>
    <row r="614" spans="1:19" ht="63" x14ac:dyDescent="0.2">
      <c r="A614" s="304">
        <v>106874</v>
      </c>
      <c r="B614" s="300" t="s">
        <v>1636</v>
      </c>
      <c r="C614" s="189" t="s">
        <v>67</v>
      </c>
      <c r="D614" s="114" t="s">
        <v>29</v>
      </c>
      <c r="E614" s="13" t="s">
        <v>1810</v>
      </c>
      <c r="F614" s="174" t="s">
        <v>627</v>
      </c>
      <c r="G614" s="807"/>
      <c r="H614" s="176">
        <v>416.7</v>
      </c>
      <c r="I614" s="114" t="s">
        <v>31</v>
      </c>
      <c r="J614" s="42">
        <f t="shared" si="36"/>
        <v>0</v>
      </c>
      <c r="K614" s="43" t="s">
        <v>73</v>
      </c>
      <c r="L614" s="114">
        <v>10</v>
      </c>
      <c r="M614" s="114"/>
      <c r="N614" s="114"/>
      <c r="O614" s="114"/>
      <c r="P614" s="616">
        <v>0.06</v>
      </c>
      <c r="Q614" s="190" t="s">
        <v>1602</v>
      </c>
      <c r="R614" s="158">
        <v>84213920</v>
      </c>
      <c r="S614" s="287" t="s">
        <v>1593</v>
      </c>
    </row>
    <row r="615" spans="1:19" ht="110.25" x14ac:dyDescent="0.2">
      <c r="A615" s="304">
        <v>106875</v>
      </c>
      <c r="B615" s="300" t="s">
        <v>1637</v>
      </c>
      <c r="C615" s="189" t="s">
        <v>67</v>
      </c>
      <c r="D615" s="114" t="s">
        <v>29</v>
      </c>
      <c r="E615" s="301" t="s">
        <v>1811</v>
      </c>
      <c r="F615" s="174" t="s">
        <v>627</v>
      </c>
      <c r="G615" s="807"/>
      <c r="H615" s="176">
        <v>860.6</v>
      </c>
      <c r="I615" s="114" t="s">
        <v>31</v>
      </c>
      <c r="J615" s="42">
        <f t="shared" si="36"/>
        <v>0</v>
      </c>
      <c r="K615" s="43" t="s">
        <v>73</v>
      </c>
      <c r="L615" s="114">
        <v>7.5</v>
      </c>
      <c r="M615" s="114"/>
      <c r="N615" s="114"/>
      <c r="O615" s="114"/>
      <c r="P615" s="616">
        <v>4.4999999999999998E-2</v>
      </c>
      <c r="Q615" s="190" t="s">
        <v>1604</v>
      </c>
      <c r="R615" s="158">
        <v>84213920</v>
      </c>
      <c r="S615" s="287" t="s">
        <v>1593</v>
      </c>
    </row>
    <row r="616" spans="1:19" ht="99.75" customHeight="1" x14ac:dyDescent="0.2">
      <c r="A616" s="304">
        <v>106876</v>
      </c>
      <c r="B616" s="300" t="s">
        <v>1638</v>
      </c>
      <c r="C616" s="189" t="s">
        <v>812</v>
      </c>
      <c r="D616" s="114" t="s">
        <v>29</v>
      </c>
      <c r="E616" s="13" t="s">
        <v>1812</v>
      </c>
      <c r="F616" s="174" t="s">
        <v>627</v>
      </c>
      <c r="G616" s="807"/>
      <c r="H616" s="176">
        <v>524.70000000000005</v>
      </c>
      <c r="I616" s="114" t="s">
        <v>31</v>
      </c>
      <c r="J616" s="42">
        <f t="shared" si="36"/>
        <v>0</v>
      </c>
      <c r="K616" s="43" t="s">
        <v>73</v>
      </c>
      <c r="L616" s="114">
        <v>5</v>
      </c>
      <c r="M616" s="114"/>
      <c r="N616" s="114"/>
      <c r="O616" s="114"/>
      <c r="P616" s="616">
        <v>0.03</v>
      </c>
      <c r="Q616" s="190" t="s">
        <v>1606</v>
      </c>
      <c r="R616" s="158">
        <v>84213920</v>
      </c>
      <c r="S616" s="287" t="s">
        <v>1593</v>
      </c>
    </row>
    <row r="617" spans="1:19" ht="78" customHeight="1" x14ac:dyDescent="0.2">
      <c r="A617" s="304">
        <v>106877</v>
      </c>
      <c r="B617" s="300" t="s">
        <v>1639</v>
      </c>
      <c r="C617" s="189" t="s">
        <v>67</v>
      </c>
      <c r="D617" s="114" t="s">
        <v>29</v>
      </c>
      <c r="E617" s="13" t="s">
        <v>1814</v>
      </c>
      <c r="F617" s="174" t="s">
        <v>627</v>
      </c>
      <c r="G617" s="807"/>
      <c r="H617" s="176">
        <v>669.1</v>
      </c>
      <c r="I617" s="114" t="s">
        <v>31</v>
      </c>
      <c r="J617" s="42">
        <f t="shared" si="36"/>
        <v>0</v>
      </c>
      <c r="K617" s="43" t="s">
        <v>73</v>
      </c>
      <c r="L617" s="114">
        <v>5</v>
      </c>
      <c r="M617" s="114"/>
      <c r="N617" s="114"/>
      <c r="O617" s="114"/>
      <c r="P617" s="616">
        <v>0.03</v>
      </c>
      <c r="Q617" s="190" t="s">
        <v>1608</v>
      </c>
      <c r="R617" s="158">
        <v>84213920</v>
      </c>
      <c r="S617" s="287" t="s">
        <v>1593</v>
      </c>
    </row>
    <row r="618" spans="1:19" ht="147.75" customHeight="1" thickBot="1" x14ac:dyDescent="0.25">
      <c r="A618" s="329">
        <v>106868</v>
      </c>
      <c r="B618" s="178" t="s">
        <v>1609</v>
      </c>
      <c r="C618" s="307" t="s">
        <v>67</v>
      </c>
      <c r="D618" s="117" t="s">
        <v>29</v>
      </c>
      <c r="E618" s="105" t="s">
        <v>1537</v>
      </c>
      <c r="F618" s="179" t="s">
        <v>627</v>
      </c>
      <c r="G618" s="807"/>
      <c r="H618" s="191">
        <v>1400</v>
      </c>
      <c r="I618" s="117" t="s">
        <v>31</v>
      </c>
      <c r="J618" s="79">
        <f t="shared" si="36"/>
        <v>0</v>
      </c>
      <c r="K618" s="159" t="s">
        <v>80</v>
      </c>
      <c r="L618" s="117" t="s">
        <v>29</v>
      </c>
      <c r="M618" s="117" t="s">
        <v>29</v>
      </c>
      <c r="N618" s="117" t="s">
        <v>29</v>
      </c>
      <c r="O618" s="117" t="s">
        <v>29</v>
      </c>
      <c r="P618" s="684" t="s">
        <v>29</v>
      </c>
      <c r="Q618" s="187" t="s">
        <v>29</v>
      </c>
      <c r="R618" s="279" t="s">
        <v>29</v>
      </c>
      <c r="S618" s="293" t="s">
        <v>29</v>
      </c>
    </row>
    <row r="619" spans="1:19" ht="39.950000000000003" customHeight="1" thickBot="1" x14ac:dyDescent="0.25">
      <c r="A619" s="250" t="s">
        <v>1640</v>
      </c>
      <c r="B619" s="227"/>
      <c r="C619" s="228"/>
      <c r="D619" s="228"/>
      <c r="E619" s="227"/>
      <c r="F619" s="229"/>
      <c r="G619" s="232"/>
      <c r="H619" s="885"/>
      <c r="I619" s="228"/>
      <c r="J619" s="228"/>
      <c r="K619" s="227"/>
      <c r="L619" s="228"/>
      <c r="M619" s="231"/>
      <c r="N619" s="231"/>
      <c r="O619" s="231"/>
      <c r="P619" s="666"/>
      <c r="Q619" s="229"/>
      <c r="R619" s="229"/>
      <c r="S619" s="330"/>
    </row>
    <row r="620" spans="1:19" ht="270.75" customHeight="1" x14ac:dyDescent="0.2">
      <c r="A620" s="413">
        <v>106775</v>
      </c>
      <c r="B620" s="311" t="s">
        <v>1641</v>
      </c>
      <c r="C620" s="400" t="s">
        <v>67</v>
      </c>
      <c r="D620" s="111" t="s">
        <v>29</v>
      </c>
      <c r="E620" s="87" t="s">
        <v>1613</v>
      </c>
      <c r="F620" s="38" t="s">
        <v>270</v>
      </c>
      <c r="G620" s="807"/>
      <c r="H620" s="173">
        <v>13579.75</v>
      </c>
      <c r="I620" s="111" t="s">
        <v>31</v>
      </c>
      <c r="J620" s="92">
        <f t="shared" ref="J620:J637" si="37">IF(I620="USD",H620*G620,H620*G620*1.3)</f>
        <v>0</v>
      </c>
      <c r="K620" s="93" t="s">
        <v>635</v>
      </c>
      <c r="L620" s="111">
        <v>270</v>
      </c>
      <c r="M620" s="76">
        <v>90</v>
      </c>
      <c r="N620" s="76">
        <v>152</v>
      </c>
      <c r="O620" s="76">
        <v>230</v>
      </c>
      <c r="P620" s="685">
        <v>3.1463999999999999</v>
      </c>
      <c r="Q620" s="401" t="s">
        <v>1642</v>
      </c>
      <c r="R620" s="283">
        <v>90189084</v>
      </c>
      <c r="S620" s="296" t="s">
        <v>1643</v>
      </c>
    </row>
    <row r="621" spans="1:19" ht="63" x14ac:dyDescent="0.2">
      <c r="A621" s="304">
        <v>106776</v>
      </c>
      <c r="B621" s="300" t="s">
        <v>1644</v>
      </c>
      <c r="C621" s="189" t="s">
        <v>67</v>
      </c>
      <c r="D621" s="114" t="s">
        <v>29</v>
      </c>
      <c r="E621" s="13" t="s">
        <v>1645</v>
      </c>
      <c r="F621" s="38" t="s">
        <v>270</v>
      </c>
      <c r="G621" s="807"/>
      <c r="H621" s="176">
        <v>627.20000000000005</v>
      </c>
      <c r="I621" s="114" t="s">
        <v>31</v>
      </c>
      <c r="J621" s="42">
        <f t="shared" si="37"/>
        <v>0</v>
      </c>
      <c r="K621" s="43" t="s">
        <v>73</v>
      </c>
      <c r="L621" s="114">
        <v>70</v>
      </c>
      <c r="M621" s="114">
        <v>150</v>
      </c>
      <c r="N621" s="114">
        <v>92</v>
      </c>
      <c r="O621" s="114">
        <v>90</v>
      </c>
      <c r="P621" s="616">
        <v>1.242</v>
      </c>
      <c r="Q621" s="190" t="s">
        <v>1646</v>
      </c>
      <c r="R621" s="158">
        <v>90189084</v>
      </c>
      <c r="S621" s="287" t="s">
        <v>1643</v>
      </c>
    </row>
    <row r="622" spans="1:19" ht="173.25" customHeight="1" x14ac:dyDescent="0.2">
      <c r="A622" s="304">
        <v>106777</v>
      </c>
      <c r="B622" s="300" t="s">
        <v>1647</v>
      </c>
      <c r="C622" s="189" t="s">
        <v>67</v>
      </c>
      <c r="D622" s="114" t="s">
        <v>29</v>
      </c>
      <c r="E622" s="13" t="s">
        <v>1815</v>
      </c>
      <c r="F622" s="38" t="s">
        <v>270</v>
      </c>
      <c r="G622" s="807"/>
      <c r="H622" s="176">
        <v>1591.4</v>
      </c>
      <c r="I622" s="114" t="s">
        <v>31</v>
      </c>
      <c r="J622" s="42">
        <f t="shared" si="37"/>
        <v>0</v>
      </c>
      <c r="K622" s="43" t="s">
        <v>73</v>
      </c>
      <c r="L622" s="114">
        <v>5</v>
      </c>
      <c r="M622" s="114">
        <v>30</v>
      </c>
      <c r="N622" s="114">
        <v>21</v>
      </c>
      <c r="O622" s="114">
        <v>62</v>
      </c>
      <c r="P622" s="616">
        <v>3.9059999999999997E-2</v>
      </c>
      <c r="Q622" s="190" t="s">
        <v>1648</v>
      </c>
      <c r="R622" s="158">
        <v>90189084</v>
      </c>
      <c r="S622" s="287" t="s">
        <v>1643</v>
      </c>
    </row>
    <row r="623" spans="1:19" ht="157.5" customHeight="1" x14ac:dyDescent="0.2">
      <c r="A623" s="329">
        <v>106778</v>
      </c>
      <c r="B623" s="56" t="s">
        <v>1649</v>
      </c>
      <c r="C623" s="189" t="s">
        <v>67</v>
      </c>
      <c r="D623" s="114" t="s">
        <v>29</v>
      </c>
      <c r="E623" s="13" t="s">
        <v>1817</v>
      </c>
      <c r="F623" s="38" t="s">
        <v>270</v>
      </c>
      <c r="G623" s="807"/>
      <c r="H623" s="176">
        <v>1591.4</v>
      </c>
      <c r="I623" s="114" t="s">
        <v>31</v>
      </c>
      <c r="J623" s="42">
        <f t="shared" si="37"/>
        <v>0</v>
      </c>
      <c r="K623" s="43" t="s">
        <v>73</v>
      </c>
      <c r="L623" s="114">
        <v>5</v>
      </c>
      <c r="M623" s="114">
        <v>30</v>
      </c>
      <c r="N623" s="114">
        <v>21</v>
      </c>
      <c r="O623" s="114">
        <v>62</v>
      </c>
      <c r="P623" s="616">
        <v>3.9059999999999997E-2</v>
      </c>
      <c r="Q623" s="190" t="s">
        <v>1648</v>
      </c>
      <c r="R623" s="158">
        <v>90189084</v>
      </c>
      <c r="S623" s="287" t="s">
        <v>1643</v>
      </c>
    </row>
    <row r="624" spans="1:19" ht="65.25" customHeight="1" x14ac:dyDescent="0.2">
      <c r="A624" s="304">
        <v>106779</v>
      </c>
      <c r="B624" s="300" t="s">
        <v>1650</v>
      </c>
      <c r="C624" s="189" t="s">
        <v>67</v>
      </c>
      <c r="D624" s="114" t="s">
        <v>29</v>
      </c>
      <c r="E624" s="13" t="s">
        <v>1818</v>
      </c>
      <c r="F624" s="38" t="s">
        <v>270</v>
      </c>
      <c r="G624" s="807"/>
      <c r="H624" s="176">
        <v>1109.45</v>
      </c>
      <c r="I624" s="114" t="s">
        <v>31</v>
      </c>
      <c r="J624" s="42">
        <f t="shared" si="37"/>
        <v>0</v>
      </c>
      <c r="K624" s="43" t="s">
        <v>73</v>
      </c>
      <c r="L624" s="114">
        <v>18</v>
      </c>
      <c r="M624" s="114">
        <v>115</v>
      </c>
      <c r="N624" s="114">
        <v>61</v>
      </c>
      <c r="O624" s="114">
        <v>43</v>
      </c>
      <c r="P624" s="616">
        <v>0.301645</v>
      </c>
      <c r="Q624" s="190" t="s">
        <v>1651</v>
      </c>
      <c r="R624" s="158">
        <v>90189084</v>
      </c>
      <c r="S624" s="287" t="s">
        <v>1643</v>
      </c>
    </row>
    <row r="625" spans="1:19" ht="150.75" customHeight="1" x14ac:dyDescent="0.2">
      <c r="A625" s="304">
        <v>106780</v>
      </c>
      <c r="B625" s="56" t="s">
        <v>1652</v>
      </c>
      <c r="C625" s="189" t="s">
        <v>100</v>
      </c>
      <c r="D625" s="114" t="s">
        <v>29</v>
      </c>
      <c r="E625" s="301" t="s">
        <v>1819</v>
      </c>
      <c r="F625" s="38" t="s">
        <v>270</v>
      </c>
      <c r="G625" s="807"/>
      <c r="H625" s="176">
        <v>1115.6000000000001</v>
      </c>
      <c r="I625" s="114" t="s">
        <v>31</v>
      </c>
      <c r="J625" s="42">
        <f t="shared" si="37"/>
        <v>0</v>
      </c>
      <c r="K625" s="43" t="s">
        <v>73</v>
      </c>
      <c r="L625" s="114">
        <v>15</v>
      </c>
      <c r="M625" s="114">
        <v>160</v>
      </c>
      <c r="N625" s="114">
        <v>68</v>
      </c>
      <c r="O625" s="114">
        <v>25</v>
      </c>
      <c r="P625" s="616">
        <v>0.27200000000000002</v>
      </c>
      <c r="Q625" s="190" t="s">
        <v>1653</v>
      </c>
      <c r="R625" s="158">
        <v>90189084</v>
      </c>
      <c r="S625" s="287" t="s">
        <v>1643</v>
      </c>
    </row>
    <row r="626" spans="1:19" ht="94.5" customHeight="1" x14ac:dyDescent="0.2">
      <c r="A626" s="304">
        <v>106781</v>
      </c>
      <c r="B626" s="300" t="s">
        <v>1654</v>
      </c>
      <c r="C626" s="189" t="s">
        <v>812</v>
      </c>
      <c r="D626" s="114" t="s">
        <v>29</v>
      </c>
      <c r="E626" s="13" t="s">
        <v>1820</v>
      </c>
      <c r="F626" s="38" t="s">
        <v>270</v>
      </c>
      <c r="G626" s="807"/>
      <c r="H626" s="176">
        <v>1191.1500000000001</v>
      </c>
      <c r="I626" s="114" t="s">
        <v>31</v>
      </c>
      <c r="J626" s="42">
        <f t="shared" si="37"/>
        <v>0</v>
      </c>
      <c r="K626" s="43" t="s">
        <v>73</v>
      </c>
      <c r="L626" s="114">
        <v>8</v>
      </c>
      <c r="M626" s="114">
        <v>91.5</v>
      </c>
      <c r="N626" s="114">
        <v>45.7</v>
      </c>
      <c r="O626" s="114">
        <v>69</v>
      </c>
      <c r="P626" s="616">
        <v>0.28852695</v>
      </c>
      <c r="Q626" s="190" t="s">
        <v>1655</v>
      </c>
      <c r="R626" s="158">
        <v>90189084</v>
      </c>
      <c r="S626" s="287" t="s">
        <v>1643</v>
      </c>
    </row>
    <row r="627" spans="1:19" ht="115.5" customHeight="1" x14ac:dyDescent="0.2">
      <c r="A627" s="304">
        <v>106782</v>
      </c>
      <c r="B627" s="300" t="s">
        <v>1656</v>
      </c>
      <c r="C627" s="189" t="s">
        <v>67</v>
      </c>
      <c r="D627" s="114" t="s">
        <v>29</v>
      </c>
      <c r="E627" s="13" t="s">
        <v>1821</v>
      </c>
      <c r="F627" s="38" t="s">
        <v>270</v>
      </c>
      <c r="G627" s="807"/>
      <c r="H627" s="176">
        <v>1052.45</v>
      </c>
      <c r="I627" s="114" t="s">
        <v>31</v>
      </c>
      <c r="J627" s="42">
        <f t="shared" si="37"/>
        <v>0</v>
      </c>
      <c r="K627" s="43" t="s">
        <v>73</v>
      </c>
      <c r="L627" s="114">
        <v>15</v>
      </c>
      <c r="M627" s="114">
        <v>152.5</v>
      </c>
      <c r="N627" s="114">
        <v>45.7</v>
      </c>
      <c r="O627" s="114">
        <v>11.5</v>
      </c>
      <c r="P627" s="616">
        <v>8.0146375000000006E-2</v>
      </c>
      <c r="Q627" s="190" t="s">
        <v>1657</v>
      </c>
      <c r="R627" s="158">
        <v>90189084</v>
      </c>
      <c r="S627" s="287" t="s">
        <v>1643</v>
      </c>
    </row>
    <row r="628" spans="1:19" ht="139.5" customHeight="1" thickBot="1" x14ac:dyDescent="0.25">
      <c r="A628" s="116">
        <v>106489</v>
      </c>
      <c r="B628" s="178" t="s">
        <v>1536</v>
      </c>
      <c r="C628" s="307" t="s">
        <v>67</v>
      </c>
      <c r="D628" s="117" t="s">
        <v>29</v>
      </c>
      <c r="E628" s="105" t="s">
        <v>1537</v>
      </c>
      <c r="F628" s="179" t="s">
        <v>270</v>
      </c>
      <c r="G628" s="807"/>
      <c r="H628" s="191">
        <v>4500</v>
      </c>
      <c r="I628" s="117" t="s">
        <v>31</v>
      </c>
      <c r="J628" s="79">
        <f t="shared" si="37"/>
        <v>0</v>
      </c>
      <c r="K628" s="159" t="s">
        <v>80</v>
      </c>
      <c r="L628" s="117" t="s">
        <v>29</v>
      </c>
      <c r="M628" s="117" t="s">
        <v>29</v>
      </c>
      <c r="N628" s="117" t="s">
        <v>29</v>
      </c>
      <c r="O628" s="117" t="s">
        <v>29</v>
      </c>
      <c r="P628" s="684" t="s">
        <v>29</v>
      </c>
      <c r="Q628" s="187" t="s">
        <v>29</v>
      </c>
      <c r="R628" s="279" t="s">
        <v>29</v>
      </c>
      <c r="S628" s="293" t="s">
        <v>29</v>
      </c>
    </row>
    <row r="629" spans="1:19" ht="157.5" x14ac:dyDescent="0.2">
      <c r="A629" s="450">
        <v>106878</v>
      </c>
      <c r="B629" s="310" t="s">
        <v>1658</v>
      </c>
      <c r="C629" s="302" t="s">
        <v>67</v>
      </c>
      <c r="D629" s="139" t="s">
        <v>29</v>
      </c>
      <c r="E629" s="67" t="s">
        <v>1591</v>
      </c>
      <c r="F629" s="183" t="s">
        <v>627</v>
      </c>
      <c r="G629" s="807"/>
      <c r="H629" s="192">
        <v>8896.5</v>
      </c>
      <c r="I629" s="139" t="s">
        <v>31</v>
      </c>
      <c r="J629" s="71">
        <f t="shared" si="37"/>
        <v>0</v>
      </c>
      <c r="K629" s="33" t="s">
        <v>635</v>
      </c>
      <c r="L629" s="139">
        <v>694</v>
      </c>
      <c r="M629" s="68">
        <v>92.5</v>
      </c>
      <c r="N629" s="68">
        <v>201</v>
      </c>
      <c r="O629" s="68">
        <v>173</v>
      </c>
      <c r="P629" s="674">
        <v>3.22</v>
      </c>
      <c r="Q629" s="193" t="s">
        <v>1592</v>
      </c>
      <c r="R629" s="285">
        <v>84213920</v>
      </c>
      <c r="S629" s="303" t="s">
        <v>1593</v>
      </c>
    </row>
    <row r="630" spans="1:19" ht="55.5" customHeight="1" x14ac:dyDescent="0.2">
      <c r="A630" s="329">
        <v>106879</v>
      </c>
      <c r="B630" s="300" t="s">
        <v>1659</v>
      </c>
      <c r="C630" s="189" t="s">
        <v>67</v>
      </c>
      <c r="D630" s="114" t="s">
        <v>29</v>
      </c>
      <c r="E630" s="13" t="s">
        <v>1660</v>
      </c>
      <c r="F630" s="174" t="s">
        <v>627</v>
      </c>
      <c r="G630" s="807"/>
      <c r="H630" s="176">
        <v>836.8</v>
      </c>
      <c r="I630" s="114" t="s">
        <v>31</v>
      </c>
      <c r="J630" s="42">
        <f t="shared" si="37"/>
        <v>0</v>
      </c>
      <c r="K630" s="43" t="s">
        <v>73</v>
      </c>
      <c r="L630" s="114">
        <v>60</v>
      </c>
      <c r="M630" s="114"/>
      <c r="N630" s="114"/>
      <c r="O630" s="114"/>
      <c r="P630" s="616">
        <v>0.6</v>
      </c>
      <c r="Q630" s="190" t="s">
        <v>1596</v>
      </c>
      <c r="R630" s="158">
        <v>84213920</v>
      </c>
      <c r="S630" s="287" t="s">
        <v>1593</v>
      </c>
    </row>
    <row r="631" spans="1:19" ht="94.5" x14ac:dyDescent="0.2">
      <c r="A631" s="329">
        <v>106880</v>
      </c>
      <c r="B631" s="300" t="s">
        <v>1661</v>
      </c>
      <c r="C631" s="189" t="s">
        <v>67</v>
      </c>
      <c r="D631" s="114" t="s">
        <v>29</v>
      </c>
      <c r="E631" s="13" t="s">
        <v>1825</v>
      </c>
      <c r="F631" s="174" t="s">
        <v>627</v>
      </c>
      <c r="G631" s="807"/>
      <c r="H631" s="176">
        <v>834.3</v>
      </c>
      <c r="I631" s="114" t="s">
        <v>31</v>
      </c>
      <c r="J631" s="42">
        <f t="shared" si="37"/>
        <v>0</v>
      </c>
      <c r="K631" s="43" t="s">
        <v>73</v>
      </c>
      <c r="L631" s="114">
        <v>25</v>
      </c>
      <c r="M631" s="114"/>
      <c r="N631" s="114"/>
      <c r="O631" s="114"/>
      <c r="P631" s="616">
        <v>0.35</v>
      </c>
      <c r="Q631" s="190" t="s">
        <v>1598</v>
      </c>
      <c r="R631" s="158">
        <v>84213920</v>
      </c>
      <c r="S631" s="287" t="s">
        <v>1593</v>
      </c>
    </row>
    <row r="632" spans="1:19" ht="94.5" x14ac:dyDescent="0.2">
      <c r="A632" s="329">
        <v>106881</v>
      </c>
      <c r="B632" s="300" t="s">
        <v>1662</v>
      </c>
      <c r="C632" s="189" t="s">
        <v>67</v>
      </c>
      <c r="D632" s="114" t="s">
        <v>29</v>
      </c>
      <c r="E632" s="13" t="s">
        <v>1826</v>
      </c>
      <c r="F632" s="174" t="s">
        <v>627</v>
      </c>
      <c r="G632" s="807"/>
      <c r="H632" s="176">
        <v>834.3</v>
      </c>
      <c r="I632" s="114" t="s">
        <v>31</v>
      </c>
      <c r="J632" s="42">
        <f t="shared" si="37"/>
        <v>0</v>
      </c>
      <c r="K632" s="43" t="s">
        <v>73</v>
      </c>
      <c r="L632" s="114">
        <v>25</v>
      </c>
      <c r="M632" s="114"/>
      <c r="N632" s="114"/>
      <c r="O632" s="114"/>
      <c r="P632" s="616">
        <v>0.35</v>
      </c>
      <c r="Q632" s="190" t="s">
        <v>1600</v>
      </c>
      <c r="R632" s="158">
        <v>84213920</v>
      </c>
      <c r="S632" s="287" t="s">
        <v>1593</v>
      </c>
    </row>
    <row r="633" spans="1:19" ht="63" x14ac:dyDescent="0.2">
      <c r="A633" s="329">
        <v>106882</v>
      </c>
      <c r="B633" s="300" t="s">
        <v>1663</v>
      </c>
      <c r="C633" s="189" t="s">
        <v>67</v>
      </c>
      <c r="D633" s="114" t="s">
        <v>29</v>
      </c>
      <c r="E633" s="13" t="s">
        <v>1827</v>
      </c>
      <c r="F633" s="174" t="s">
        <v>627</v>
      </c>
      <c r="G633" s="807"/>
      <c r="H633" s="176">
        <v>416.7</v>
      </c>
      <c r="I633" s="114" t="s">
        <v>31</v>
      </c>
      <c r="J633" s="42">
        <f t="shared" si="37"/>
        <v>0</v>
      </c>
      <c r="K633" s="43" t="s">
        <v>73</v>
      </c>
      <c r="L633" s="114">
        <v>10</v>
      </c>
      <c r="M633" s="114"/>
      <c r="N633" s="114"/>
      <c r="O633" s="114"/>
      <c r="P633" s="616">
        <v>0.06</v>
      </c>
      <c r="Q633" s="190" t="s">
        <v>1602</v>
      </c>
      <c r="R633" s="158">
        <v>84213920</v>
      </c>
      <c r="S633" s="287" t="s">
        <v>1593</v>
      </c>
    </row>
    <row r="634" spans="1:19" ht="110.25" x14ac:dyDescent="0.2">
      <c r="A634" s="329">
        <v>106883</v>
      </c>
      <c r="B634" s="300" t="s">
        <v>1664</v>
      </c>
      <c r="C634" s="189" t="s">
        <v>67</v>
      </c>
      <c r="D634" s="114" t="s">
        <v>29</v>
      </c>
      <c r="E634" s="301" t="s">
        <v>1828</v>
      </c>
      <c r="F634" s="174" t="s">
        <v>627</v>
      </c>
      <c r="G634" s="807"/>
      <c r="H634" s="176">
        <v>1076.5</v>
      </c>
      <c r="I634" s="114" t="s">
        <v>31</v>
      </c>
      <c r="J634" s="42">
        <f t="shared" si="37"/>
        <v>0</v>
      </c>
      <c r="K634" s="43" t="s">
        <v>73</v>
      </c>
      <c r="L634" s="114">
        <v>7.5</v>
      </c>
      <c r="M634" s="114"/>
      <c r="N634" s="114"/>
      <c r="O634" s="114"/>
      <c r="P634" s="616">
        <v>4.4999999999999998E-2</v>
      </c>
      <c r="Q634" s="190" t="s">
        <v>1604</v>
      </c>
      <c r="R634" s="158">
        <v>84213920</v>
      </c>
      <c r="S634" s="287" t="s">
        <v>1593</v>
      </c>
    </row>
    <row r="635" spans="1:19" ht="102" customHeight="1" x14ac:dyDescent="0.2">
      <c r="A635" s="329">
        <v>106884</v>
      </c>
      <c r="B635" s="300" t="s">
        <v>1665</v>
      </c>
      <c r="C635" s="189" t="s">
        <v>812</v>
      </c>
      <c r="D635" s="114" t="s">
        <v>29</v>
      </c>
      <c r="E635" s="13" t="s">
        <v>1829</v>
      </c>
      <c r="F635" s="174" t="s">
        <v>627</v>
      </c>
      <c r="G635" s="807"/>
      <c r="H635" s="176">
        <v>678.7</v>
      </c>
      <c r="I635" s="114" t="s">
        <v>31</v>
      </c>
      <c r="J635" s="42">
        <f t="shared" si="37"/>
        <v>0</v>
      </c>
      <c r="K635" s="43" t="s">
        <v>73</v>
      </c>
      <c r="L635" s="114">
        <v>5</v>
      </c>
      <c r="M635" s="114"/>
      <c r="N635" s="114"/>
      <c r="O635" s="114"/>
      <c r="P635" s="616">
        <v>0.03</v>
      </c>
      <c r="Q635" s="190" t="s">
        <v>1606</v>
      </c>
      <c r="R635" s="158">
        <v>84213920</v>
      </c>
      <c r="S635" s="287" t="s">
        <v>1593</v>
      </c>
    </row>
    <row r="636" spans="1:19" ht="87" customHeight="1" x14ac:dyDescent="0.2">
      <c r="A636" s="329">
        <v>106885</v>
      </c>
      <c r="B636" s="300" t="s">
        <v>1666</v>
      </c>
      <c r="C636" s="189" t="s">
        <v>67</v>
      </c>
      <c r="D636" s="114" t="s">
        <v>29</v>
      </c>
      <c r="E636" s="13" t="s">
        <v>1830</v>
      </c>
      <c r="F636" s="174" t="s">
        <v>627</v>
      </c>
      <c r="G636" s="807"/>
      <c r="H636" s="176">
        <v>791.9</v>
      </c>
      <c r="I636" s="114" t="s">
        <v>31</v>
      </c>
      <c r="J636" s="42">
        <f t="shared" si="37"/>
        <v>0</v>
      </c>
      <c r="K636" s="43" t="s">
        <v>73</v>
      </c>
      <c r="L636" s="114">
        <v>5</v>
      </c>
      <c r="M636" s="114"/>
      <c r="N636" s="114"/>
      <c r="O636" s="114"/>
      <c r="P636" s="616">
        <v>0.03</v>
      </c>
      <c r="Q636" s="190" t="s">
        <v>1608</v>
      </c>
      <c r="R636" s="158">
        <v>84213920</v>
      </c>
      <c r="S636" s="287" t="s">
        <v>1593</v>
      </c>
    </row>
    <row r="637" spans="1:19" ht="140.25" customHeight="1" thickBot="1" x14ac:dyDescent="0.25">
      <c r="A637" s="329">
        <v>106868</v>
      </c>
      <c r="B637" s="178" t="s">
        <v>1609</v>
      </c>
      <c r="C637" s="307" t="s">
        <v>67</v>
      </c>
      <c r="D637" s="117" t="s">
        <v>29</v>
      </c>
      <c r="E637" s="105" t="s">
        <v>1537</v>
      </c>
      <c r="F637" s="179" t="s">
        <v>627</v>
      </c>
      <c r="G637" s="807"/>
      <c r="H637" s="191">
        <v>1400</v>
      </c>
      <c r="I637" s="117" t="s">
        <v>31</v>
      </c>
      <c r="J637" s="79">
        <f t="shared" si="37"/>
        <v>0</v>
      </c>
      <c r="K637" s="159" t="s">
        <v>80</v>
      </c>
      <c r="L637" s="117" t="s">
        <v>29</v>
      </c>
      <c r="M637" s="117" t="s">
        <v>29</v>
      </c>
      <c r="N637" s="117" t="s">
        <v>29</v>
      </c>
      <c r="O637" s="117" t="s">
        <v>29</v>
      </c>
      <c r="P637" s="684" t="s">
        <v>29</v>
      </c>
      <c r="Q637" s="187" t="s">
        <v>29</v>
      </c>
      <c r="R637" s="279" t="s">
        <v>29</v>
      </c>
      <c r="S637" s="293" t="s">
        <v>29</v>
      </c>
    </row>
    <row r="638" spans="1:19" s="26" customFormat="1" ht="45" customHeight="1" thickBot="1" x14ac:dyDescent="0.25">
      <c r="A638" s="222" t="s">
        <v>1667</v>
      </c>
      <c r="B638" s="223"/>
      <c r="C638" s="223"/>
      <c r="D638" s="223"/>
      <c r="E638" s="223"/>
      <c r="F638" s="223"/>
      <c r="G638" s="224"/>
      <c r="H638" s="895"/>
      <c r="I638" s="223"/>
      <c r="J638" s="223"/>
      <c r="K638" s="223"/>
      <c r="L638" s="225"/>
      <c r="M638" s="225"/>
      <c r="N638" s="225"/>
      <c r="O638" s="225"/>
      <c r="P638" s="698"/>
      <c r="Q638" s="223"/>
      <c r="R638" s="223"/>
      <c r="S638" s="406"/>
    </row>
    <row r="639" spans="1:19" ht="39.950000000000003" customHeight="1" thickBot="1" x14ac:dyDescent="0.25">
      <c r="A639" s="403" t="s">
        <v>1668</v>
      </c>
      <c r="B639" s="242"/>
      <c r="C639" s="243"/>
      <c r="D639" s="243"/>
      <c r="E639" s="242"/>
      <c r="F639" s="244"/>
      <c r="G639" s="245"/>
      <c r="H639" s="889"/>
      <c r="I639" s="243"/>
      <c r="J639" s="243"/>
      <c r="K639" s="242"/>
      <c r="L639" s="243"/>
      <c r="M639" s="404"/>
      <c r="N639" s="404"/>
      <c r="O639" s="404"/>
      <c r="P639" s="676"/>
      <c r="Q639" s="244"/>
      <c r="R639" s="244"/>
      <c r="S639" s="405"/>
    </row>
    <row r="640" spans="1:19" ht="99" customHeight="1" x14ac:dyDescent="0.2">
      <c r="A640" s="447">
        <v>106082</v>
      </c>
      <c r="B640" s="448" t="s">
        <v>1669</v>
      </c>
      <c r="C640" s="69" t="s">
        <v>67</v>
      </c>
      <c r="D640" s="69" t="s">
        <v>29</v>
      </c>
      <c r="E640" s="88" t="s">
        <v>1670</v>
      </c>
      <c r="F640" s="38" t="s">
        <v>270</v>
      </c>
      <c r="G640" s="807"/>
      <c r="H640" s="70">
        <v>201.65</v>
      </c>
      <c r="I640" s="89" t="s">
        <v>31</v>
      </c>
      <c r="J640" s="149">
        <f>IF(I640="USD",H640*G640,H640*G640*1.3)</f>
        <v>0</v>
      </c>
      <c r="K640" s="33" t="s">
        <v>73</v>
      </c>
      <c r="L640" s="72">
        <v>15.6</v>
      </c>
      <c r="M640" s="34">
        <v>68</v>
      </c>
      <c r="N640" s="34">
        <v>65</v>
      </c>
      <c r="O640" s="34">
        <v>31</v>
      </c>
      <c r="P640" s="689">
        <v>0.13702</v>
      </c>
      <c r="Q640" s="73" t="s">
        <v>1671</v>
      </c>
      <c r="R640" s="251">
        <v>94013900</v>
      </c>
      <c r="S640" s="303" t="s">
        <v>1672</v>
      </c>
    </row>
    <row r="641" spans="1:19" ht="79.5" thickBot="1" x14ac:dyDescent="0.25">
      <c r="A641" s="515">
        <v>106083</v>
      </c>
      <c r="B641" s="738" t="s">
        <v>1673</v>
      </c>
      <c r="C641" s="61" t="s">
        <v>67</v>
      </c>
      <c r="D641" s="61" t="s">
        <v>29</v>
      </c>
      <c r="E641" s="528" t="s">
        <v>1674</v>
      </c>
      <c r="F641" s="60" t="s">
        <v>270</v>
      </c>
      <c r="G641" s="853"/>
      <c r="H641" s="533">
        <v>851.30000000000007</v>
      </c>
      <c r="I641" s="452" t="s">
        <v>31</v>
      </c>
      <c r="J641" s="62">
        <f>IF(I641="USD",H641*G641,H641*G641*1.3)</f>
        <v>0</v>
      </c>
      <c r="K641" s="63" t="s">
        <v>73</v>
      </c>
      <c r="L641" s="64">
        <v>30</v>
      </c>
      <c r="M641" s="500">
        <v>60</v>
      </c>
      <c r="N641" s="500">
        <v>60</v>
      </c>
      <c r="O641" s="500">
        <v>50</v>
      </c>
      <c r="P641" s="671">
        <v>0.18</v>
      </c>
      <c r="Q641" s="470" t="s">
        <v>1675</v>
      </c>
      <c r="R641" s="467">
        <v>94029000</v>
      </c>
      <c r="S641" s="289" t="s">
        <v>81</v>
      </c>
    </row>
    <row r="642" spans="1:19" ht="16.5" thickBot="1" x14ac:dyDescent="0.25">
      <c r="E642" s="200"/>
    </row>
    <row r="643" spans="1:19" ht="16.5" thickBot="1" x14ac:dyDescent="0.25">
      <c r="E643" s="203"/>
    </row>
    <row r="644" spans="1:19" ht="16.5" thickBot="1" x14ac:dyDescent="0.25">
      <c r="E644" s="203"/>
    </row>
    <row r="645" spans="1:19" ht="16.5" thickBot="1" x14ac:dyDescent="0.25">
      <c r="E645" s="203"/>
    </row>
    <row r="646" spans="1:19" ht="16.5" thickBot="1" x14ac:dyDescent="0.25">
      <c r="E646" s="203"/>
    </row>
    <row r="647" spans="1:19" ht="16.5" thickBot="1" x14ac:dyDescent="0.25">
      <c r="E647" s="203"/>
    </row>
    <row r="648" spans="1:19" ht="16.5" thickBot="1" x14ac:dyDescent="0.25">
      <c r="E648" s="203"/>
    </row>
    <row r="649" spans="1:19" ht="16.5" thickBot="1" x14ac:dyDescent="0.25">
      <c r="E649" s="203"/>
    </row>
    <row r="650" spans="1:19" ht="16.5" thickBot="1" x14ac:dyDescent="0.25">
      <c r="E650" s="203"/>
    </row>
    <row r="651" spans="1:19" ht="16.5" thickBot="1" x14ac:dyDescent="0.25">
      <c r="A651" s="25"/>
      <c r="B651" s="25"/>
      <c r="C651" s="198"/>
      <c r="D651" s="25"/>
      <c r="E651" s="203"/>
      <c r="F651" s="25"/>
      <c r="G651" s="204"/>
      <c r="H651" s="25"/>
      <c r="I651" s="25"/>
      <c r="J651" s="25"/>
      <c r="L651" s="25"/>
      <c r="M651" s="25"/>
      <c r="N651" s="25"/>
      <c r="O651" s="25"/>
      <c r="P651" s="25"/>
    </row>
    <row r="652" spans="1:19" ht="16.5" thickBot="1" x14ac:dyDescent="0.25">
      <c r="A652" s="25"/>
      <c r="B652" s="25"/>
      <c r="C652" s="198"/>
      <c r="D652" s="25"/>
      <c r="E652" s="203"/>
      <c r="F652" s="25"/>
      <c r="G652" s="204"/>
      <c r="H652" s="25"/>
      <c r="I652" s="25"/>
      <c r="J652" s="25"/>
      <c r="L652" s="25"/>
      <c r="M652" s="25"/>
      <c r="N652" s="25"/>
      <c r="O652" s="25"/>
      <c r="P652" s="25"/>
    </row>
    <row r="653" spans="1:19" ht="16.5" thickBot="1" x14ac:dyDescent="0.25">
      <c r="A653" s="25"/>
      <c r="B653" s="25"/>
      <c r="C653" s="198"/>
      <c r="D653" s="25"/>
      <c r="E653" s="203"/>
      <c r="F653" s="25"/>
      <c r="G653" s="204"/>
      <c r="H653" s="25"/>
      <c r="I653" s="25"/>
      <c r="J653" s="25"/>
      <c r="L653" s="25"/>
      <c r="M653" s="25"/>
      <c r="N653" s="25"/>
      <c r="O653" s="25"/>
      <c r="P653" s="25"/>
    </row>
    <row r="654" spans="1:19" ht="16.5" thickBot="1" x14ac:dyDescent="0.25">
      <c r="A654" s="25"/>
      <c r="B654" s="25"/>
      <c r="C654" s="198"/>
      <c r="D654" s="25"/>
      <c r="E654" s="203"/>
      <c r="F654" s="25"/>
      <c r="G654" s="204"/>
      <c r="H654" s="25"/>
      <c r="I654" s="25"/>
      <c r="J654" s="25"/>
      <c r="L654" s="25"/>
      <c r="M654" s="25"/>
      <c r="N654" s="25"/>
      <c r="O654" s="25"/>
      <c r="P654" s="25"/>
    </row>
    <row r="655" spans="1:19" ht="16.5" thickBot="1" x14ac:dyDescent="0.25">
      <c r="A655" s="25"/>
      <c r="B655" s="25"/>
      <c r="C655" s="198"/>
      <c r="D655" s="25"/>
      <c r="E655" s="203"/>
      <c r="F655" s="25"/>
      <c r="G655" s="204"/>
      <c r="H655" s="25"/>
      <c r="I655" s="25"/>
      <c r="J655" s="25"/>
      <c r="L655" s="25"/>
      <c r="M655" s="25"/>
      <c r="N655" s="25"/>
      <c r="O655" s="25"/>
      <c r="P655" s="25"/>
    </row>
    <row r="656" spans="1:19" ht="16.5" thickBot="1" x14ac:dyDescent="0.25">
      <c r="A656" s="25"/>
      <c r="B656" s="25"/>
      <c r="C656" s="198"/>
      <c r="D656" s="25"/>
      <c r="E656" s="203"/>
      <c r="F656" s="25"/>
      <c r="G656" s="204"/>
      <c r="H656" s="25"/>
      <c r="I656" s="25"/>
      <c r="J656" s="25"/>
      <c r="L656" s="25"/>
      <c r="M656" s="25"/>
      <c r="N656" s="25"/>
      <c r="O656" s="25"/>
      <c r="P656" s="25"/>
    </row>
    <row r="657" spans="1:16" ht="16.5" thickBot="1" x14ac:dyDescent="0.25">
      <c r="A657" s="25"/>
      <c r="B657" s="25"/>
      <c r="C657" s="198"/>
      <c r="D657" s="25"/>
      <c r="E657" s="203"/>
      <c r="F657" s="25"/>
      <c r="G657" s="204"/>
      <c r="H657" s="25"/>
      <c r="I657" s="25"/>
      <c r="J657" s="25"/>
      <c r="L657" s="25"/>
      <c r="M657" s="25"/>
      <c r="N657" s="25"/>
      <c r="O657" s="25"/>
      <c r="P657" s="25"/>
    </row>
    <row r="658" spans="1:16" ht="16.5" thickBot="1" x14ac:dyDescent="0.25">
      <c r="A658" s="25"/>
      <c r="B658" s="25"/>
      <c r="C658" s="198"/>
      <c r="D658" s="25"/>
      <c r="E658" s="203"/>
      <c r="F658" s="25"/>
      <c r="G658" s="204"/>
      <c r="H658" s="25"/>
      <c r="I658" s="25"/>
      <c r="J658" s="25"/>
      <c r="L658" s="25"/>
      <c r="M658" s="25"/>
      <c r="N658" s="25"/>
      <c r="O658" s="25"/>
      <c r="P658" s="25"/>
    </row>
    <row r="659" spans="1:16" ht="16.5" thickBot="1" x14ac:dyDescent="0.25">
      <c r="A659" s="25"/>
      <c r="B659" s="25"/>
      <c r="C659" s="198"/>
      <c r="D659" s="25"/>
      <c r="E659" s="203"/>
      <c r="F659" s="25"/>
      <c r="G659" s="204"/>
      <c r="H659" s="25"/>
      <c r="I659" s="25"/>
      <c r="J659" s="25"/>
      <c r="L659" s="25"/>
      <c r="M659" s="25"/>
      <c r="N659" s="25"/>
      <c r="O659" s="25"/>
      <c r="P659" s="25"/>
    </row>
    <row r="660" spans="1:16" ht="16.5" thickBot="1" x14ac:dyDescent="0.25">
      <c r="A660" s="25"/>
      <c r="B660" s="25"/>
      <c r="C660" s="198"/>
      <c r="D660" s="25"/>
      <c r="E660" s="203"/>
      <c r="F660" s="25"/>
      <c r="G660" s="204"/>
      <c r="H660" s="25"/>
      <c r="I660" s="25"/>
      <c r="J660" s="25"/>
      <c r="L660" s="25"/>
      <c r="M660" s="25"/>
      <c r="N660" s="25"/>
      <c r="O660" s="25"/>
      <c r="P660" s="25"/>
    </row>
    <row r="661" spans="1:16" ht="16.5" thickBot="1" x14ac:dyDescent="0.25">
      <c r="A661" s="25"/>
      <c r="B661" s="25"/>
      <c r="C661" s="198"/>
      <c r="D661" s="25"/>
      <c r="E661" s="203"/>
      <c r="F661" s="25"/>
      <c r="G661" s="204"/>
      <c r="H661" s="25"/>
      <c r="I661" s="25"/>
      <c r="J661" s="25"/>
      <c r="L661" s="25"/>
      <c r="M661" s="25"/>
      <c r="N661" s="25"/>
      <c r="O661" s="25"/>
      <c r="P661" s="25"/>
    </row>
    <row r="662" spans="1:16" ht="16.5" thickBot="1" x14ac:dyDescent="0.25">
      <c r="A662" s="25"/>
      <c r="B662" s="25"/>
      <c r="C662" s="198"/>
      <c r="D662" s="25"/>
      <c r="E662" s="203"/>
      <c r="F662" s="25"/>
      <c r="G662" s="204"/>
      <c r="H662" s="25"/>
      <c r="I662" s="25"/>
      <c r="J662" s="25"/>
      <c r="L662" s="25"/>
      <c r="M662" s="25"/>
      <c r="N662" s="25"/>
      <c r="O662" s="25"/>
      <c r="P662" s="25"/>
    </row>
    <row r="663" spans="1:16" ht="16.5" thickBot="1" x14ac:dyDescent="0.25">
      <c r="A663" s="25"/>
      <c r="B663" s="25"/>
      <c r="C663" s="198"/>
      <c r="D663" s="25"/>
      <c r="E663" s="203"/>
      <c r="F663" s="25"/>
      <c r="G663" s="204"/>
      <c r="H663" s="25"/>
      <c r="I663" s="25"/>
      <c r="J663" s="25"/>
      <c r="L663" s="25"/>
      <c r="M663" s="25"/>
      <c r="N663" s="25"/>
      <c r="O663" s="25"/>
      <c r="P663" s="25"/>
    </row>
    <row r="664" spans="1:16" ht="16.5" thickBot="1" x14ac:dyDescent="0.25">
      <c r="A664" s="25"/>
      <c r="B664" s="25"/>
      <c r="C664" s="198"/>
      <c r="D664" s="25"/>
      <c r="E664" s="203"/>
      <c r="F664" s="25"/>
      <c r="G664" s="204"/>
      <c r="H664" s="25"/>
      <c r="I664" s="25"/>
      <c r="J664" s="25"/>
      <c r="L664" s="25"/>
      <c r="M664" s="25"/>
      <c r="N664" s="25"/>
      <c r="O664" s="25"/>
      <c r="P664" s="25"/>
    </row>
    <row r="665" spans="1:16" ht="16.5" thickBot="1" x14ac:dyDescent="0.25">
      <c r="A665" s="25"/>
      <c r="B665" s="25"/>
      <c r="C665" s="198"/>
      <c r="D665" s="25"/>
      <c r="E665" s="203"/>
      <c r="F665" s="25"/>
      <c r="G665" s="204"/>
      <c r="H665" s="25"/>
      <c r="I665" s="25"/>
      <c r="J665" s="25"/>
      <c r="L665" s="25"/>
      <c r="M665" s="25"/>
      <c r="N665" s="25"/>
      <c r="O665" s="25"/>
      <c r="P665" s="25"/>
    </row>
    <row r="666" spans="1:16" ht="16.5" thickBot="1" x14ac:dyDescent="0.25">
      <c r="A666" s="25"/>
      <c r="B666" s="25"/>
      <c r="C666" s="198"/>
      <c r="D666" s="25"/>
      <c r="E666" s="203"/>
      <c r="F666" s="25"/>
      <c r="G666" s="204"/>
      <c r="H666" s="25"/>
      <c r="I666" s="25"/>
      <c r="J666" s="25"/>
      <c r="L666" s="25"/>
      <c r="M666" s="25"/>
      <c r="N666" s="25"/>
      <c r="O666" s="25"/>
      <c r="P666" s="25"/>
    </row>
    <row r="667" spans="1:16" ht="16.5" thickBot="1" x14ac:dyDescent="0.25">
      <c r="A667" s="25"/>
      <c r="B667" s="25"/>
      <c r="C667" s="198"/>
      <c r="D667" s="25"/>
      <c r="E667" s="203"/>
      <c r="F667" s="25"/>
      <c r="G667" s="204"/>
      <c r="H667" s="25"/>
      <c r="I667" s="25"/>
      <c r="J667" s="25"/>
      <c r="L667" s="25"/>
      <c r="M667" s="25"/>
      <c r="N667" s="25"/>
      <c r="O667" s="25"/>
      <c r="P667" s="25"/>
    </row>
    <row r="668" spans="1:16" ht="16.5" thickBot="1" x14ac:dyDescent="0.25">
      <c r="A668" s="25"/>
      <c r="B668" s="25"/>
      <c r="C668" s="198"/>
      <c r="D668" s="25"/>
      <c r="E668" s="203"/>
      <c r="F668" s="25"/>
      <c r="G668" s="204"/>
      <c r="H668" s="25"/>
      <c r="I668" s="25"/>
      <c r="J668" s="25"/>
      <c r="L668" s="25"/>
      <c r="M668" s="25"/>
      <c r="N668" s="25"/>
      <c r="O668" s="25"/>
      <c r="P668" s="25"/>
    </row>
    <row r="669" spans="1:16" ht="16.5" thickBot="1" x14ac:dyDescent="0.25">
      <c r="A669" s="25"/>
      <c r="B669" s="25"/>
      <c r="C669" s="198"/>
      <c r="D669" s="25"/>
      <c r="E669" s="203"/>
      <c r="F669" s="25"/>
      <c r="G669" s="204"/>
      <c r="H669" s="25"/>
      <c r="I669" s="25"/>
      <c r="J669" s="25"/>
      <c r="L669" s="25"/>
      <c r="M669" s="25"/>
      <c r="N669" s="25"/>
      <c r="O669" s="25"/>
      <c r="P669" s="25"/>
    </row>
    <row r="670" spans="1:16" ht="16.5" thickBot="1" x14ac:dyDescent="0.25">
      <c r="A670" s="25"/>
      <c r="B670" s="25"/>
      <c r="C670" s="198"/>
      <c r="D670" s="25"/>
      <c r="E670" s="203"/>
      <c r="F670" s="25"/>
      <c r="G670" s="204"/>
      <c r="H670" s="25"/>
      <c r="I670" s="25"/>
      <c r="J670" s="25"/>
      <c r="L670" s="25"/>
      <c r="M670" s="25"/>
      <c r="N670" s="25"/>
      <c r="O670" s="25"/>
      <c r="P670" s="25"/>
    </row>
    <row r="671" spans="1:16" ht="16.5" thickBot="1" x14ac:dyDescent="0.25">
      <c r="A671" s="25"/>
      <c r="B671" s="25"/>
      <c r="C671" s="198"/>
      <c r="D671" s="25"/>
      <c r="E671" s="203"/>
      <c r="F671" s="25"/>
      <c r="G671" s="204"/>
      <c r="H671" s="25"/>
      <c r="I671" s="25"/>
      <c r="J671" s="25"/>
      <c r="L671" s="25"/>
      <c r="M671" s="25"/>
      <c r="N671" s="25"/>
      <c r="O671" s="25"/>
      <c r="P671" s="25"/>
    </row>
    <row r="672" spans="1:16" ht="16.5" thickBot="1" x14ac:dyDescent="0.25">
      <c r="A672" s="25"/>
      <c r="B672" s="25"/>
      <c r="C672" s="198"/>
      <c r="D672" s="25"/>
      <c r="E672" s="203"/>
      <c r="F672" s="25"/>
      <c r="G672" s="204"/>
      <c r="H672" s="25"/>
      <c r="I672" s="25"/>
      <c r="J672" s="25"/>
      <c r="L672" s="25"/>
      <c r="M672" s="25"/>
      <c r="N672" s="25"/>
      <c r="O672" s="25"/>
      <c r="P672" s="25"/>
    </row>
    <row r="673" spans="1:16" ht="16.5" thickBot="1" x14ac:dyDescent="0.25">
      <c r="A673" s="25"/>
      <c r="B673" s="25"/>
      <c r="C673" s="198"/>
      <c r="D673" s="25"/>
      <c r="E673" s="203"/>
      <c r="F673" s="25"/>
      <c r="G673" s="204"/>
      <c r="H673" s="25"/>
      <c r="I673" s="25"/>
      <c r="J673" s="25"/>
      <c r="L673" s="25"/>
      <c r="M673" s="25"/>
      <c r="N673" s="25"/>
      <c r="O673" s="25"/>
      <c r="P673" s="25"/>
    </row>
    <row r="674" spans="1:16" ht="16.5" thickBot="1" x14ac:dyDescent="0.25">
      <c r="A674" s="25"/>
      <c r="B674" s="25"/>
      <c r="C674" s="198"/>
      <c r="D674" s="25"/>
      <c r="E674" s="203"/>
      <c r="F674" s="25"/>
      <c r="G674" s="204"/>
      <c r="H674" s="25"/>
      <c r="I674" s="25"/>
      <c r="J674" s="25"/>
      <c r="L674" s="25"/>
      <c r="M674" s="25"/>
      <c r="N674" s="25"/>
      <c r="O674" s="25"/>
      <c r="P674" s="25"/>
    </row>
    <row r="675" spans="1:16" ht="16.5" thickBot="1" x14ac:dyDescent="0.25">
      <c r="A675" s="25"/>
      <c r="B675" s="25"/>
      <c r="C675" s="198"/>
      <c r="D675" s="25"/>
      <c r="E675" s="203"/>
      <c r="F675" s="25"/>
      <c r="G675" s="204"/>
      <c r="H675" s="25"/>
      <c r="I675" s="25"/>
      <c r="J675" s="25"/>
      <c r="L675" s="25"/>
      <c r="M675" s="25"/>
      <c r="N675" s="25"/>
      <c r="O675" s="25"/>
      <c r="P675" s="25"/>
    </row>
    <row r="676" spans="1:16" ht="16.5" thickBot="1" x14ac:dyDescent="0.25">
      <c r="A676" s="25"/>
      <c r="B676" s="25"/>
      <c r="C676" s="198"/>
      <c r="D676" s="25"/>
      <c r="E676" s="203"/>
      <c r="F676" s="25"/>
      <c r="G676" s="204"/>
      <c r="H676" s="25"/>
      <c r="I676" s="25"/>
      <c r="J676" s="25"/>
      <c r="L676" s="25"/>
      <c r="M676" s="25"/>
      <c r="N676" s="25"/>
      <c r="O676" s="25"/>
      <c r="P676" s="25"/>
    </row>
    <row r="677" spans="1:16" ht="16.5" thickBot="1" x14ac:dyDescent="0.25">
      <c r="A677" s="25"/>
      <c r="B677" s="25"/>
      <c r="C677" s="198"/>
      <c r="D677" s="25"/>
      <c r="E677" s="203"/>
      <c r="F677" s="25"/>
      <c r="G677" s="204"/>
      <c r="H677" s="25"/>
      <c r="I677" s="25"/>
      <c r="J677" s="25"/>
      <c r="L677" s="25"/>
      <c r="M677" s="25"/>
      <c r="N677" s="25"/>
      <c r="O677" s="25"/>
      <c r="P677" s="25"/>
    </row>
    <row r="678" spans="1:16" ht="16.5" thickBot="1" x14ac:dyDescent="0.25">
      <c r="A678" s="25"/>
      <c r="B678" s="25"/>
      <c r="C678" s="198"/>
      <c r="D678" s="25"/>
      <c r="E678" s="203"/>
      <c r="F678" s="25"/>
      <c r="G678" s="204"/>
      <c r="H678" s="25"/>
      <c r="I678" s="25"/>
      <c r="J678" s="25"/>
      <c r="L678" s="25"/>
      <c r="M678" s="25"/>
      <c r="N678" s="25"/>
      <c r="O678" s="25"/>
      <c r="P678" s="25"/>
    </row>
    <row r="679" spans="1:16" ht="16.5" thickBot="1" x14ac:dyDescent="0.25">
      <c r="A679" s="25"/>
      <c r="B679" s="25"/>
      <c r="C679" s="198"/>
      <c r="D679" s="25"/>
      <c r="E679" s="203"/>
      <c r="F679" s="25"/>
      <c r="G679" s="204"/>
      <c r="H679" s="25"/>
      <c r="I679" s="25"/>
      <c r="J679" s="25"/>
      <c r="L679" s="25"/>
      <c r="M679" s="25"/>
      <c r="N679" s="25"/>
      <c r="O679" s="25"/>
      <c r="P679" s="25"/>
    </row>
    <row r="680" spans="1:16" ht="16.5" thickBot="1" x14ac:dyDescent="0.25">
      <c r="A680" s="25"/>
      <c r="B680" s="25"/>
      <c r="C680" s="198"/>
      <c r="D680" s="25"/>
      <c r="E680" s="203"/>
      <c r="F680" s="25"/>
      <c r="G680" s="204"/>
      <c r="H680" s="25"/>
      <c r="I680" s="25"/>
      <c r="J680" s="25"/>
      <c r="L680" s="25"/>
      <c r="M680" s="25"/>
      <c r="N680" s="25"/>
      <c r="O680" s="25"/>
      <c r="P680" s="25"/>
    </row>
    <row r="681" spans="1:16" ht="16.5" thickBot="1" x14ac:dyDescent="0.25">
      <c r="A681" s="25"/>
      <c r="B681" s="25"/>
      <c r="C681" s="198"/>
      <c r="D681" s="25"/>
      <c r="E681" s="203"/>
      <c r="F681" s="25"/>
      <c r="G681" s="204"/>
      <c r="H681" s="25"/>
      <c r="I681" s="25"/>
      <c r="J681" s="25"/>
      <c r="L681" s="25"/>
      <c r="M681" s="25"/>
      <c r="N681" s="25"/>
      <c r="O681" s="25"/>
      <c r="P681" s="25"/>
    </row>
    <row r="682" spans="1:16" ht="16.5" thickBot="1" x14ac:dyDescent="0.25">
      <c r="A682" s="25"/>
      <c r="B682" s="25"/>
      <c r="C682" s="198"/>
      <c r="D682" s="25"/>
      <c r="E682" s="203"/>
      <c r="F682" s="25"/>
      <c r="G682" s="204"/>
      <c r="H682" s="25"/>
      <c r="I682" s="25"/>
      <c r="J682" s="25"/>
      <c r="L682" s="25"/>
      <c r="M682" s="25"/>
      <c r="N682" s="25"/>
      <c r="O682" s="25"/>
      <c r="P682" s="25"/>
    </row>
    <row r="683" spans="1:16" ht="16.5" thickBot="1" x14ac:dyDescent="0.25">
      <c r="A683" s="25"/>
      <c r="B683" s="25"/>
      <c r="C683" s="198"/>
      <c r="D683" s="25"/>
      <c r="E683" s="203"/>
      <c r="F683" s="25"/>
      <c r="G683" s="204"/>
      <c r="H683" s="25"/>
      <c r="I683" s="25"/>
      <c r="J683" s="25"/>
      <c r="L683" s="25"/>
      <c r="M683" s="25"/>
      <c r="N683" s="25"/>
      <c r="O683" s="25"/>
      <c r="P683" s="25"/>
    </row>
    <row r="684" spans="1:16" ht="16.5" thickBot="1" x14ac:dyDescent="0.25">
      <c r="A684" s="25"/>
      <c r="B684" s="25"/>
      <c r="C684" s="198"/>
      <c r="D684" s="25"/>
      <c r="E684" s="203"/>
      <c r="F684" s="25"/>
      <c r="G684" s="204"/>
      <c r="H684" s="25"/>
      <c r="I684" s="25"/>
      <c r="J684" s="25"/>
      <c r="L684" s="25"/>
      <c r="M684" s="25"/>
      <c r="N684" s="25"/>
      <c r="O684" s="25"/>
      <c r="P684" s="25"/>
    </row>
    <row r="685" spans="1:16" ht="16.5" thickBot="1" x14ac:dyDescent="0.25">
      <c r="A685" s="25"/>
      <c r="B685" s="25"/>
      <c r="C685" s="198"/>
      <c r="D685" s="25"/>
      <c r="E685" s="203"/>
      <c r="F685" s="25"/>
      <c r="G685" s="204"/>
      <c r="H685" s="25"/>
      <c r="I685" s="25"/>
      <c r="J685" s="25"/>
      <c r="L685" s="25"/>
      <c r="M685" s="25"/>
      <c r="N685" s="25"/>
      <c r="O685" s="25"/>
      <c r="P685" s="25"/>
    </row>
    <row r="686" spans="1:16" ht="16.5" thickBot="1" x14ac:dyDescent="0.25">
      <c r="A686" s="25"/>
      <c r="B686" s="25"/>
      <c r="C686" s="198"/>
      <c r="D686" s="25"/>
      <c r="E686" s="203"/>
      <c r="F686" s="25"/>
      <c r="G686" s="204"/>
      <c r="H686" s="25"/>
      <c r="I686" s="25"/>
      <c r="J686" s="25"/>
      <c r="L686" s="25"/>
      <c r="M686" s="25"/>
      <c r="N686" s="25"/>
      <c r="O686" s="25"/>
      <c r="P686" s="25"/>
    </row>
    <row r="687" spans="1:16" ht="16.5" thickBot="1" x14ac:dyDescent="0.25">
      <c r="A687" s="25"/>
      <c r="B687" s="25"/>
      <c r="C687" s="198"/>
      <c r="D687" s="25"/>
      <c r="E687" s="203"/>
      <c r="F687" s="25"/>
      <c r="G687" s="204"/>
      <c r="H687" s="25"/>
      <c r="I687" s="25"/>
      <c r="J687" s="25"/>
      <c r="L687" s="25"/>
      <c r="M687" s="25"/>
      <c r="N687" s="25"/>
      <c r="O687" s="25"/>
      <c r="P687" s="25"/>
    </row>
    <row r="688" spans="1:16" ht="16.5" thickBot="1" x14ac:dyDescent="0.25">
      <c r="A688" s="25"/>
      <c r="B688" s="25"/>
      <c r="C688" s="198"/>
      <c r="D688" s="25"/>
      <c r="E688" s="203"/>
      <c r="F688" s="25"/>
      <c r="G688" s="204"/>
      <c r="H688" s="25"/>
      <c r="I688" s="25"/>
      <c r="J688" s="25"/>
      <c r="L688" s="25"/>
      <c r="M688" s="25"/>
      <c r="N688" s="25"/>
      <c r="O688" s="25"/>
      <c r="P688" s="25"/>
    </row>
    <row r="689" spans="1:16" ht="16.5" thickBot="1" x14ac:dyDescent="0.25">
      <c r="A689" s="25"/>
      <c r="B689" s="25"/>
      <c r="C689" s="198"/>
      <c r="D689" s="25"/>
      <c r="E689" s="203"/>
      <c r="F689" s="25"/>
      <c r="G689" s="204"/>
      <c r="H689" s="25"/>
      <c r="I689" s="25"/>
      <c r="J689" s="25"/>
      <c r="L689" s="25"/>
      <c r="M689" s="25"/>
      <c r="N689" s="25"/>
      <c r="O689" s="25"/>
      <c r="P689" s="25"/>
    </row>
    <row r="690" spans="1:16" ht="16.5" thickBot="1" x14ac:dyDescent="0.25">
      <c r="A690" s="25"/>
      <c r="B690" s="25"/>
      <c r="C690" s="198"/>
      <c r="D690" s="25"/>
      <c r="E690" s="203"/>
      <c r="F690" s="25"/>
      <c r="G690" s="204"/>
      <c r="H690" s="25"/>
      <c r="I690" s="25"/>
      <c r="J690" s="25"/>
      <c r="L690" s="25"/>
      <c r="M690" s="25"/>
      <c r="N690" s="25"/>
      <c r="O690" s="25"/>
      <c r="P690" s="25"/>
    </row>
    <row r="691" spans="1:16" ht="16.5" thickBot="1" x14ac:dyDescent="0.25">
      <c r="A691" s="25"/>
      <c r="B691" s="25"/>
      <c r="C691" s="198"/>
      <c r="D691" s="25"/>
      <c r="E691" s="203"/>
      <c r="F691" s="25"/>
      <c r="G691" s="204"/>
      <c r="H691" s="25"/>
      <c r="I691" s="25"/>
      <c r="J691" s="25"/>
      <c r="L691" s="25"/>
      <c r="M691" s="25"/>
      <c r="N691" s="25"/>
      <c r="O691" s="25"/>
      <c r="P691" s="25"/>
    </row>
    <row r="692" spans="1:16" ht="16.5" thickBot="1" x14ac:dyDescent="0.25">
      <c r="A692" s="25"/>
      <c r="B692" s="25"/>
      <c r="C692" s="198"/>
      <c r="D692" s="25"/>
      <c r="E692" s="203"/>
      <c r="F692" s="25"/>
      <c r="G692" s="204"/>
      <c r="H692" s="25"/>
      <c r="I692" s="25"/>
      <c r="J692" s="25"/>
      <c r="L692" s="25"/>
      <c r="M692" s="25"/>
      <c r="N692" s="25"/>
      <c r="O692" s="25"/>
      <c r="P692" s="25"/>
    </row>
    <row r="693" spans="1:16" ht="16.5" thickBot="1" x14ac:dyDescent="0.25">
      <c r="A693" s="25"/>
      <c r="B693" s="25"/>
      <c r="C693" s="198"/>
      <c r="D693" s="25"/>
      <c r="E693" s="203"/>
      <c r="F693" s="25"/>
      <c r="G693" s="204"/>
      <c r="H693" s="25"/>
      <c r="I693" s="25"/>
      <c r="J693" s="25"/>
      <c r="L693" s="25"/>
      <c r="M693" s="25"/>
      <c r="N693" s="25"/>
      <c r="O693" s="25"/>
      <c r="P693" s="25"/>
    </row>
    <row r="694" spans="1:16" ht="16.5" thickBot="1" x14ac:dyDescent="0.25">
      <c r="A694" s="25"/>
      <c r="B694" s="25"/>
      <c r="C694" s="198"/>
      <c r="D694" s="25"/>
      <c r="E694" s="203"/>
      <c r="F694" s="25"/>
      <c r="G694" s="204"/>
      <c r="H694" s="25"/>
      <c r="I694" s="25"/>
      <c r="J694" s="25"/>
      <c r="L694" s="25"/>
      <c r="M694" s="25"/>
      <c r="N694" s="25"/>
      <c r="O694" s="25"/>
      <c r="P694" s="25"/>
    </row>
    <row r="695" spans="1:16" ht="16.5" thickBot="1" x14ac:dyDescent="0.25">
      <c r="A695" s="25"/>
      <c r="B695" s="25"/>
      <c r="C695" s="198"/>
      <c r="D695" s="25"/>
      <c r="E695" s="203"/>
      <c r="F695" s="25"/>
      <c r="G695" s="204"/>
      <c r="H695" s="25"/>
      <c r="I695" s="25"/>
      <c r="J695" s="25"/>
      <c r="L695" s="25"/>
      <c r="M695" s="25"/>
      <c r="N695" s="25"/>
      <c r="O695" s="25"/>
      <c r="P695" s="25"/>
    </row>
    <row r="696" spans="1:16" ht="16.5" thickBot="1" x14ac:dyDescent="0.25">
      <c r="A696" s="25"/>
      <c r="B696" s="25"/>
      <c r="C696" s="198"/>
      <c r="D696" s="25"/>
      <c r="E696" s="203"/>
      <c r="F696" s="25"/>
      <c r="G696" s="204"/>
      <c r="H696" s="25"/>
      <c r="I696" s="25"/>
      <c r="J696" s="25"/>
      <c r="L696" s="25"/>
      <c r="M696" s="25"/>
      <c r="N696" s="25"/>
      <c r="O696" s="25"/>
      <c r="P696" s="25"/>
    </row>
    <row r="697" spans="1:16" ht="16.5" thickBot="1" x14ac:dyDescent="0.25">
      <c r="A697" s="25"/>
      <c r="B697" s="25"/>
      <c r="C697" s="198"/>
      <c r="D697" s="25"/>
      <c r="E697" s="203"/>
      <c r="F697" s="25"/>
      <c r="G697" s="204"/>
      <c r="H697" s="25"/>
      <c r="I697" s="25"/>
      <c r="J697" s="25"/>
      <c r="L697" s="25"/>
      <c r="M697" s="25"/>
      <c r="N697" s="25"/>
      <c r="O697" s="25"/>
      <c r="P697" s="25"/>
    </row>
    <row r="698" spans="1:16" ht="16.5" thickBot="1" x14ac:dyDescent="0.25">
      <c r="A698" s="25"/>
      <c r="B698" s="25"/>
      <c r="C698" s="198"/>
      <c r="D698" s="25"/>
      <c r="E698" s="203"/>
      <c r="F698" s="25"/>
      <c r="G698" s="204"/>
      <c r="H698" s="25"/>
      <c r="I698" s="25"/>
      <c r="J698" s="25"/>
      <c r="L698" s="25"/>
      <c r="M698" s="25"/>
      <c r="N698" s="25"/>
      <c r="O698" s="25"/>
      <c r="P698" s="25"/>
    </row>
    <row r="699" spans="1:16" ht="16.5" thickBot="1" x14ac:dyDescent="0.25">
      <c r="A699" s="25"/>
      <c r="B699" s="25"/>
      <c r="C699" s="198"/>
      <c r="D699" s="25"/>
      <c r="E699" s="203"/>
      <c r="F699" s="25"/>
      <c r="G699" s="204"/>
      <c r="H699" s="25"/>
      <c r="I699" s="25"/>
      <c r="J699" s="25"/>
      <c r="L699" s="25"/>
      <c r="M699" s="25"/>
      <c r="N699" s="25"/>
      <c r="O699" s="25"/>
      <c r="P699" s="25"/>
    </row>
    <row r="700" spans="1:16" ht="16.5" thickBot="1" x14ac:dyDescent="0.25">
      <c r="A700" s="25"/>
      <c r="B700" s="25"/>
      <c r="C700" s="198"/>
      <c r="D700" s="25"/>
      <c r="E700" s="203"/>
      <c r="F700" s="25"/>
      <c r="G700" s="204"/>
      <c r="H700" s="25"/>
      <c r="I700" s="25"/>
      <c r="J700" s="25"/>
      <c r="L700" s="25"/>
      <c r="M700" s="25"/>
      <c r="N700" s="25"/>
      <c r="O700" s="25"/>
      <c r="P700" s="25"/>
    </row>
    <row r="701" spans="1:16" ht="16.5" thickBot="1" x14ac:dyDescent="0.25">
      <c r="A701" s="25"/>
      <c r="B701" s="25"/>
      <c r="C701" s="198"/>
      <c r="D701" s="25"/>
      <c r="E701" s="203"/>
      <c r="F701" s="25"/>
      <c r="G701" s="204"/>
      <c r="H701" s="25"/>
      <c r="I701" s="25"/>
      <c r="J701" s="25"/>
      <c r="L701" s="25"/>
      <c r="M701" s="25"/>
      <c r="N701" s="25"/>
      <c r="O701" s="25"/>
      <c r="P701" s="25"/>
    </row>
    <row r="702" spans="1:16" ht="16.5" thickBot="1" x14ac:dyDescent="0.25">
      <c r="A702" s="25"/>
      <c r="B702" s="25"/>
      <c r="C702" s="198"/>
      <c r="D702" s="25"/>
      <c r="E702" s="203"/>
      <c r="F702" s="25"/>
      <c r="G702" s="204"/>
      <c r="H702" s="25"/>
      <c r="I702" s="25"/>
      <c r="J702" s="25"/>
      <c r="L702" s="25"/>
      <c r="M702" s="25"/>
      <c r="N702" s="25"/>
      <c r="O702" s="25"/>
      <c r="P702" s="25"/>
    </row>
    <row r="703" spans="1:16" ht="16.5" thickBot="1" x14ac:dyDescent="0.25">
      <c r="A703" s="25"/>
      <c r="B703" s="25"/>
      <c r="C703" s="198"/>
      <c r="D703" s="25"/>
      <c r="E703" s="203"/>
      <c r="F703" s="25"/>
      <c r="G703" s="204"/>
      <c r="H703" s="25"/>
      <c r="I703" s="25"/>
      <c r="J703" s="25"/>
      <c r="L703" s="25"/>
      <c r="M703" s="25"/>
      <c r="N703" s="25"/>
      <c r="O703" s="25"/>
      <c r="P703" s="25"/>
    </row>
    <row r="704" spans="1:16" ht="16.5" thickBot="1" x14ac:dyDescent="0.25">
      <c r="A704" s="25"/>
      <c r="B704" s="25"/>
      <c r="C704" s="198"/>
      <c r="D704" s="25"/>
      <c r="E704" s="203"/>
      <c r="F704" s="25"/>
      <c r="G704" s="204"/>
      <c r="H704" s="25"/>
      <c r="I704" s="25"/>
      <c r="J704" s="25"/>
      <c r="L704" s="25"/>
      <c r="M704" s="25"/>
      <c r="N704" s="25"/>
      <c r="O704" s="25"/>
      <c r="P704" s="25"/>
    </row>
    <row r="705" spans="1:16" ht="16.5" thickBot="1" x14ac:dyDescent="0.25">
      <c r="A705" s="25"/>
      <c r="B705" s="25"/>
      <c r="C705" s="198"/>
      <c r="D705" s="25"/>
      <c r="E705" s="203"/>
      <c r="F705" s="25"/>
      <c r="G705" s="204"/>
      <c r="H705" s="25"/>
      <c r="I705" s="25"/>
      <c r="J705" s="25"/>
      <c r="L705" s="25"/>
      <c r="M705" s="25"/>
      <c r="N705" s="25"/>
      <c r="O705" s="25"/>
      <c r="P705" s="25"/>
    </row>
    <row r="706" spans="1:16" ht="16.5" thickBot="1" x14ac:dyDescent="0.25">
      <c r="A706" s="25"/>
      <c r="B706" s="25"/>
      <c r="C706" s="198"/>
      <c r="D706" s="25"/>
      <c r="E706" s="203"/>
      <c r="F706" s="25"/>
      <c r="G706" s="204"/>
      <c r="H706" s="25"/>
      <c r="I706" s="25"/>
      <c r="J706" s="25"/>
      <c r="L706" s="25"/>
      <c r="M706" s="25"/>
      <c r="N706" s="25"/>
      <c r="O706" s="25"/>
      <c r="P706" s="25"/>
    </row>
    <row r="707" spans="1:16" ht="16.5" thickBot="1" x14ac:dyDescent="0.25">
      <c r="A707" s="25"/>
      <c r="B707" s="25"/>
      <c r="C707" s="198"/>
      <c r="D707" s="25"/>
      <c r="E707" s="203"/>
      <c r="F707" s="25"/>
      <c r="G707" s="204"/>
      <c r="H707" s="25"/>
      <c r="I707" s="25"/>
      <c r="J707" s="25"/>
      <c r="L707" s="25"/>
      <c r="M707" s="25"/>
      <c r="N707" s="25"/>
      <c r="O707" s="25"/>
      <c r="P707" s="25"/>
    </row>
    <row r="708" spans="1:16" ht="16.5" thickBot="1" x14ac:dyDescent="0.25">
      <c r="A708" s="25"/>
      <c r="B708" s="25"/>
      <c r="C708" s="198"/>
      <c r="D708" s="25"/>
      <c r="E708" s="203"/>
      <c r="F708" s="25"/>
      <c r="G708" s="204"/>
      <c r="H708" s="25"/>
      <c r="I708" s="25"/>
      <c r="J708" s="25"/>
      <c r="L708" s="25"/>
      <c r="M708" s="25"/>
      <c r="N708" s="25"/>
      <c r="O708" s="25"/>
      <c r="P708" s="25"/>
    </row>
    <row r="709" spans="1:16" ht="16.5" thickBot="1" x14ac:dyDescent="0.25">
      <c r="A709" s="25"/>
      <c r="B709" s="25"/>
      <c r="C709" s="198"/>
      <c r="D709" s="25"/>
      <c r="E709" s="203"/>
      <c r="F709" s="25"/>
      <c r="G709" s="204"/>
      <c r="H709" s="25"/>
      <c r="I709" s="25"/>
      <c r="J709" s="25"/>
      <c r="L709" s="25"/>
      <c r="M709" s="25"/>
      <c r="N709" s="25"/>
      <c r="O709" s="25"/>
      <c r="P709" s="25"/>
    </row>
    <row r="710" spans="1:16" ht="16.5" thickBot="1" x14ac:dyDescent="0.25">
      <c r="A710" s="25"/>
      <c r="B710" s="25"/>
      <c r="C710" s="198"/>
      <c r="D710" s="25"/>
      <c r="E710" s="203"/>
      <c r="F710" s="25"/>
      <c r="G710" s="204"/>
      <c r="H710" s="25"/>
      <c r="I710" s="25"/>
      <c r="J710" s="25"/>
      <c r="L710" s="25"/>
      <c r="M710" s="25"/>
      <c r="N710" s="25"/>
      <c r="O710" s="25"/>
      <c r="P710" s="25"/>
    </row>
    <row r="711" spans="1:16" ht="16.5" thickBot="1" x14ac:dyDescent="0.25">
      <c r="A711" s="25"/>
      <c r="B711" s="25"/>
      <c r="C711" s="198"/>
      <c r="D711" s="25"/>
      <c r="E711" s="203"/>
      <c r="F711" s="25"/>
      <c r="G711" s="204"/>
      <c r="H711" s="25"/>
      <c r="I711" s="25"/>
      <c r="J711" s="25"/>
      <c r="L711" s="25"/>
      <c r="M711" s="25"/>
      <c r="N711" s="25"/>
      <c r="O711" s="25"/>
      <c r="P711" s="25"/>
    </row>
    <row r="712" spans="1:16" ht="16.5" thickBot="1" x14ac:dyDescent="0.25">
      <c r="A712" s="25"/>
      <c r="B712" s="25"/>
      <c r="C712" s="198"/>
      <c r="D712" s="25"/>
      <c r="E712" s="203"/>
      <c r="F712" s="25"/>
      <c r="G712" s="204"/>
      <c r="H712" s="25"/>
      <c r="I712" s="25"/>
      <c r="J712" s="25"/>
      <c r="L712" s="25"/>
      <c r="M712" s="25"/>
      <c r="N712" s="25"/>
      <c r="O712" s="25"/>
      <c r="P712" s="25"/>
    </row>
    <row r="713" spans="1:16" ht="16.5" thickBot="1" x14ac:dyDescent="0.25">
      <c r="A713" s="25"/>
      <c r="B713" s="25"/>
      <c r="C713" s="198"/>
      <c r="D713" s="25"/>
      <c r="E713" s="203"/>
      <c r="F713" s="25"/>
      <c r="G713" s="204"/>
      <c r="H713" s="25"/>
      <c r="I713" s="25"/>
      <c r="J713" s="25"/>
      <c r="L713" s="25"/>
      <c r="M713" s="25"/>
      <c r="N713" s="25"/>
      <c r="O713" s="25"/>
      <c r="P713" s="25"/>
    </row>
    <row r="714" spans="1:16" ht="16.5" thickBot="1" x14ac:dyDescent="0.25">
      <c r="A714" s="25"/>
      <c r="B714" s="25"/>
      <c r="C714" s="198"/>
      <c r="D714" s="25"/>
      <c r="E714" s="203"/>
      <c r="F714" s="25"/>
      <c r="G714" s="204"/>
      <c r="H714" s="25"/>
      <c r="I714" s="25"/>
      <c r="J714" s="25"/>
      <c r="L714" s="25"/>
      <c r="M714" s="25"/>
      <c r="N714" s="25"/>
      <c r="O714" s="25"/>
      <c r="P714" s="25"/>
    </row>
    <row r="715" spans="1:16" ht="16.5" thickBot="1" x14ac:dyDescent="0.25">
      <c r="A715" s="25"/>
      <c r="B715" s="25"/>
      <c r="C715" s="198"/>
      <c r="D715" s="25"/>
      <c r="E715" s="203"/>
      <c r="F715" s="25"/>
      <c r="G715" s="204"/>
      <c r="H715" s="25"/>
      <c r="I715" s="25"/>
      <c r="J715" s="25"/>
      <c r="L715" s="25"/>
      <c r="M715" s="25"/>
      <c r="N715" s="25"/>
      <c r="O715" s="25"/>
      <c r="P715" s="25"/>
    </row>
    <row r="716" spans="1:16" ht="16.5" thickBot="1" x14ac:dyDescent="0.25">
      <c r="A716" s="25"/>
      <c r="B716" s="25"/>
      <c r="C716" s="198"/>
      <c r="D716" s="25"/>
      <c r="E716" s="203"/>
      <c r="F716" s="25"/>
      <c r="G716" s="204"/>
      <c r="H716" s="25"/>
      <c r="I716" s="25"/>
      <c r="J716" s="25"/>
      <c r="L716" s="25"/>
      <c r="M716" s="25"/>
      <c r="N716" s="25"/>
      <c r="O716" s="25"/>
      <c r="P716" s="25"/>
    </row>
    <row r="717" spans="1:16" ht="16.5" thickBot="1" x14ac:dyDescent="0.25">
      <c r="A717" s="25"/>
      <c r="B717" s="25"/>
      <c r="C717" s="198"/>
      <c r="D717" s="25"/>
      <c r="E717" s="203"/>
      <c r="F717" s="25"/>
      <c r="G717" s="204"/>
      <c r="H717" s="25"/>
      <c r="I717" s="25"/>
      <c r="J717" s="25"/>
      <c r="L717" s="25"/>
      <c r="M717" s="25"/>
      <c r="N717" s="25"/>
      <c r="O717" s="25"/>
      <c r="P717" s="25"/>
    </row>
    <row r="718" spans="1:16" ht="16.5" thickBot="1" x14ac:dyDescent="0.25">
      <c r="A718" s="25"/>
      <c r="B718" s="25"/>
      <c r="C718" s="198"/>
      <c r="D718" s="25"/>
      <c r="E718" s="203"/>
      <c r="F718" s="25"/>
      <c r="G718" s="204"/>
      <c r="H718" s="25"/>
      <c r="I718" s="25"/>
      <c r="J718" s="25"/>
      <c r="L718" s="25"/>
      <c r="M718" s="25"/>
      <c r="N718" s="25"/>
      <c r="O718" s="25"/>
      <c r="P718" s="25"/>
    </row>
    <row r="719" spans="1:16" ht="16.5" thickBot="1" x14ac:dyDescent="0.25">
      <c r="A719" s="25"/>
      <c r="B719" s="25"/>
      <c r="C719" s="198"/>
      <c r="D719" s="25"/>
      <c r="E719" s="203"/>
      <c r="F719" s="25"/>
      <c r="G719" s="204"/>
      <c r="H719" s="25"/>
      <c r="I719" s="25"/>
      <c r="J719" s="25"/>
      <c r="L719" s="25"/>
      <c r="M719" s="25"/>
      <c r="N719" s="25"/>
      <c r="O719" s="25"/>
      <c r="P719" s="25"/>
    </row>
    <row r="720" spans="1:16" ht="16.5" thickBot="1" x14ac:dyDescent="0.25">
      <c r="A720" s="25"/>
      <c r="B720" s="25"/>
      <c r="C720" s="198"/>
      <c r="D720" s="25"/>
      <c r="E720" s="203"/>
      <c r="F720" s="25"/>
      <c r="G720" s="204"/>
      <c r="H720" s="25"/>
      <c r="I720" s="25"/>
      <c r="J720" s="25"/>
      <c r="L720" s="25"/>
      <c r="M720" s="25"/>
      <c r="N720" s="25"/>
      <c r="O720" s="25"/>
      <c r="P720" s="25"/>
    </row>
    <row r="721" spans="1:16" ht="16.5" thickBot="1" x14ac:dyDescent="0.25">
      <c r="A721" s="25"/>
      <c r="B721" s="25"/>
      <c r="C721" s="198"/>
      <c r="D721" s="25"/>
      <c r="E721" s="203"/>
      <c r="F721" s="25"/>
      <c r="G721" s="204"/>
      <c r="H721" s="25"/>
      <c r="I721" s="25"/>
      <c r="J721" s="25"/>
      <c r="L721" s="25"/>
      <c r="M721" s="25"/>
      <c r="N721" s="25"/>
      <c r="O721" s="25"/>
      <c r="P721" s="25"/>
    </row>
    <row r="722" spans="1:16" ht="16.5" thickBot="1" x14ac:dyDescent="0.25">
      <c r="A722" s="25"/>
      <c r="B722" s="25"/>
      <c r="C722" s="198"/>
      <c r="D722" s="25"/>
      <c r="E722" s="203"/>
      <c r="F722" s="25"/>
      <c r="G722" s="204"/>
      <c r="H722" s="25"/>
      <c r="I722" s="25"/>
      <c r="J722" s="25"/>
      <c r="L722" s="25"/>
      <c r="M722" s="25"/>
      <c r="N722" s="25"/>
      <c r="O722" s="25"/>
      <c r="P722" s="25"/>
    </row>
    <row r="723" spans="1:16" ht="16.5" thickBot="1" x14ac:dyDescent="0.25">
      <c r="A723" s="25"/>
      <c r="B723" s="25"/>
      <c r="C723" s="198"/>
      <c r="D723" s="25"/>
      <c r="E723" s="203"/>
      <c r="F723" s="25"/>
      <c r="G723" s="204"/>
      <c r="H723" s="25"/>
      <c r="I723" s="25"/>
      <c r="J723" s="25"/>
      <c r="L723" s="25"/>
      <c r="M723" s="25"/>
      <c r="N723" s="25"/>
      <c r="O723" s="25"/>
      <c r="P723" s="25"/>
    </row>
    <row r="724" spans="1:16" ht="16.5" thickBot="1" x14ac:dyDescent="0.25">
      <c r="A724" s="25"/>
      <c r="B724" s="25"/>
      <c r="C724" s="198"/>
      <c r="D724" s="25"/>
      <c r="E724" s="203"/>
      <c r="F724" s="25"/>
      <c r="G724" s="204"/>
      <c r="H724" s="25"/>
      <c r="I724" s="25"/>
      <c r="J724" s="25"/>
      <c r="L724" s="25"/>
      <c r="M724" s="25"/>
      <c r="N724" s="25"/>
      <c r="O724" s="25"/>
      <c r="P724" s="25"/>
    </row>
    <row r="725" spans="1:16" ht="16.5" thickBot="1" x14ac:dyDescent="0.25">
      <c r="A725" s="25"/>
      <c r="B725" s="25"/>
      <c r="C725" s="198"/>
      <c r="D725" s="25"/>
      <c r="E725" s="203"/>
      <c r="F725" s="25"/>
      <c r="G725" s="204"/>
      <c r="H725" s="25"/>
      <c r="I725" s="25"/>
      <c r="J725" s="25"/>
      <c r="L725" s="25"/>
      <c r="M725" s="25"/>
      <c r="N725" s="25"/>
      <c r="O725" s="25"/>
      <c r="P725" s="25"/>
    </row>
    <row r="726" spans="1:16" ht="16.5" thickBot="1" x14ac:dyDescent="0.25">
      <c r="A726" s="25"/>
      <c r="B726" s="25"/>
      <c r="C726" s="198"/>
      <c r="D726" s="25"/>
      <c r="E726" s="203"/>
      <c r="F726" s="25"/>
      <c r="G726" s="204"/>
      <c r="H726" s="25"/>
      <c r="I726" s="25"/>
      <c r="J726" s="25"/>
      <c r="L726" s="25"/>
      <c r="M726" s="25"/>
      <c r="N726" s="25"/>
      <c r="O726" s="25"/>
      <c r="P726" s="25"/>
    </row>
    <row r="727" spans="1:16" ht="16.5" thickBot="1" x14ac:dyDescent="0.25">
      <c r="A727" s="25"/>
      <c r="B727" s="25"/>
      <c r="C727" s="198"/>
      <c r="D727" s="25"/>
      <c r="E727" s="203"/>
      <c r="F727" s="25"/>
      <c r="G727" s="204"/>
      <c r="H727" s="25"/>
      <c r="I727" s="25"/>
      <c r="J727" s="25"/>
      <c r="L727" s="25"/>
      <c r="M727" s="25"/>
      <c r="N727" s="25"/>
      <c r="O727" s="25"/>
      <c r="P727" s="25"/>
    </row>
    <row r="728" spans="1:16" ht="16.5" thickBot="1" x14ac:dyDescent="0.25">
      <c r="A728" s="25"/>
      <c r="B728" s="25"/>
      <c r="C728" s="198"/>
      <c r="D728" s="25"/>
      <c r="E728" s="203"/>
      <c r="F728" s="25"/>
      <c r="G728" s="204"/>
      <c r="H728" s="25"/>
      <c r="I728" s="25"/>
      <c r="J728" s="25"/>
      <c r="L728" s="25"/>
      <c r="M728" s="25"/>
      <c r="N728" s="25"/>
      <c r="O728" s="25"/>
      <c r="P728" s="25"/>
    </row>
    <row r="729" spans="1:16" ht="16.5" thickBot="1" x14ac:dyDescent="0.25">
      <c r="A729" s="25"/>
      <c r="B729" s="25"/>
      <c r="C729" s="198"/>
      <c r="D729" s="25"/>
      <c r="E729" s="203"/>
      <c r="F729" s="25"/>
      <c r="G729" s="204"/>
      <c r="H729" s="25"/>
      <c r="I729" s="25"/>
      <c r="J729" s="25"/>
      <c r="L729" s="25"/>
      <c r="M729" s="25"/>
      <c r="N729" s="25"/>
      <c r="O729" s="25"/>
      <c r="P729" s="25"/>
    </row>
    <row r="730" spans="1:16" ht="16.5" thickBot="1" x14ac:dyDescent="0.25">
      <c r="A730" s="25"/>
      <c r="B730" s="25"/>
      <c r="C730" s="198"/>
      <c r="D730" s="25"/>
      <c r="E730" s="203"/>
      <c r="F730" s="25"/>
      <c r="G730" s="204"/>
      <c r="H730" s="25"/>
      <c r="I730" s="25"/>
      <c r="J730" s="25"/>
      <c r="L730" s="25"/>
      <c r="M730" s="25"/>
      <c r="N730" s="25"/>
      <c r="O730" s="25"/>
      <c r="P730" s="25"/>
    </row>
    <row r="731" spans="1:16" ht="16.5" thickBot="1" x14ac:dyDescent="0.25">
      <c r="A731" s="25"/>
      <c r="B731" s="25"/>
      <c r="C731" s="198"/>
      <c r="D731" s="25"/>
      <c r="E731" s="203"/>
      <c r="F731" s="25"/>
      <c r="G731" s="204"/>
      <c r="H731" s="25"/>
      <c r="I731" s="25"/>
      <c r="J731" s="25"/>
      <c r="L731" s="25"/>
      <c r="M731" s="25"/>
      <c r="N731" s="25"/>
      <c r="O731" s="25"/>
      <c r="P731" s="25"/>
    </row>
    <row r="732" spans="1:16" ht="16.5" thickBot="1" x14ac:dyDescent="0.25">
      <c r="A732" s="25"/>
      <c r="B732" s="25"/>
      <c r="C732" s="198"/>
      <c r="D732" s="25"/>
      <c r="E732" s="203"/>
      <c r="F732" s="25"/>
      <c r="G732" s="204"/>
      <c r="H732" s="25"/>
      <c r="I732" s="25"/>
      <c r="J732" s="25"/>
      <c r="L732" s="25"/>
      <c r="M732" s="25"/>
      <c r="N732" s="25"/>
      <c r="O732" s="25"/>
      <c r="P732" s="25"/>
    </row>
    <row r="733" spans="1:16" ht="16.5" thickBot="1" x14ac:dyDescent="0.25">
      <c r="A733" s="25"/>
      <c r="B733" s="25"/>
      <c r="C733" s="198"/>
      <c r="D733" s="25"/>
      <c r="E733" s="203"/>
      <c r="F733" s="25"/>
      <c r="G733" s="204"/>
      <c r="H733" s="25"/>
      <c r="I733" s="25"/>
      <c r="J733" s="25"/>
      <c r="L733" s="25"/>
      <c r="M733" s="25"/>
      <c r="N733" s="25"/>
      <c r="O733" s="25"/>
      <c r="P733" s="25"/>
    </row>
    <row r="734" spans="1:16" ht="16.5" thickBot="1" x14ac:dyDescent="0.25">
      <c r="A734" s="25"/>
      <c r="B734" s="25"/>
      <c r="C734" s="198"/>
      <c r="D734" s="25"/>
      <c r="E734" s="203"/>
      <c r="F734" s="25"/>
      <c r="G734" s="204"/>
      <c r="H734" s="25"/>
      <c r="I734" s="25"/>
      <c r="J734" s="25"/>
      <c r="L734" s="25"/>
      <c r="M734" s="25"/>
      <c r="N734" s="25"/>
      <c r="O734" s="25"/>
      <c r="P734" s="25"/>
    </row>
    <row r="735" spans="1:16" ht="16.5" thickBot="1" x14ac:dyDescent="0.25">
      <c r="A735" s="25"/>
      <c r="B735" s="25"/>
      <c r="C735" s="198"/>
      <c r="D735" s="25"/>
      <c r="E735" s="203"/>
      <c r="F735" s="25"/>
      <c r="G735" s="204"/>
      <c r="H735" s="25"/>
      <c r="I735" s="25"/>
      <c r="J735" s="25"/>
      <c r="L735" s="25"/>
      <c r="M735" s="25"/>
      <c r="N735" s="25"/>
      <c r="O735" s="25"/>
      <c r="P735" s="25"/>
    </row>
    <row r="736" spans="1:16" ht="16.5" thickBot="1" x14ac:dyDescent="0.25">
      <c r="A736" s="25"/>
      <c r="B736" s="25"/>
      <c r="C736" s="198"/>
      <c r="D736" s="25"/>
      <c r="E736" s="203"/>
      <c r="F736" s="25"/>
      <c r="G736" s="204"/>
      <c r="H736" s="25"/>
      <c r="I736" s="25"/>
      <c r="J736" s="25"/>
      <c r="L736" s="25"/>
      <c r="M736" s="25"/>
      <c r="N736" s="25"/>
      <c r="O736" s="25"/>
      <c r="P736" s="25"/>
    </row>
    <row r="737" spans="1:16" ht="16.5" thickBot="1" x14ac:dyDescent="0.25">
      <c r="A737" s="25"/>
      <c r="B737" s="25"/>
      <c r="C737" s="198"/>
      <c r="D737" s="25"/>
      <c r="E737" s="203"/>
      <c r="F737" s="25"/>
      <c r="G737" s="204"/>
      <c r="H737" s="25"/>
      <c r="I737" s="25"/>
      <c r="J737" s="25"/>
      <c r="L737" s="25"/>
      <c r="M737" s="25"/>
      <c r="N737" s="25"/>
      <c r="O737" s="25"/>
      <c r="P737" s="25"/>
    </row>
    <row r="738" spans="1:16" ht="16.5" thickBot="1" x14ac:dyDescent="0.25">
      <c r="A738" s="25"/>
      <c r="B738" s="25"/>
      <c r="C738" s="198"/>
      <c r="D738" s="25"/>
      <c r="E738" s="203"/>
      <c r="F738" s="25"/>
      <c r="G738" s="204"/>
      <c r="H738" s="25"/>
      <c r="I738" s="25"/>
      <c r="J738" s="25"/>
      <c r="L738" s="25"/>
      <c r="M738" s="25"/>
      <c r="N738" s="25"/>
      <c r="O738" s="25"/>
      <c r="P738" s="25"/>
    </row>
    <row r="739" spans="1:16" ht="16.5" thickBot="1" x14ac:dyDescent="0.25">
      <c r="A739" s="25"/>
      <c r="B739" s="25"/>
      <c r="C739" s="198"/>
      <c r="D739" s="25"/>
      <c r="E739" s="203"/>
      <c r="F739" s="25"/>
      <c r="G739" s="204"/>
      <c r="H739" s="25"/>
      <c r="I739" s="25"/>
      <c r="J739" s="25"/>
      <c r="L739" s="25"/>
      <c r="M739" s="25"/>
      <c r="N739" s="25"/>
      <c r="O739" s="25"/>
      <c r="P739" s="25"/>
    </row>
    <row r="740" spans="1:16" ht="16.5" thickBot="1" x14ac:dyDescent="0.25">
      <c r="A740" s="25"/>
      <c r="B740" s="25"/>
      <c r="C740" s="198"/>
      <c r="D740" s="25"/>
      <c r="E740" s="203"/>
      <c r="F740" s="25"/>
      <c r="G740" s="204"/>
      <c r="H740" s="25"/>
      <c r="I740" s="25"/>
      <c r="J740" s="25"/>
      <c r="L740" s="25"/>
      <c r="M740" s="25"/>
      <c r="N740" s="25"/>
      <c r="O740" s="25"/>
      <c r="P740" s="25"/>
    </row>
    <row r="741" spans="1:16" ht="16.5" thickBot="1" x14ac:dyDescent="0.25">
      <c r="A741" s="25"/>
      <c r="B741" s="25"/>
      <c r="C741" s="198"/>
      <c r="D741" s="25"/>
      <c r="E741" s="203"/>
      <c r="F741" s="25"/>
      <c r="G741" s="204"/>
      <c r="H741" s="25"/>
      <c r="I741" s="25"/>
      <c r="J741" s="25"/>
      <c r="L741" s="25"/>
      <c r="M741" s="25"/>
      <c r="N741" s="25"/>
      <c r="O741" s="25"/>
      <c r="P741" s="25"/>
    </row>
    <row r="742" spans="1:16" ht="16.5" thickBot="1" x14ac:dyDescent="0.25">
      <c r="A742" s="25"/>
      <c r="B742" s="25"/>
      <c r="C742" s="198"/>
      <c r="D742" s="25"/>
      <c r="E742" s="203"/>
      <c r="F742" s="25"/>
      <c r="G742" s="204"/>
      <c r="H742" s="25"/>
      <c r="I742" s="25"/>
      <c r="J742" s="25"/>
      <c r="L742" s="25"/>
      <c r="M742" s="25"/>
      <c r="N742" s="25"/>
      <c r="O742" s="25"/>
      <c r="P742" s="25"/>
    </row>
    <row r="743" spans="1:16" ht="16.5" thickBot="1" x14ac:dyDescent="0.25">
      <c r="A743" s="25"/>
      <c r="B743" s="25"/>
      <c r="C743" s="198"/>
      <c r="D743" s="25"/>
      <c r="E743" s="203"/>
      <c r="F743" s="25"/>
      <c r="G743" s="204"/>
      <c r="H743" s="25"/>
      <c r="I743" s="25"/>
      <c r="J743" s="25"/>
      <c r="L743" s="25"/>
      <c r="M743" s="25"/>
      <c r="N743" s="25"/>
      <c r="O743" s="25"/>
      <c r="P743" s="25"/>
    </row>
    <row r="744" spans="1:16" ht="16.5" thickBot="1" x14ac:dyDescent="0.25">
      <c r="A744" s="25"/>
      <c r="B744" s="25"/>
      <c r="C744" s="198"/>
      <c r="D744" s="25"/>
      <c r="E744" s="203"/>
      <c r="F744" s="25"/>
      <c r="G744" s="204"/>
      <c r="H744" s="25"/>
      <c r="I744" s="25"/>
      <c r="J744" s="25"/>
      <c r="L744" s="25"/>
      <c r="M744" s="25"/>
      <c r="N744" s="25"/>
      <c r="O744" s="25"/>
      <c r="P744" s="25"/>
    </row>
    <row r="745" spans="1:16" ht="16.5" thickBot="1" x14ac:dyDescent="0.25">
      <c r="A745" s="25"/>
      <c r="B745" s="25"/>
      <c r="C745" s="198"/>
      <c r="D745" s="25"/>
      <c r="E745" s="203"/>
      <c r="F745" s="25"/>
      <c r="G745" s="204"/>
      <c r="H745" s="25"/>
      <c r="I745" s="25"/>
      <c r="J745" s="25"/>
      <c r="L745" s="25"/>
      <c r="M745" s="25"/>
      <c r="N745" s="25"/>
      <c r="O745" s="25"/>
      <c r="P745" s="25"/>
    </row>
    <row r="746" spans="1:16" ht="16.5" thickBot="1" x14ac:dyDescent="0.25">
      <c r="A746" s="25"/>
      <c r="B746" s="25"/>
      <c r="C746" s="198"/>
      <c r="D746" s="25"/>
      <c r="E746" s="203"/>
      <c r="F746" s="25"/>
      <c r="G746" s="204"/>
      <c r="H746" s="25"/>
      <c r="I746" s="25"/>
      <c r="J746" s="25"/>
      <c r="L746" s="25"/>
      <c r="M746" s="25"/>
      <c r="N746" s="25"/>
      <c r="O746" s="25"/>
      <c r="P746" s="25"/>
    </row>
    <row r="747" spans="1:16" ht="16.5" thickBot="1" x14ac:dyDescent="0.25">
      <c r="A747" s="25"/>
      <c r="B747" s="25"/>
      <c r="C747" s="198"/>
      <c r="D747" s="25"/>
      <c r="E747" s="203"/>
      <c r="F747" s="25"/>
      <c r="G747" s="204"/>
      <c r="H747" s="25"/>
      <c r="I747" s="25"/>
      <c r="J747" s="25"/>
      <c r="L747" s="25"/>
      <c r="M747" s="25"/>
      <c r="N747" s="25"/>
      <c r="O747" s="25"/>
      <c r="P747" s="25"/>
    </row>
    <row r="748" spans="1:16" ht="16.5" thickBot="1" x14ac:dyDescent="0.25">
      <c r="A748" s="25"/>
      <c r="B748" s="25"/>
      <c r="C748" s="198"/>
      <c r="D748" s="25"/>
      <c r="E748" s="203"/>
      <c r="F748" s="25"/>
      <c r="G748" s="204"/>
      <c r="H748" s="25"/>
      <c r="I748" s="25"/>
      <c r="J748" s="25"/>
      <c r="L748" s="25"/>
      <c r="M748" s="25"/>
      <c r="N748" s="25"/>
      <c r="O748" s="25"/>
      <c r="P748" s="25"/>
    </row>
    <row r="749" spans="1:16" ht="16.5" thickBot="1" x14ac:dyDescent="0.25">
      <c r="A749" s="25"/>
      <c r="B749" s="25"/>
      <c r="C749" s="198"/>
      <c r="D749" s="25"/>
      <c r="E749" s="203"/>
      <c r="F749" s="25"/>
      <c r="G749" s="204"/>
      <c r="H749" s="25"/>
      <c r="I749" s="25"/>
      <c r="J749" s="25"/>
      <c r="L749" s="25"/>
      <c r="M749" s="25"/>
      <c r="N749" s="25"/>
      <c r="O749" s="25"/>
      <c r="P749" s="25"/>
    </row>
    <row r="750" spans="1:16" ht="16.5" thickBot="1" x14ac:dyDescent="0.25">
      <c r="A750" s="25"/>
      <c r="B750" s="25"/>
      <c r="C750" s="198"/>
      <c r="D750" s="25"/>
      <c r="E750" s="203"/>
      <c r="F750" s="25"/>
      <c r="G750" s="204"/>
      <c r="H750" s="25"/>
      <c r="I750" s="25"/>
      <c r="J750" s="25"/>
      <c r="L750" s="25"/>
      <c r="M750" s="25"/>
      <c r="N750" s="25"/>
      <c r="O750" s="25"/>
      <c r="P750" s="25"/>
    </row>
    <row r="751" spans="1:16" ht="16.5" thickBot="1" x14ac:dyDescent="0.25">
      <c r="A751" s="25"/>
      <c r="B751" s="25"/>
      <c r="C751" s="198"/>
      <c r="D751" s="25"/>
      <c r="E751" s="203"/>
      <c r="F751" s="25"/>
      <c r="G751" s="204"/>
      <c r="H751" s="25"/>
      <c r="I751" s="25"/>
      <c r="J751" s="25"/>
      <c r="L751" s="25"/>
      <c r="M751" s="25"/>
      <c r="N751" s="25"/>
      <c r="O751" s="25"/>
      <c r="P751" s="25"/>
    </row>
    <row r="752" spans="1:16" ht="16.5" thickBot="1" x14ac:dyDescent="0.25">
      <c r="A752" s="25"/>
      <c r="B752" s="25"/>
      <c r="C752" s="198"/>
      <c r="D752" s="25"/>
      <c r="E752" s="203"/>
      <c r="F752" s="25"/>
      <c r="G752" s="204"/>
      <c r="H752" s="25"/>
      <c r="I752" s="25"/>
      <c r="J752" s="25"/>
      <c r="L752" s="25"/>
      <c r="M752" s="25"/>
      <c r="N752" s="25"/>
      <c r="O752" s="25"/>
      <c r="P752" s="25"/>
    </row>
    <row r="753" spans="1:16" ht="16.5" thickBot="1" x14ac:dyDescent="0.25">
      <c r="A753" s="25"/>
      <c r="B753" s="25"/>
      <c r="C753" s="198"/>
      <c r="D753" s="25"/>
      <c r="E753" s="203"/>
      <c r="F753" s="25"/>
      <c r="G753" s="204"/>
      <c r="H753" s="25"/>
      <c r="I753" s="25"/>
      <c r="J753" s="25"/>
      <c r="L753" s="25"/>
      <c r="M753" s="25"/>
      <c r="N753" s="25"/>
      <c r="O753" s="25"/>
      <c r="P753" s="25"/>
    </row>
    <row r="754" spans="1:16" ht="16.5" thickBot="1" x14ac:dyDescent="0.25">
      <c r="A754" s="25"/>
      <c r="B754" s="25"/>
      <c r="C754" s="198"/>
      <c r="D754" s="25"/>
      <c r="E754" s="203"/>
      <c r="F754" s="25"/>
      <c r="G754" s="204"/>
      <c r="H754" s="25"/>
      <c r="I754" s="25"/>
      <c r="J754" s="25"/>
      <c r="L754" s="25"/>
      <c r="M754" s="25"/>
      <c r="N754" s="25"/>
      <c r="O754" s="25"/>
      <c r="P754" s="25"/>
    </row>
    <row r="755" spans="1:16" ht="16.5" thickBot="1" x14ac:dyDescent="0.25">
      <c r="A755" s="25"/>
      <c r="B755" s="25"/>
      <c r="C755" s="198"/>
      <c r="D755" s="25"/>
      <c r="E755" s="203"/>
      <c r="F755" s="25"/>
      <c r="G755" s="204"/>
      <c r="H755" s="25"/>
      <c r="I755" s="25"/>
      <c r="J755" s="25"/>
      <c r="L755" s="25"/>
      <c r="M755" s="25"/>
      <c r="N755" s="25"/>
      <c r="O755" s="25"/>
      <c r="P755" s="25"/>
    </row>
    <row r="756" spans="1:16" ht="16.5" thickBot="1" x14ac:dyDescent="0.25">
      <c r="A756" s="25"/>
      <c r="B756" s="25"/>
      <c r="C756" s="198"/>
      <c r="D756" s="25"/>
      <c r="E756" s="203"/>
      <c r="F756" s="25"/>
      <c r="G756" s="204"/>
      <c r="H756" s="25"/>
      <c r="I756" s="25"/>
      <c r="J756" s="25"/>
      <c r="L756" s="25"/>
      <c r="M756" s="25"/>
      <c r="N756" s="25"/>
      <c r="O756" s="25"/>
      <c r="P756" s="25"/>
    </row>
    <row r="757" spans="1:16" ht="16.5" thickBot="1" x14ac:dyDescent="0.25">
      <c r="A757" s="25"/>
      <c r="B757" s="25"/>
      <c r="C757" s="198"/>
      <c r="D757" s="25"/>
      <c r="E757" s="203"/>
      <c r="F757" s="25"/>
      <c r="G757" s="204"/>
      <c r="H757" s="25"/>
      <c r="I757" s="25"/>
      <c r="J757" s="25"/>
      <c r="L757" s="25"/>
      <c r="M757" s="25"/>
      <c r="N757" s="25"/>
      <c r="O757" s="25"/>
      <c r="P757" s="25"/>
    </row>
    <row r="758" spans="1:16" ht="16.5" thickBot="1" x14ac:dyDescent="0.25">
      <c r="A758" s="25"/>
      <c r="B758" s="25"/>
      <c r="C758" s="198"/>
      <c r="D758" s="25"/>
      <c r="E758" s="203"/>
      <c r="F758" s="25"/>
      <c r="G758" s="204"/>
      <c r="H758" s="25"/>
      <c r="I758" s="25"/>
      <c r="J758" s="25"/>
      <c r="L758" s="25"/>
      <c r="M758" s="25"/>
      <c r="N758" s="25"/>
      <c r="O758" s="25"/>
      <c r="P758" s="25"/>
    </row>
    <row r="759" spans="1:16" ht="16.5" thickBot="1" x14ac:dyDescent="0.25">
      <c r="A759" s="25"/>
      <c r="B759" s="25"/>
      <c r="C759" s="198"/>
      <c r="D759" s="25"/>
      <c r="E759" s="203"/>
      <c r="F759" s="25"/>
      <c r="G759" s="204"/>
      <c r="H759" s="25"/>
      <c r="I759" s="25"/>
      <c r="J759" s="25"/>
      <c r="L759" s="25"/>
      <c r="M759" s="25"/>
      <c r="N759" s="25"/>
      <c r="O759" s="25"/>
      <c r="P759" s="25"/>
    </row>
    <row r="760" spans="1:16" ht="16.5" thickBot="1" x14ac:dyDescent="0.25">
      <c r="A760" s="25"/>
      <c r="B760" s="25"/>
      <c r="C760" s="198"/>
      <c r="D760" s="25"/>
      <c r="E760" s="203"/>
      <c r="F760" s="25"/>
      <c r="G760" s="204"/>
      <c r="H760" s="25"/>
      <c r="I760" s="25"/>
      <c r="J760" s="25"/>
      <c r="L760" s="25"/>
      <c r="M760" s="25"/>
      <c r="N760" s="25"/>
      <c r="O760" s="25"/>
      <c r="P760" s="25"/>
    </row>
    <row r="761" spans="1:16" ht="16.5" thickBot="1" x14ac:dyDescent="0.25">
      <c r="A761" s="25"/>
      <c r="B761" s="25"/>
      <c r="C761" s="198"/>
      <c r="D761" s="25"/>
      <c r="E761" s="203"/>
      <c r="F761" s="25"/>
      <c r="G761" s="204"/>
      <c r="H761" s="25"/>
      <c r="I761" s="25"/>
      <c r="J761" s="25"/>
      <c r="L761" s="25"/>
      <c r="M761" s="25"/>
      <c r="N761" s="25"/>
      <c r="O761" s="25"/>
      <c r="P761" s="25"/>
    </row>
    <row r="762" spans="1:16" ht="16.5" thickBot="1" x14ac:dyDescent="0.25">
      <c r="A762" s="25"/>
      <c r="B762" s="25"/>
      <c r="C762" s="198"/>
      <c r="D762" s="25"/>
      <c r="E762" s="203"/>
      <c r="F762" s="25"/>
      <c r="G762" s="204"/>
      <c r="H762" s="25"/>
      <c r="I762" s="25"/>
      <c r="J762" s="25"/>
      <c r="L762" s="25"/>
      <c r="M762" s="25"/>
      <c r="N762" s="25"/>
      <c r="O762" s="25"/>
      <c r="P762" s="25"/>
    </row>
    <row r="763" spans="1:16" ht="16.5" thickBot="1" x14ac:dyDescent="0.25">
      <c r="A763" s="25"/>
      <c r="B763" s="25"/>
      <c r="C763" s="198"/>
      <c r="D763" s="25"/>
      <c r="E763" s="203"/>
      <c r="F763" s="25"/>
      <c r="G763" s="204"/>
      <c r="H763" s="25"/>
      <c r="I763" s="25"/>
      <c r="J763" s="25"/>
      <c r="L763" s="25"/>
      <c r="M763" s="25"/>
      <c r="N763" s="25"/>
      <c r="O763" s="25"/>
      <c r="P763" s="25"/>
    </row>
    <row r="764" spans="1:16" ht="16.5" thickBot="1" x14ac:dyDescent="0.25">
      <c r="A764" s="25"/>
      <c r="B764" s="25"/>
      <c r="C764" s="198"/>
      <c r="D764" s="25"/>
      <c r="E764" s="203"/>
      <c r="F764" s="25"/>
      <c r="G764" s="204"/>
      <c r="H764" s="25"/>
      <c r="I764" s="25"/>
      <c r="J764" s="25"/>
      <c r="L764" s="25"/>
      <c r="M764" s="25"/>
      <c r="N764" s="25"/>
      <c r="O764" s="25"/>
      <c r="P764" s="25"/>
    </row>
    <row r="765" spans="1:16" ht="16.5" thickBot="1" x14ac:dyDescent="0.25">
      <c r="A765" s="25"/>
      <c r="B765" s="25"/>
      <c r="C765" s="198"/>
      <c r="D765" s="25"/>
      <c r="E765" s="203"/>
      <c r="F765" s="25"/>
      <c r="G765" s="204"/>
      <c r="H765" s="25"/>
      <c r="I765" s="25"/>
      <c r="J765" s="25"/>
      <c r="L765" s="25"/>
      <c r="M765" s="25"/>
      <c r="N765" s="25"/>
      <c r="O765" s="25"/>
      <c r="P765" s="25"/>
    </row>
    <row r="766" spans="1:16" ht="16.5" thickBot="1" x14ac:dyDescent="0.25">
      <c r="A766" s="25"/>
      <c r="B766" s="25"/>
      <c r="C766" s="198"/>
      <c r="D766" s="25"/>
      <c r="E766" s="203"/>
      <c r="F766" s="25"/>
      <c r="G766" s="204"/>
      <c r="H766" s="25"/>
      <c r="I766" s="25"/>
      <c r="J766" s="25"/>
      <c r="L766" s="25"/>
      <c r="M766" s="25"/>
      <c r="N766" s="25"/>
      <c r="O766" s="25"/>
      <c r="P766" s="25"/>
    </row>
    <row r="767" spans="1:16" ht="16.5" thickBot="1" x14ac:dyDescent="0.25">
      <c r="A767" s="25"/>
      <c r="B767" s="25"/>
      <c r="C767" s="198"/>
      <c r="D767" s="25"/>
      <c r="E767" s="203"/>
      <c r="F767" s="25"/>
      <c r="G767" s="204"/>
      <c r="H767" s="25"/>
      <c r="I767" s="25"/>
      <c r="J767" s="25"/>
      <c r="L767" s="25"/>
      <c r="M767" s="25"/>
      <c r="N767" s="25"/>
      <c r="O767" s="25"/>
      <c r="P767" s="25"/>
    </row>
    <row r="768" spans="1:16" ht="16.5" thickBot="1" x14ac:dyDescent="0.25">
      <c r="A768" s="25"/>
      <c r="B768" s="25"/>
      <c r="C768" s="198"/>
      <c r="D768" s="25"/>
      <c r="E768" s="203"/>
      <c r="F768" s="25"/>
      <c r="G768" s="204"/>
      <c r="H768" s="25"/>
      <c r="I768" s="25"/>
      <c r="J768" s="25"/>
      <c r="L768" s="25"/>
      <c r="M768" s="25"/>
      <c r="N768" s="25"/>
      <c r="O768" s="25"/>
      <c r="P768" s="25"/>
    </row>
    <row r="769" spans="1:16" ht="16.5" thickBot="1" x14ac:dyDescent="0.25">
      <c r="A769" s="25"/>
      <c r="B769" s="25"/>
      <c r="C769" s="198"/>
      <c r="D769" s="25"/>
      <c r="E769" s="203"/>
      <c r="F769" s="25"/>
      <c r="G769" s="204"/>
      <c r="H769" s="25"/>
      <c r="I769" s="25"/>
      <c r="J769" s="25"/>
      <c r="L769" s="25"/>
      <c r="M769" s="25"/>
      <c r="N769" s="25"/>
      <c r="O769" s="25"/>
      <c r="P769" s="25"/>
    </row>
    <row r="770" spans="1:16" ht="16.5" thickBot="1" x14ac:dyDescent="0.25">
      <c r="A770" s="25"/>
      <c r="B770" s="25"/>
      <c r="C770" s="198"/>
      <c r="D770" s="25"/>
      <c r="E770" s="203"/>
      <c r="F770" s="25"/>
      <c r="G770" s="204"/>
      <c r="H770" s="25"/>
      <c r="I770" s="25"/>
      <c r="J770" s="25"/>
      <c r="L770" s="25"/>
      <c r="M770" s="25"/>
      <c r="N770" s="25"/>
      <c r="O770" s="25"/>
      <c r="P770" s="25"/>
    </row>
    <row r="771" spans="1:16" ht="16.5" thickBot="1" x14ac:dyDescent="0.25">
      <c r="A771" s="25"/>
      <c r="B771" s="25"/>
      <c r="C771" s="198"/>
      <c r="D771" s="25"/>
      <c r="E771" s="203"/>
      <c r="F771" s="25"/>
      <c r="G771" s="204"/>
      <c r="H771" s="25"/>
      <c r="I771" s="25"/>
      <c r="J771" s="25"/>
      <c r="L771" s="25"/>
      <c r="M771" s="25"/>
      <c r="N771" s="25"/>
      <c r="O771" s="25"/>
      <c r="P771" s="25"/>
    </row>
    <row r="772" spans="1:16" ht="16.5" thickBot="1" x14ac:dyDescent="0.25">
      <c r="A772" s="25"/>
      <c r="B772" s="25"/>
      <c r="C772" s="198"/>
      <c r="D772" s="25"/>
      <c r="E772" s="203"/>
      <c r="F772" s="25"/>
      <c r="G772" s="204"/>
      <c r="H772" s="25"/>
      <c r="I772" s="25"/>
      <c r="J772" s="25"/>
      <c r="L772" s="25"/>
      <c r="M772" s="25"/>
      <c r="N772" s="25"/>
      <c r="O772" s="25"/>
      <c r="P772" s="25"/>
    </row>
    <row r="773" spans="1:16" ht="16.5" thickBot="1" x14ac:dyDescent="0.25">
      <c r="A773" s="25"/>
      <c r="B773" s="25"/>
      <c r="C773" s="198"/>
      <c r="D773" s="25"/>
      <c r="E773" s="203"/>
      <c r="F773" s="25"/>
      <c r="G773" s="204"/>
      <c r="H773" s="25"/>
      <c r="I773" s="25"/>
      <c r="J773" s="25"/>
      <c r="L773" s="25"/>
      <c r="M773" s="25"/>
      <c r="N773" s="25"/>
      <c r="O773" s="25"/>
      <c r="P773" s="25"/>
    </row>
    <row r="774" spans="1:16" ht="16.5" thickBot="1" x14ac:dyDescent="0.25">
      <c r="A774" s="25"/>
      <c r="B774" s="25"/>
      <c r="C774" s="198"/>
      <c r="D774" s="25"/>
      <c r="E774" s="203"/>
      <c r="F774" s="25"/>
      <c r="G774" s="204"/>
      <c r="H774" s="25"/>
      <c r="I774" s="25"/>
      <c r="J774" s="25"/>
      <c r="L774" s="25"/>
      <c r="M774" s="25"/>
      <c r="N774" s="25"/>
      <c r="O774" s="25"/>
      <c r="P774" s="25"/>
    </row>
    <row r="775" spans="1:16" ht="16.5" thickBot="1" x14ac:dyDescent="0.25">
      <c r="A775" s="25"/>
      <c r="B775" s="25"/>
      <c r="C775" s="198"/>
      <c r="D775" s="25"/>
      <c r="E775" s="203"/>
      <c r="F775" s="25"/>
      <c r="G775" s="204"/>
      <c r="H775" s="25"/>
      <c r="I775" s="25"/>
      <c r="J775" s="25"/>
      <c r="L775" s="25"/>
      <c r="M775" s="25"/>
      <c r="N775" s="25"/>
      <c r="O775" s="25"/>
      <c r="P775" s="25"/>
    </row>
    <row r="776" spans="1:16" ht="16.5" thickBot="1" x14ac:dyDescent="0.25">
      <c r="A776" s="25"/>
      <c r="B776" s="25"/>
      <c r="C776" s="198"/>
      <c r="D776" s="25"/>
      <c r="E776" s="203"/>
      <c r="F776" s="25"/>
      <c r="G776" s="204"/>
      <c r="H776" s="25"/>
      <c r="I776" s="25"/>
      <c r="J776" s="25"/>
      <c r="L776" s="25"/>
      <c r="M776" s="25"/>
      <c r="N776" s="25"/>
      <c r="O776" s="25"/>
      <c r="P776" s="25"/>
    </row>
    <row r="777" spans="1:16" ht="16.5" thickBot="1" x14ac:dyDescent="0.25">
      <c r="A777" s="25"/>
      <c r="B777" s="25"/>
      <c r="C777" s="198"/>
      <c r="D777" s="25"/>
      <c r="E777" s="203"/>
      <c r="F777" s="25"/>
      <c r="G777" s="204"/>
      <c r="H777" s="25"/>
      <c r="I777" s="25"/>
      <c r="J777" s="25"/>
      <c r="L777" s="25"/>
      <c r="M777" s="25"/>
      <c r="N777" s="25"/>
      <c r="O777" s="25"/>
      <c r="P777" s="25"/>
    </row>
    <row r="778" spans="1:16" ht="16.5" thickBot="1" x14ac:dyDescent="0.25">
      <c r="A778" s="25"/>
      <c r="B778" s="25"/>
      <c r="C778" s="198"/>
      <c r="D778" s="25"/>
      <c r="E778" s="203"/>
      <c r="F778" s="25"/>
      <c r="G778" s="204"/>
      <c r="H778" s="25"/>
      <c r="I778" s="25"/>
      <c r="J778" s="25"/>
      <c r="L778" s="25"/>
      <c r="M778" s="25"/>
      <c r="N778" s="25"/>
      <c r="O778" s="25"/>
      <c r="P778" s="25"/>
    </row>
    <row r="779" spans="1:16" ht="16.5" thickBot="1" x14ac:dyDescent="0.25">
      <c r="A779" s="25"/>
      <c r="B779" s="25"/>
      <c r="C779" s="198"/>
      <c r="D779" s="25"/>
      <c r="E779" s="203"/>
      <c r="F779" s="25"/>
      <c r="G779" s="204"/>
      <c r="H779" s="25"/>
      <c r="I779" s="25"/>
      <c r="J779" s="25"/>
      <c r="L779" s="25"/>
      <c r="M779" s="25"/>
      <c r="N779" s="25"/>
      <c r="O779" s="25"/>
      <c r="P779" s="25"/>
    </row>
    <row r="780" spans="1:16" ht="16.5" thickBot="1" x14ac:dyDescent="0.25">
      <c r="A780" s="25"/>
      <c r="B780" s="25"/>
      <c r="C780" s="198"/>
      <c r="D780" s="25"/>
      <c r="E780" s="203"/>
      <c r="F780" s="25"/>
      <c r="G780" s="204"/>
      <c r="H780" s="25"/>
      <c r="I780" s="25"/>
      <c r="J780" s="25"/>
      <c r="L780" s="25"/>
      <c r="M780" s="25"/>
      <c r="N780" s="25"/>
      <c r="O780" s="25"/>
      <c r="P780" s="25"/>
    </row>
    <row r="781" spans="1:16" ht="16.5" thickBot="1" x14ac:dyDescent="0.25">
      <c r="A781" s="25"/>
      <c r="B781" s="25"/>
      <c r="C781" s="198"/>
      <c r="D781" s="25"/>
      <c r="E781" s="203"/>
      <c r="F781" s="25"/>
      <c r="G781" s="204"/>
      <c r="H781" s="25"/>
      <c r="I781" s="25"/>
      <c r="J781" s="25"/>
      <c r="L781" s="25"/>
      <c r="M781" s="25"/>
      <c r="N781" s="25"/>
      <c r="O781" s="25"/>
      <c r="P781" s="25"/>
    </row>
    <row r="782" spans="1:16" ht="16.5" thickBot="1" x14ac:dyDescent="0.25">
      <c r="A782" s="25"/>
      <c r="B782" s="25"/>
      <c r="C782" s="198"/>
      <c r="D782" s="25"/>
      <c r="E782" s="203"/>
      <c r="F782" s="25"/>
      <c r="G782" s="204"/>
      <c r="H782" s="25"/>
      <c r="I782" s="25"/>
      <c r="J782" s="25"/>
      <c r="L782" s="25"/>
      <c r="M782" s="25"/>
      <c r="N782" s="25"/>
      <c r="O782" s="25"/>
      <c r="P782" s="25"/>
    </row>
    <row r="783" spans="1:16" ht="16.5" thickBot="1" x14ac:dyDescent="0.25">
      <c r="A783" s="25"/>
      <c r="B783" s="25"/>
      <c r="C783" s="198"/>
      <c r="D783" s="25"/>
      <c r="E783" s="203"/>
      <c r="F783" s="25"/>
      <c r="G783" s="204"/>
      <c r="H783" s="25"/>
      <c r="I783" s="25"/>
      <c r="J783" s="25"/>
      <c r="L783" s="25"/>
      <c r="M783" s="25"/>
      <c r="N783" s="25"/>
      <c r="O783" s="25"/>
      <c r="P783" s="25"/>
    </row>
    <row r="784" spans="1:16" ht="16.5" thickBot="1" x14ac:dyDescent="0.25">
      <c r="A784" s="25"/>
      <c r="B784" s="25"/>
      <c r="C784" s="198"/>
      <c r="D784" s="25"/>
      <c r="E784" s="203"/>
      <c r="F784" s="25"/>
      <c r="G784" s="204"/>
      <c r="H784" s="25"/>
      <c r="I784" s="25"/>
      <c r="J784" s="25"/>
      <c r="L784" s="25"/>
      <c r="M784" s="25"/>
      <c r="N784" s="25"/>
      <c r="O784" s="25"/>
      <c r="P784" s="25"/>
    </row>
    <row r="785" spans="1:16" ht="16.5" thickBot="1" x14ac:dyDescent="0.25">
      <c r="A785" s="25"/>
      <c r="B785" s="25"/>
      <c r="C785" s="198"/>
      <c r="D785" s="25"/>
      <c r="E785" s="203"/>
      <c r="F785" s="25"/>
      <c r="G785" s="204"/>
      <c r="H785" s="25"/>
      <c r="I785" s="25"/>
      <c r="J785" s="25"/>
      <c r="L785" s="25"/>
      <c r="M785" s="25"/>
      <c r="N785" s="25"/>
      <c r="O785" s="25"/>
      <c r="P785" s="25"/>
    </row>
    <row r="786" spans="1:16" ht="16.5" thickBot="1" x14ac:dyDescent="0.25">
      <c r="A786" s="25"/>
      <c r="B786" s="25"/>
      <c r="C786" s="198"/>
      <c r="D786" s="25"/>
      <c r="E786" s="203"/>
      <c r="F786" s="25"/>
      <c r="G786" s="204"/>
      <c r="H786" s="25"/>
      <c r="I786" s="25"/>
      <c r="J786" s="25"/>
      <c r="L786" s="25"/>
      <c r="M786" s="25"/>
      <c r="N786" s="25"/>
      <c r="O786" s="25"/>
      <c r="P786" s="25"/>
    </row>
    <row r="787" spans="1:16" ht="16.5" thickBot="1" x14ac:dyDescent="0.25">
      <c r="A787" s="25"/>
      <c r="B787" s="25"/>
      <c r="C787" s="198"/>
      <c r="D787" s="25"/>
      <c r="E787" s="203"/>
      <c r="F787" s="25"/>
      <c r="G787" s="204"/>
      <c r="H787" s="25"/>
      <c r="I787" s="25"/>
      <c r="J787" s="25"/>
      <c r="L787" s="25"/>
      <c r="M787" s="25"/>
      <c r="N787" s="25"/>
      <c r="O787" s="25"/>
      <c r="P787" s="25"/>
    </row>
    <row r="788" spans="1:16" ht="16.5" thickBot="1" x14ac:dyDescent="0.25">
      <c r="A788" s="25"/>
      <c r="B788" s="25"/>
      <c r="C788" s="198"/>
      <c r="D788" s="25"/>
      <c r="E788" s="203"/>
      <c r="F788" s="25"/>
      <c r="G788" s="204"/>
      <c r="H788" s="25"/>
      <c r="I788" s="25"/>
      <c r="J788" s="25"/>
      <c r="L788" s="25"/>
      <c r="M788" s="25"/>
      <c r="N788" s="25"/>
      <c r="O788" s="25"/>
      <c r="P788" s="25"/>
    </row>
    <row r="789" spans="1:16" ht="16.5" thickBot="1" x14ac:dyDescent="0.25">
      <c r="A789" s="25"/>
      <c r="B789" s="25"/>
      <c r="C789" s="198"/>
      <c r="D789" s="25"/>
      <c r="E789" s="203"/>
      <c r="F789" s="25"/>
      <c r="G789" s="204"/>
      <c r="H789" s="25"/>
      <c r="I789" s="25"/>
      <c r="J789" s="25"/>
      <c r="L789" s="25"/>
      <c r="M789" s="25"/>
      <c r="N789" s="25"/>
      <c r="O789" s="25"/>
      <c r="P789" s="25"/>
    </row>
    <row r="790" spans="1:16" ht="16.5" thickBot="1" x14ac:dyDescent="0.25">
      <c r="A790" s="25"/>
      <c r="B790" s="25"/>
      <c r="C790" s="198"/>
      <c r="D790" s="25"/>
      <c r="E790" s="203"/>
      <c r="F790" s="25"/>
      <c r="G790" s="204"/>
      <c r="H790" s="25"/>
      <c r="I790" s="25"/>
      <c r="J790" s="25"/>
      <c r="L790" s="25"/>
      <c r="M790" s="25"/>
      <c r="N790" s="25"/>
      <c r="O790" s="25"/>
      <c r="P790" s="25"/>
    </row>
    <row r="791" spans="1:16" ht="16.5" thickBot="1" x14ac:dyDescent="0.25">
      <c r="A791" s="25"/>
      <c r="B791" s="25"/>
      <c r="C791" s="198"/>
      <c r="D791" s="25"/>
      <c r="E791" s="203"/>
      <c r="F791" s="25"/>
      <c r="G791" s="204"/>
      <c r="H791" s="25"/>
      <c r="I791" s="25"/>
      <c r="J791" s="25"/>
      <c r="L791" s="25"/>
      <c r="M791" s="25"/>
      <c r="N791" s="25"/>
      <c r="O791" s="25"/>
      <c r="P791" s="25"/>
    </row>
    <row r="792" spans="1:16" ht="16.5" thickBot="1" x14ac:dyDescent="0.25">
      <c r="A792" s="25"/>
      <c r="B792" s="25"/>
      <c r="C792" s="198"/>
      <c r="D792" s="25"/>
      <c r="E792" s="203"/>
      <c r="F792" s="25"/>
      <c r="G792" s="204"/>
      <c r="H792" s="25"/>
      <c r="I792" s="25"/>
      <c r="J792" s="25"/>
      <c r="L792" s="25"/>
      <c r="M792" s="25"/>
      <c r="N792" s="25"/>
      <c r="O792" s="25"/>
      <c r="P792" s="25"/>
    </row>
    <row r="793" spans="1:16" ht="16.5" thickBot="1" x14ac:dyDescent="0.25">
      <c r="A793" s="25"/>
      <c r="B793" s="25"/>
      <c r="C793" s="198"/>
      <c r="D793" s="25"/>
      <c r="E793" s="203"/>
      <c r="F793" s="25"/>
      <c r="G793" s="204"/>
      <c r="H793" s="25"/>
      <c r="I793" s="25"/>
      <c r="J793" s="25"/>
      <c r="L793" s="25"/>
      <c r="M793" s="25"/>
      <c r="N793" s="25"/>
      <c r="O793" s="25"/>
      <c r="P793" s="25"/>
    </row>
    <row r="794" spans="1:16" ht="16.5" thickBot="1" x14ac:dyDescent="0.25">
      <c r="A794" s="25"/>
      <c r="B794" s="25"/>
      <c r="C794" s="198"/>
      <c r="D794" s="25"/>
      <c r="E794" s="203"/>
      <c r="F794" s="25"/>
      <c r="G794" s="204"/>
      <c r="H794" s="25"/>
      <c r="I794" s="25"/>
      <c r="J794" s="25"/>
      <c r="L794" s="25"/>
      <c r="M794" s="25"/>
      <c r="N794" s="25"/>
      <c r="O794" s="25"/>
      <c r="P794" s="25"/>
    </row>
    <row r="795" spans="1:16" ht="16.5" thickBot="1" x14ac:dyDescent="0.25">
      <c r="A795" s="25"/>
      <c r="B795" s="25"/>
      <c r="C795" s="198"/>
      <c r="D795" s="25"/>
      <c r="E795" s="203"/>
      <c r="F795" s="25"/>
      <c r="G795" s="204"/>
      <c r="H795" s="25"/>
      <c r="I795" s="25"/>
      <c r="J795" s="25"/>
      <c r="L795" s="25"/>
      <c r="M795" s="25"/>
      <c r="N795" s="25"/>
      <c r="O795" s="25"/>
      <c r="P795" s="25"/>
    </row>
    <row r="796" spans="1:16" ht="16.5" thickBot="1" x14ac:dyDescent="0.25">
      <c r="A796" s="25"/>
      <c r="B796" s="25"/>
      <c r="C796" s="198"/>
      <c r="D796" s="25"/>
      <c r="E796" s="203"/>
      <c r="F796" s="25"/>
      <c r="G796" s="204"/>
      <c r="H796" s="25"/>
      <c r="I796" s="25"/>
      <c r="J796" s="25"/>
      <c r="L796" s="25"/>
      <c r="M796" s="25"/>
      <c r="N796" s="25"/>
      <c r="O796" s="25"/>
      <c r="P796" s="25"/>
    </row>
    <row r="797" spans="1:16" ht="16.5" thickBot="1" x14ac:dyDescent="0.25">
      <c r="A797" s="25"/>
      <c r="B797" s="25"/>
      <c r="C797" s="198"/>
      <c r="D797" s="25"/>
      <c r="E797" s="203"/>
      <c r="F797" s="25"/>
      <c r="G797" s="204"/>
      <c r="H797" s="25"/>
      <c r="I797" s="25"/>
      <c r="J797" s="25"/>
      <c r="L797" s="25"/>
      <c r="M797" s="25"/>
      <c r="N797" s="25"/>
      <c r="O797" s="25"/>
      <c r="P797" s="25"/>
    </row>
    <row r="798" spans="1:16" ht="16.5" thickBot="1" x14ac:dyDescent="0.25">
      <c r="A798" s="25"/>
      <c r="B798" s="25"/>
      <c r="C798" s="198"/>
      <c r="D798" s="25"/>
      <c r="E798" s="203"/>
      <c r="F798" s="25"/>
      <c r="G798" s="204"/>
      <c r="H798" s="25"/>
      <c r="I798" s="25"/>
      <c r="J798" s="25"/>
      <c r="L798" s="25"/>
      <c r="M798" s="25"/>
      <c r="N798" s="25"/>
      <c r="O798" s="25"/>
      <c r="P798" s="25"/>
    </row>
    <row r="799" spans="1:16" ht="16.5" thickBot="1" x14ac:dyDescent="0.25">
      <c r="A799" s="25"/>
      <c r="B799" s="25"/>
      <c r="C799" s="198"/>
      <c r="D799" s="25"/>
      <c r="E799" s="203"/>
      <c r="F799" s="25"/>
      <c r="G799" s="204"/>
      <c r="H799" s="25"/>
      <c r="I799" s="25"/>
      <c r="J799" s="25"/>
      <c r="L799" s="25"/>
      <c r="M799" s="25"/>
      <c r="N799" s="25"/>
      <c r="O799" s="25"/>
      <c r="P799" s="25"/>
    </row>
    <row r="800" spans="1:16" ht="16.5" thickBot="1" x14ac:dyDescent="0.25">
      <c r="A800" s="25"/>
      <c r="B800" s="25"/>
      <c r="C800" s="198"/>
      <c r="D800" s="25"/>
      <c r="E800" s="203"/>
      <c r="F800" s="25"/>
      <c r="G800" s="204"/>
      <c r="H800" s="25"/>
      <c r="I800" s="25"/>
      <c r="J800" s="25"/>
      <c r="L800" s="25"/>
      <c r="M800" s="25"/>
      <c r="N800" s="25"/>
      <c r="O800" s="25"/>
      <c r="P800" s="25"/>
    </row>
    <row r="801" spans="1:16" ht="16.5" thickBot="1" x14ac:dyDescent="0.25">
      <c r="A801" s="25"/>
      <c r="B801" s="25"/>
      <c r="C801" s="198"/>
      <c r="D801" s="25"/>
      <c r="E801" s="203"/>
      <c r="F801" s="25"/>
      <c r="G801" s="204"/>
      <c r="H801" s="25"/>
      <c r="I801" s="25"/>
      <c r="J801" s="25"/>
      <c r="L801" s="25"/>
      <c r="M801" s="25"/>
      <c r="N801" s="25"/>
      <c r="O801" s="25"/>
      <c r="P801" s="25"/>
    </row>
    <row r="802" spans="1:16" ht="16.5" thickBot="1" x14ac:dyDescent="0.25">
      <c r="A802" s="25"/>
      <c r="B802" s="25"/>
      <c r="C802" s="198"/>
      <c r="D802" s="25"/>
      <c r="E802" s="203"/>
      <c r="F802" s="25"/>
      <c r="G802" s="204"/>
      <c r="H802" s="25"/>
      <c r="I802" s="25"/>
      <c r="J802" s="25"/>
      <c r="L802" s="25"/>
      <c r="M802" s="25"/>
      <c r="N802" s="25"/>
      <c r="O802" s="25"/>
      <c r="P802" s="25"/>
    </row>
    <row r="803" spans="1:16" ht="16.5" thickBot="1" x14ac:dyDescent="0.25">
      <c r="A803" s="25"/>
      <c r="B803" s="25"/>
      <c r="C803" s="198"/>
      <c r="D803" s="25"/>
      <c r="E803" s="203"/>
      <c r="F803" s="25"/>
      <c r="G803" s="204"/>
      <c r="H803" s="25"/>
      <c r="I803" s="25"/>
      <c r="J803" s="25"/>
      <c r="L803" s="25"/>
      <c r="M803" s="25"/>
      <c r="N803" s="25"/>
      <c r="O803" s="25"/>
      <c r="P803" s="25"/>
    </row>
    <row r="804" spans="1:16" ht="16.5" thickBot="1" x14ac:dyDescent="0.25">
      <c r="A804" s="25"/>
      <c r="B804" s="25"/>
      <c r="C804" s="198"/>
      <c r="D804" s="25"/>
      <c r="E804" s="203"/>
      <c r="F804" s="25"/>
      <c r="G804" s="204"/>
      <c r="H804" s="25"/>
      <c r="I804" s="25"/>
      <c r="J804" s="25"/>
      <c r="L804" s="25"/>
      <c r="M804" s="25"/>
      <c r="N804" s="25"/>
      <c r="O804" s="25"/>
      <c r="P804" s="25"/>
    </row>
    <row r="805" spans="1:16" ht="16.5" thickBot="1" x14ac:dyDescent="0.25">
      <c r="A805" s="25"/>
      <c r="B805" s="25"/>
      <c r="C805" s="198"/>
      <c r="D805" s="25"/>
      <c r="E805" s="203"/>
      <c r="F805" s="25"/>
      <c r="G805" s="204"/>
      <c r="H805" s="25"/>
      <c r="I805" s="25"/>
      <c r="J805" s="25"/>
      <c r="L805" s="25"/>
      <c r="M805" s="25"/>
      <c r="N805" s="25"/>
      <c r="O805" s="25"/>
      <c r="P805" s="25"/>
    </row>
    <row r="806" spans="1:16" ht="16.5" thickBot="1" x14ac:dyDescent="0.25">
      <c r="A806" s="25"/>
      <c r="B806" s="25"/>
      <c r="C806" s="198"/>
      <c r="D806" s="25"/>
      <c r="E806" s="203"/>
      <c r="F806" s="25"/>
      <c r="G806" s="204"/>
      <c r="H806" s="25"/>
      <c r="I806" s="25"/>
      <c r="J806" s="25"/>
      <c r="L806" s="25"/>
      <c r="M806" s="25"/>
      <c r="N806" s="25"/>
      <c r="O806" s="25"/>
      <c r="P806" s="25"/>
    </row>
    <row r="807" spans="1:16" ht="16.5" thickBot="1" x14ac:dyDescent="0.25">
      <c r="A807" s="25"/>
      <c r="B807" s="25"/>
      <c r="C807" s="198"/>
      <c r="D807" s="25"/>
      <c r="E807" s="203"/>
      <c r="F807" s="25"/>
      <c r="G807" s="204"/>
      <c r="H807" s="25"/>
      <c r="I807" s="25"/>
      <c r="J807" s="25"/>
      <c r="L807" s="25"/>
      <c r="M807" s="25"/>
      <c r="N807" s="25"/>
      <c r="O807" s="25"/>
      <c r="P807" s="25"/>
    </row>
    <row r="808" spans="1:16" ht="16.5" thickBot="1" x14ac:dyDescent="0.25">
      <c r="A808" s="25"/>
      <c r="B808" s="25"/>
      <c r="C808" s="198"/>
      <c r="D808" s="25"/>
      <c r="E808" s="203"/>
      <c r="F808" s="25"/>
      <c r="G808" s="204"/>
      <c r="H808" s="25"/>
      <c r="I808" s="25"/>
      <c r="J808" s="25"/>
      <c r="L808" s="25"/>
      <c r="M808" s="25"/>
      <c r="N808" s="25"/>
      <c r="O808" s="25"/>
      <c r="P808" s="25"/>
    </row>
    <row r="809" spans="1:16" ht="16.5" thickBot="1" x14ac:dyDescent="0.25">
      <c r="A809" s="25"/>
      <c r="B809" s="25"/>
      <c r="C809" s="198"/>
      <c r="D809" s="25"/>
      <c r="E809" s="203"/>
      <c r="F809" s="25"/>
      <c r="G809" s="204"/>
      <c r="H809" s="25"/>
      <c r="I809" s="25"/>
      <c r="J809" s="25"/>
      <c r="L809" s="25"/>
      <c r="M809" s="25"/>
      <c r="N809" s="25"/>
      <c r="O809" s="25"/>
      <c r="P809" s="25"/>
    </row>
    <row r="810" spans="1:16" ht="16.5" thickBot="1" x14ac:dyDescent="0.25">
      <c r="A810" s="25"/>
      <c r="B810" s="25"/>
      <c r="C810" s="198"/>
      <c r="D810" s="25"/>
      <c r="E810" s="203"/>
      <c r="F810" s="25"/>
      <c r="G810" s="204"/>
      <c r="H810" s="25"/>
      <c r="I810" s="25"/>
      <c r="J810" s="25"/>
      <c r="L810" s="25"/>
      <c r="M810" s="25"/>
      <c r="N810" s="25"/>
      <c r="O810" s="25"/>
      <c r="P810" s="25"/>
    </row>
    <row r="811" spans="1:16" ht="16.5" thickBot="1" x14ac:dyDescent="0.25">
      <c r="A811" s="25"/>
      <c r="B811" s="25"/>
      <c r="C811" s="198"/>
      <c r="D811" s="25"/>
      <c r="E811" s="203"/>
      <c r="F811" s="25"/>
      <c r="G811" s="204"/>
      <c r="H811" s="25"/>
      <c r="I811" s="25"/>
      <c r="J811" s="25"/>
      <c r="L811" s="25"/>
      <c r="M811" s="25"/>
      <c r="N811" s="25"/>
      <c r="O811" s="25"/>
      <c r="P811" s="25"/>
    </row>
    <row r="812" spans="1:16" ht="16.5" thickBot="1" x14ac:dyDescent="0.25">
      <c r="A812" s="25"/>
      <c r="B812" s="25"/>
      <c r="C812" s="198"/>
      <c r="D812" s="25"/>
      <c r="E812" s="203"/>
      <c r="F812" s="25"/>
      <c r="G812" s="204"/>
      <c r="H812" s="25"/>
      <c r="I812" s="25"/>
      <c r="J812" s="25"/>
      <c r="L812" s="25"/>
      <c r="M812" s="25"/>
      <c r="N812" s="25"/>
      <c r="O812" s="25"/>
      <c r="P812" s="25"/>
    </row>
    <row r="813" spans="1:16" ht="16.5" thickBot="1" x14ac:dyDescent="0.25">
      <c r="A813" s="25"/>
      <c r="B813" s="25"/>
      <c r="C813" s="198"/>
      <c r="D813" s="25"/>
      <c r="E813" s="203"/>
      <c r="F813" s="25"/>
      <c r="G813" s="204"/>
      <c r="H813" s="25"/>
      <c r="I813" s="25"/>
      <c r="J813" s="25"/>
      <c r="L813" s="25"/>
      <c r="M813" s="25"/>
      <c r="N813" s="25"/>
      <c r="O813" s="25"/>
      <c r="P813" s="25"/>
    </row>
    <row r="814" spans="1:16" ht="16.5" thickBot="1" x14ac:dyDescent="0.25">
      <c r="A814" s="25"/>
      <c r="B814" s="25"/>
      <c r="C814" s="198"/>
      <c r="D814" s="25"/>
      <c r="E814" s="203"/>
      <c r="F814" s="25"/>
      <c r="G814" s="204"/>
      <c r="H814" s="25"/>
      <c r="I814" s="25"/>
      <c r="J814" s="25"/>
      <c r="L814" s="25"/>
      <c r="M814" s="25"/>
      <c r="N814" s="25"/>
      <c r="O814" s="25"/>
      <c r="P814" s="25"/>
    </row>
    <row r="815" spans="1:16" ht="16.5" thickBot="1" x14ac:dyDescent="0.25">
      <c r="A815" s="25"/>
      <c r="B815" s="25"/>
      <c r="C815" s="198"/>
      <c r="D815" s="25"/>
      <c r="E815" s="203"/>
      <c r="F815" s="25"/>
      <c r="G815" s="204"/>
      <c r="H815" s="25"/>
      <c r="I815" s="25"/>
      <c r="J815" s="25"/>
      <c r="L815" s="25"/>
      <c r="M815" s="25"/>
      <c r="N815" s="25"/>
      <c r="O815" s="25"/>
      <c r="P815" s="25"/>
    </row>
    <row r="816" spans="1:16" ht="16.5" thickBot="1" x14ac:dyDescent="0.25">
      <c r="A816" s="25"/>
      <c r="B816" s="25"/>
      <c r="C816" s="198"/>
      <c r="D816" s="25"/>
      <c r="E816" s="203"/>
      <c r="F816" s="25"/>
      <c r="G816" s="204"/>
      <c r="H816" s="25"/>
      <c r="I816" s="25"/>
      <c r="J816" s="25"/>
      <c r="L816" s="25"/>
      <c r="M816" s="25"/>
      <c r="N816" s="25"/>
      <c r="O816" s="25"/>
      <c r="P816" s="25"/>
    </row>
    <row r="817" spans="1:16" ht="16.5" thickBot="1" x14ac:dyDescent="0.25">
      <c r="A817" s="25"/>
      <c r="B817" s="25"/>
      <c r="C817" s="198"/>
      <c r="D817" s="25"/>
      <c r="E817" s="203"/>
      <c r="F817" s="25"/>
      <c r="G817" s="204"/>
      <c r="H817" s="25"/>
      <c r="I817" s="25"/>
      <c r="J817" s="25"/>
      <c r="L817" s="25"/>
      <c r="M817" s="25"/>
      <c r="N817" s="25"/>
      <c r="O817" s="25"/>
      <c r="P817" s="25"/>
    </row>
    <row r="818" spans="1:16" ht="16.5" thickBot="1" x14ac:dyDescent="0.25">
      <c r="A818" s="25"/>
      <c r="B818" s="25"/>
      <c r="C818" s="198"/>
      <c r="D818" s="25"/>
      <c r="E818" s="203"/>
      <c r="F818" s="25"/>
      <c r="G818" s="204"/>
      <c r="H818" s="25"/>
      <c r="I818" s="25"/>
      <c r="J818" s="25"/>
      <c r="L818" s="25"/>
      <c r="M818" s="25"/>
      <c r="N818" s="25"/>
      <c r="O818" s="25"/>
      <c r="P818" s="25"/>
    </row>
    <row r="819" spans="1:16" ht="16.5" thickBot="1" x14ac:dyDescent="0.25">
      <c r="A819" s="25"/>
      <c r="B819" s="25"/>
      <c r="C819" s="198"/>
      <c r="D819" s="25"/>
      <c r="E819" s="203"/>
      <c r="F819" s="25"/>
      <c r="G819" s="204"/>
      <c r="H819" s="25"/>
      <c r="I819" s="25"/>
      <c r="J819" s="25"/>
      <c r="L819" s="25"/>
      <c r="M819" s="25"/>
      <c r="N819" s="25"/>
      <c r="O819" s="25"/>
      <c r="P819" s="25"/>
    </row>
    <row r="820" spans="1:16" ht="16.5" thickBot="1" x14ac:dyDescent="0.25">
      <c r="A820" s="25"/>
      <c r="B820" s="25"/>
      <c r="C820" s="198"/>
      <c r="D820" s="25"/>
      <c r="E820" s="203"/>
      <c r="F820" s="25"/>
      <c r="G820" s="204"/>
      <c r="H820" s="25"/>
      <c r="I820" s="25"/>
      <c r="J820" s="25"/>
      <c r="L820" s="25"/>
      <c r="M820" s="25"/>
      <c r="N820" s="25"/>
      <c r="O820" s="25"/>
      <c r="P820" s="25"/>
    </row>
    <row r="821" spans="1:16" ht="16.5" thickBot="1" x14ac:dyDescent="0.25">
      <c r="A821" s="25"/>
      <c r="B821" s="25"/>
      <c r="C821" s="198"/>
      <c r="D821" s="25"/>
      <c r="E821" s="203"/>
      <c r="F821" s="25"/>
      <c r="G821" s="204"/>
      <c r="H821" s="25"/>
      <c r="I821" s="25"/>
      <c r="J821" s="25"/>
      <c r="L821" s="25"/>
      <c r="M821" s="25"/>
      <c r="N821" s="25"/>
      <c r="O821" s="25"/>
      <c r="P821" s="25"/>
    </row>
    <row r="822" spans="1:16" ht="16.5" thickBot="1" x14ac:dyDescent="0.25">
      <c r="A822" s="25"/>
      <c r="B822" s="25"/>
      <c r="C822" s="198"/>
      <c r="D822" s="25"/>
      <c r="E822" s="203"/>
      <c r="F822" s="25"/>
      <c r="G822" s="204"/>
      <c r="H822" s="25"/>
      <c r="I822" s="25"/>
      <c r="J822" s="25"/>
      <c r="L822" s="25"/>
      <c r="M822" s="25"/>
      <c r="N822" s="25"/>
      <c r="O822" s="25"/>
      <c r="P822" s="25"/>
    </row>
    <row r="823" spans="1:16" ht="16.5" thickBot="1" x14ac:dyDescent="0.25">
      <c r="A823" s="25"/>
      <c r="B823" s="25"/>
      <c r="C823" s="198"/>
      <c r="D823" s="25"/>
      <c r="E823" s="203"/>
      <c r="F823" s="25"/>
      <c r="G823" s="204"/>
      <c r="H823" s="25"/>
      <c r="I823" s="25"/>
      <c r="J823" s="25"/>
      <c r="L823" s="25"/>
      <c r="M823" s="25"/>
      <c r="N823" s="25"/>
      <c r="O823" s="25"/>
      <c r="P823" s="25"/>
    </row>
    <row r="824" spans="1:16" ht="16.5" thickBot="1" x14ac:dyDescent="0.25">
      <c r="A824" s="25"/>
      <c r="B824" s="25"/>
      <c r="C824" s="198"/>
      <c r="D824" s="25"/>
      <c r="E824" s="203"/>
      <c r="F824" s="25"/>
      <c r="G824" s="204"/>
      <c r="H824" s="25"/>
      <c r="I824" s="25"/>
      <c r="J824" s="25"/>
      <c r="L824" s="25"/>
      <c r="M824" s="25"/>
      <c r="N824" s="25"/>
      <c r="O824" s="25"/>
      <c r="P824" s="25"/>
    </row>
    <row r="825" spans="1:16" ht="16.5" thickBot="1" x14ac:dyDescent="0.25">
      <c r="A825" s="25"/>
      <c r="B825" s="25"/>
      <c r="C825" s="198"/>
      <c r="D825" s="25"/>
      <c r="E825" s="203"/>
      <c r="F825" s="25"/>
      <c r="G825" s="204"/>
      <c r="H825" s="25"/>
      <c r="I825" s="25"/>
      <c r="J825" s="25"/>
      <c r="L825" s="25"/>
      <c r="M825" s="25"/>
      <c r="N825" s="25"/>
      <c r="O825" s="25"/>
      <c r="P825" s="25"/>
    </row>
    <row r="826" spans="1:16" ht="16.5" thickBot="1" x14ac:dyDescent="0.25">
      <c r="A826" s="25"/>
      <c r="B826" s="25"/>
      <c r="C826" s="198"/>
      <c r="D826" s="25"/>
      <c r="E826" s="203"/>
      <c r="F826" s="25"/>
      <c r="G826" s="204"/>
      <c r="H826" s="25"/>
      <c r="I826" s="25"/>
      <c r="J826" s="25"/>
      <c r="L826" s="25"/>
      <c r="M826" s="25"/>
      <c r="N826" s="25"/>
      <c r="O826" s="25"/>
      <c r="P826" s="25"/>
    </row>
    <row r="827" spans="1:16" ht="16.5" thickBot="1" x14ac:dyDescent="0.25">
      <c r="A827" s="25"/>
      <c r="B827" s="25"/>
      <c r="C827" s="198"/>
      <c r="D827" s="25"/>
      <c r="E827" s="203"/>
      <c r="F827" s="25"/>
      <c r="G827" s="204"/>
      <c r="H827" s="25"/>
      <c r="I827" s="25"/>
      <c r="J827" s="25"/>
      <c r="L827" s="25"/>
      <c r="M827" s="25"/>
      <c r="N827" s="25"/>
      <c r="O827" s="25"/>
      <c r="P827" s="25"/>
    </row>
    <row r="828" spans="1:16" ht="16.5" thickBot="1" x14ac:dyDescent="0.25">
      <c r="A828" s="25"/>
      <c r="B828" s="25"/>
      <c r="C828" s="198"/>
      <c r="D828" s="25"/>
      <c r="E828" s="203"/>
      <c r="F828" s="25"/>
      <c r="G828" s="204"/>
      <c r="H828" s="25"/>
      <c r="I828" s="25"/>
      <c r="J828" s="25"/>
      <c r="L828" s="25"/>
      <c r="M828" s="25"/>
      <c r="N828" s="25"/>
      <c r="O828" s="25"/>
      <c r="P828" s="25"/>
    </row>
    <row r="829" spans="1:16" ht="16.5" thickBot="1" x14ac:dyDescent="0.25">
      <c r="A829" s="25"/>
      <c r="B829" s="25"/>
      <c r="C829" s="198"/>
      <c r="D829" s="25"/>
      <c r="E829" s="203"/>
      <c r="F829" s="25"/>
      <c r="G829" s="204"/>
      <c r="H829" s="25"/>
      <c r="I829" s="25"/>
      <c r="J829" s="25"/>
      <c r="L829" s="25"/>
      <c r="M829" s="25"/>
      <c r="N829" s="25"/>
      <c r="O829" s="25"/>
      <c r="P829" s="25"/>
    </row>
    <row r="830" spans="1:16" ht="16.5" thickBot="1" x14ac:dyDescent="0.25">
      <c r="A830" s="25"/>
      <c r="B830" s="25"/>
      <c r="C830" s="198"/>
      <c r="D830" s="25"/>
      <c r="E830" s="203"/>
      <c r="F830" s="25"/>
      <c r="G830" s="204"/>
      <c r="H830" s="25"/>
      <c r="I830" s="25"/>
      <c r="J830" s="25"/>
      <c r="L830" s="25"/>
      <c r="M830" s="25"/>
      <c r="N830" s="25"/>
      <c r="O830" s="25"/>
      <c r="P830" s="25"/>
    </row>
    <row r="831" spans="1:16" ht="16.5" thickBot="1" x14ac:dyDescent="0.25">
      <c r="A831" s="25"/>
      <c r="B831" s="25"/>
      <c r="C831" s="198"/>
      <c r="D831" s="25"/>
      <c r="E831" s="203"/>
      <c r="F831" s="25"/>
      <c r="G831" s="204"/>
      <c r="H831" s="25"/>
      <c r="I831" s="25"/>
      <c r="J831" s="25"/>
      <c r="L831" s="25"/>
      <c r="M831" s="25"/>
      <c r="N831" s="25"/>
      <c r="O831" s="25"/>
      <c r="P831" s="25"/>
    </row>
    <row r="832" spans="1:16" ht="16.5" thickBot="1" x14ac:dyDescent="0.25">
      <c r="A832" s="25"/>
      <c r="B832" s="25"/>
      <c r="C832" s="198"/>
      <c r="D832" s="25"/>
      <c r="E832" s="203"/>
      <c r="F832" s="25"/>
      <c r="G832" s="204"/>
      <c r="H832" s="25"/>
      <c r="I832" s="25"/>
      <c r="J832" s="25"/>
      <c r="L832" s="25"/>
      <c r="M832" s="25"/>
      <c r="N832" s="25"/>
      <c r="O832" s="25"/>
      <c r="P832" s="25"/>
    </row>
    <row r="833" spans="1:16" ht="16.5" thickBot="1" x14ac:dyDescent="0.25">
      <c r="A833" s="25"/>
      <c r="B833" s="25"/>
      <c r="C833" s="198"/>
      <c r="D833" s="25"/>
      <c r="E833" s="203"/>
      <c r="F833" s="25"/>
      <c r="G833" s="204"/>
      <c r="H833" s="25"/>
      <c r="I833" s="25"/>
      <c r="J833" s="25"/>
      <c r="L833" s="25"/>
      <c r="M833" s="25"/>
      <c r="N833" s="25"/>
      <c r="O833" s="25"/>
      <c r="P833" s="25"/>
    </row>
    <row r="834" spans="1:16" ht="16.5" thickBot="1" x14ac:dyDescent="0.25">
      <c r="A834" s="25"/>
      <c r="B834" s="25"/>
      <c r="C834" s="198"/>
      <c r="D834" s="25"/>
      <c r="E834" s="203"/>
      <c r="F834" s="25"/>
      <c r="G834" s="204"/>
      <c r="H834" s="25"/>
      <c r="I834" s="25"/>
      <c r="J834" s="25"/>
      <c r="L834" s="25"/>
      <c r="M834" s="25"/>
      <c r="N834" s="25"/>
      <c r="O834" s="25"/>
      <c r="P834" s="25"/>
    </row>
    <row r="835" spans="1:16" ht="16.5" thickBot="1" x14ac:dyDescent="0.25">
      <c r="A835" s="25"/>
      <c r="B835" s="25"/>
      <c r="C835" s="198"/>
      <c r="D835" s="25"/>
      <c r="E835" s="203"/>
      <c r="F835" s="25"/>
      <c r="G835" s="204"/>
      <c r="H835" s="25"/>
      <c r="I835" s="25"/>
      <c r="J835" s="25"/>
      <c r="L835" s="25"/>
      <c r="M835" s="25"/>
      <c r="N835" s="25"/>
      <c r="O835" s="25"/>
      <c r="P835" s="25"/>
    </row>
    <row r="836" spans="1:16" ht="16.5" thickBot="1" x14ac:dyDescent="0.25">
      <c r="A836" s="25"/>
      <c r="B836" s="25"/>
      <c r="C836" s="198"/>
      <c r="D836" s="25"/>
      <c r="E836" s="203"/>
      <c r="F836" s="25"/>
      <c r="G836" s="204"/>
      <c r="H836" s="25"/>
      <c r="I836" s="25"/>
      <c r="J836" s="25"/>
      <c r="L836" s="25"/>
      <c r="M836" s="25"/>
      <c r="N836" s="25"/>
      <c r="O836" s="25"/>
      <c r="P836" s="25"/>
    </row>
    <row r="837" spans="1:16" ht="16.5" thickBot="1" x14ac:dyDescent="0.25">
      <c r="A837" s="25"/>
      <c r="B837" s="25"/>
      <c r="C837" s="198"/>
      <c r="D837" s="25"/>
      <c r="E837" s="203"/>
      <c r="F837" s="25"/>
      <c r="G837" s="204"/>
      <c r="H837" s="25"/>
      <c r="I837" s="25"/>
      <c r="J837" s="25"/>
      <c r="L837" s="25"/>
      <c r="M837" s="25"/>
      <c r="N837" s="25"/>
      <c r="O837" s="25"/>
      <c r="P837" s="25"/>
    </row>
    <row r="838" spans="1:16" ht="16.5" thickBot="1" x14ac:dyDescent="0.25">
      <c r="A838" s="25"/>
      <c r="B838" s="25"/>
      <c r="C838" s="198"/>
      <c r="D838" s="25"/>
      <c r="E838" s="203"/>
      <c r="F838" s="25"/>
      <c r="G838" s="204"/>
      <c r="H838" s="25"/>
      <c r="I838" s="25"/>
      <c r="J838" s="25"/>
      <c r="L838" s="25"/>
      <c r="M838" s="25"/>
      <c r="N838" s="25"/>
      <c r="O838" s="25"/>
      <c r="P838" s="25"/>
    </row>
    <row r="839" spans="1:16" ht="16.5" thickBot="1" x14ac:dyDescent="0.25">
      <c r="A839" s="25"/>
      <c r="B839" s="25"/>
      <c r="C839" s="198"/>
      <c r="D839" s="25"/>
      <c r="E839" s="203"/>
      <c r="F839" s="25"/>
      <c r="G839" s="204"/>
      <c r="H839" s="25"/>
      <c r="I839" s="25"/>
      <c r="J839" s="25"/>
      <c r="L839" s="25"/>
      <c r="M839" s="25"/>
      <c r="N839" s="25"/>
      <c r="O839" s="25"/>
      <c r="P839" s="25"/>
    </row>
    <row r="840" spans="1:16" ht="16.5" thickBot="1" x14ac:dyDescent="0.25">
      <c r="A840" s="25"/>
      <c r="B840" s="25"/>
      <c r="C840" s="198"/>
      <c r="D840" s="25"/>
      <c r="E840" s="203"/>
      <c r="F840" s="25"/>
      <c r="G840" s="204"/>
      <c r="H840" s="25"/>
      <c r="I840" s="25"/>
      <c r="J840" s="25"/>
      <c r="L840" s="25"/>
      <c r="M840" s="25"/>
      <c r="N840" s="25"/>
      <c r="O840" s="25"/>
      <c r="P840" s="25"/>
    </row>
    <row r="841" spans="1:16" ht="16.5" thickBot="1" x14ac:dyDescent="0.25">
      <c r="A841" s="25"/>
      <c r="B841" s="25"/>
      <c r="C841" s="198"/>
      <c r="D841" s="25"/>
      <c r="E841" s="203"/>
      <c r="F841" s="25"/>
      <c r="G841" s="204"/>
      <c r="H841" s="25"/>
      <c r="I841" s="25"/>
      <c r="J841" s="25"/>
      <c r="L841" s="25"/>
      <c r="M841" s="25"/>
      <c r="N841" s="25"/>
      <c r="O841" s="25"/>
      <c r="P841" s="25"/>
    </row>
    <row r="842" spans="1:16" ht="16.5" thickBot="1" x14ac:dyDescent="0.25">
      <c r="A842" s="25"/>
      <c r="B842" s="25"/>
      <c r="C842" s="198"/>
      <c r="D842" s="25"/>
      <c r="E842" s="203"/>
      <c r="F842" s="25"/>
      <c r="G842" s="204"/>
      <c r="H842" s="25"/>
      <c r="I842" s="25"/>
      <c r="J842" s="25"/>
      <c r="L842" s="25"/>
      <c r="M842" s="25"/>
      <c r="N842" s="25"/>
      <c r="O842" s="25"/>
      <c r="P842" s="25"/>
    </row>
    <row r="843" spans="1:16" ht="16.5" thickBot="1" x14ac:dyDescent="0.25">
      <c r="A843" s="25"/>
      <c r="B843" s="25"/>
      <c r="C843" s="198"/>
      <c r="D843" s="25"/>
      <c r="E843" s="203"/>
      <c r="F843" s="25"/>
      <c r="G843" s="204"/>
      <c r="H843" s="25"/>
      <c r="I843" s="25"/>
      <c r="J843" s="25"/>
      <c r="L843" s="25"/>
      <c r="M843" s="25"/>
      <c r="N843" s="25"/>
      <c r="O843" s="25"/>
      <c r="P843" s="25"/>
    </row>
    <row r="844" spans="1:16" ht="16.5" thickBot="1" x14ac:dyDescent="0.25">
      <c r="A844" s="25"/>
      <c r="B844" s="25"/>
      <c r="C844" s="198"/>
      <c r="D844" s="25"/>
      <c r="E844" s="203"/>
      <c r="F844" s="25"/>
      <c r="G844" s="204"/>
      <c r="H844" s="25"/>
      <c r="I844" s="25"/>
      <c r="J844" s="25"/>
      <c r="L844" s="25"/>
      <c r="M844" s="25"/>
      <c r="N844" s="25"/>
      <c r="O844" s="25"/>
      <c r="P844" s="25"/>
    </row>
    <row r="845" spans="1:16" ht="16.5" thickBot="1" x14ac:dyDescent="0.25">
      <c r="A845" s="25"/>
      <c r="B845" s="25"/>
      <c r="C845" s="198"/>
      <c r="D845" s="25"/>
      <c r="E845" s="203"/>
      <c r="F845" s="25"/>
      <c r="G845" s="204"/>
      <c r="H845" s="25"/>
      <c r="I845" s="25"/>
      <c r="J845" s="25"/>
      <c r="L845" s="25"/>
      <c r="M845" s="25"/>
      <c r="N845" s="25"/>
      <c r="O845" s="25"/>
      <c r="P845" s="25"/>
    </row>
    <row r="846" spans="1:16" ht="16.5" thickBot="1" x14ac:dyDescent="0.25">
      <c r="A846" s="25"/>
      <c r="B846" s="25"/>
      <c r="C846" s="198"/>
      <c r="D846" s="25"/>
      <c r="E846" s="203"/>
      <c r="F846" s="25"/>
      <c r="G846" s="204"/>
      <c r="H846" s="25"/>
      <c r="I846" s="25"/>
      <c r="J846" s="25"/>
      <c r="L846" s="25"/>
      <c r="M846" s="25"/>
      <c r="N846" s="25"/>
      <c r="O846" s="25"/>
      <c r="P846" s="25"/>
    </row>
    <row r="847" spans="1:16" ht="16.5" thickBot="1" x14ac:dyDescent="0.25">
      <c r="A847" s="25"/>
      <c r="B847" s="25"/>
      <c r="C847" s="198"/>
      <c r="D847" s="25"/>
      <c r="E847" s="203"/>
      <c r="F847" s="25"/>
      <c r="G847" s="204"/>
      <c r="H847" s="25"/>
      <c r="I847" s="25"/>
      <c r="J847" s="25"/>
      <c r="L847" s="25"/>
      <c r="M847" s="25"/>
      <c r="N847" s="25"/>
      <c r="O847" s="25"/>
      <c r="P847" s="25"/>
    </row>
    <row r="848" spans="1:16" ht="16.5" thickBot="1" x14ac:dyDescent="0.25">
      <c r="A848" s="25"/>
      <c r="B848" s="25"/>
      <c r="C848" s="198"/>
      <c r="D848" s="25"/>
      <c r="E848" s="203"/>
      <c r="F848" s="25"/>
      <c r="G848" s="204"/>
      <c r="H848" s="25"/>
      <c r="I848" s="25"/>
      <c r="J848" s="25"/>
      <c r="L848" s="25"/>
      <c r="M848" s="25"/>
      <c r="N848" s="25"/>
      <c r="O848" s="25"/>
      <c r="P848" s="25"/>
    </row>
    <row r="849" spans="1:16" ht="16.5" thickBot="1" x14ac:dyDescent="0.25">
      <c r="A849" s="25"/>
      <c r="B849" s="25"/>
      <c r="C849" s="198"/>
      <c r="D849" s="25"/>
      <c r="E849" s="203"/>
      <c r="F849" s="25"/>
      <c r="G849" s="204"/>
      <c r="H849" s="25"/>
      <c r="I849" s="25"/>
      <c r="J849" s="25"/>
      <c r="L849" s="25"/>
      <c r="M849" s="25"/>
      <c r="N849" s="25"/>
      <c r="O849" s="25"/>
      <c r="P849" s="25"/>
    </row>
    <row r="850" spans="1:16" ht="16.5" thickBot="1" x14ac:dyDescent="0.25">
      <c r="A850" s="25"/>
      <c r="B850" s="25"/>
      <c r="C850" s="198"/>
      <c r="D850" s="25"/>
      <c r="E850" s="203"/>
      <c r="F850" s="25"/>
      <c r="G850" s="204"/>
      <c r="H850" s="25"/>
      <c r="I850" s="25"/>
      <c r="J850" s="25"/>
      <c r="L850" s="25"/>
      <c r="M850" s="25"/>
      <c r="N850" s="25"/>
      <c r="O850" s="25"/>
      <c r="P850" s="25"/>
    </row>
    <row r="851" spans="1:16" ht="16.5" thickBot="1" x14ac:dyDescent="0.25">
      <c r="A851" s="25"/>
      <c r="B851" s="25"/>
      <c r="C851" s="198"/>
      <c r="D851" s="25"/>
      <c r="E851" s="203"/>
      <c r="F851" s="25"/>
      <c r="G851" s="204"/>
      <c r="H851" s="25"/>
      <c r="I851" s="25"/>
      <c r="J851" s="25"/>
      <c r="L851" s="25"/>
      <c r="M851" s="25"/>
      <c r="N851" s="25"/>
      <c r="O851" s="25"/>
      <c r="P851" s="25"/>
    </row>
    <row r="852" spans="1:16" ht="16.5" thickBot="1" x14ac:dyDescent="0.25">
      <c r="A852" s="25"/>
      <c r="B852" s="25"/>
      <c r="C852" s="198"/>
      <c r="D852" s="25"/>
      <c r="E852" s="203"/>
      <c r="F852" s="25"/>
      <c r="G852" s="204"/>
      <c r="H852" s="25"/>
      <c r="I852" s="25"/>
      <c r="J852" s="25"/>
      <c r="L852" s="25"/>
      <c r="M852" s="25"/>
      <c r="N852" s="25"/>
      <c r="O852" s="25"/>
      <c r="P852" s="25"/>
    </row>
    <row r="853" spans="1:16" ht="16.5" thickBot="1" x14ac:dyDescent="0.25">
      <c r="A853" s="25"/>
      <c r="B853" s="25"/>
      <c r="C853" s="198"/>
      <c r="D853" s="25"/>
      <c r="E853" s="203"/>
      <c r="F853" s="25"/>
      <c r="G853" s="204"/>
      <c r="H853" s="25"/>
      <c r="I853" s="25"/>
      <c r="J853" s="25"/>
      <c r="L853" s="25"/>
      <c r="M853" s="25"/>
      <c r="N853" s="25"/>
      <c r="O853" s="25"/>
      <c r="P853" s="25"/>
    </row>
    <row r="854" spans="1:16" ht="16.5" thickBot="1" x14ac:dyDescent="0.25">
      <c r="A854" s="25"/>
      <c r="B854" s="25"/>
      <c r="C854" s="198"/>
      <c r="D854" s="25"/>
      <c r="E854" s="203"/>
      <c r="F854" s="25"/>
      <c r="G854" s="204"/>
      <c r="H854" s="25"/>
      <c r="I854" s="25"/>
      <c r="J854" s="25"/>
      <c r="L854" s="25"/>
      <c r="M854" s="25"/>
      <c r="N854" s="25"/>
      <c r="O854" s="25"/>
      <c r="P854" s="25"/>
    </row>
    <row r="855" spans="1:16" ht="16.5" thickBot="1" x14ac:dyDescent="0.25">
      <c r="A855" s="25"/>
      <c r="B855" s="25"/>
      <c r="C855" s="198"/>
      <c r="D855" s="25"/>
      <c r="E855" s="203"/>
      <c r="F855" s="25"/>
      <c r="G855" s="204"/>
      <c r="H855" s="25"/>
      <c r="I855" s="25"/>
      <c r="J855" s="25"/>
      <c r="L855" s="25"/>
      <c r="M855" s="25"/>
      <c r="N855" s="25"/>
      <c r="O855" s="25"/>
      <c r="P855" s="25"/>
    </row>
    <row r="856" spans="1:16" ht="16.5" thickBot="1" x14ac:dyDescent="0.25">
      <c r="A856" s="25"/>
      <c r="B856" s="25"/>
      <c r="C856" s="198"/>
      <c r="D856" s="25"/>
      <c r="E856" s="203"/>
      <c r="F856" s="25"/>
      <c r="G856" s="204"/>
      <c r="H856" s="25"/>
      <c r="I856" s="25"/>
      <c r="J856" s="25"/>
      <c r="L856" s="25"/>
      <c r="M856" s="25"/>
      <c r="N856" s="25"/>
      <c r="O856" s="25"/>
      <c r="P856" s="25"/>
    </row>
    <row r="857" spans="1:16" ht="16.5" thickBot="1" x14ac:dyDescent="0.25">
      <c r="A857" s="25"/>
      <c r="B857" s="25"/>
      <c r="C857" s="198"/>
      <c r="D857" s="25"/>
      <c r="E857" s="203"/>
      <c r="F857" s="25"/>
      <c r="G857" s="204"/>
      <c r="H857" s="25"/>
      <c r="I857" s="25"/>
      <c r="J857" s="25"/>
      <c r="L857" s="25"/>
      <c r="M857" s="25"/>
      <c r="N857" s="25"/>
      <c r="O857" s="25"/>
      <c r="P857" s="25"/>
    </row>
    <row r="858" spans="1:16" ht="16.5" thickBot="1" x14ac:dyDescent="0.25">
      <c r="A858" s="25"/>
      <c r="B858" s="25"/>
      <c r="C858" s="198"/>
      <c r="D858" s="25"/>
      <c r="E858" s="203"/>
      <c r="F858" s="25"/>
      <c r="G858" s="204"/>
      <c r="H858" s="25"/>
      <c r="I858" s="25"/>
      <c r="J858" s="25"/>
      <c r="L858" s="25"/>
      <c r="M858" s="25"/>
      <c r="N858" s="25"/>
      <c r="O858" s="25"/>
      <c r="P858" s="25"/>
    </row>
    <row r="859" spans="1:16" ht="16.5" thickBot="1" x14ac:dyDescent="0.25">
      <c r="A859" s="25"/>
      <c r="B859" s="25"/>
      <c r="C859" s="198"/>
      <c r="D859" s="25"/>
      <c r="E859" s="203"/>
      <c r="F859" s="25"/>
      <c r="G859" s="204"/>
      <c r="H859" s="25"/>
      <c r="I859" s="25"/>
      <c r="J859" s="25"/>
      <c r="L859" s="25"/>
      <c r="M859" s="25"/>
      <c r="N859" s="25"/>
      <c r="O859" s="25"/>
      <c r="P859" s="25"/>
    </row>
    <row r="860" spans="1:16" ht="16.5" thickBot="1" x14ac:dyDescent="0.25">
      <c r="A860" s="25"/>
      <c r="B860" s="25"/>
      <c r="C860" s="198"/>
      <c r="D860" s="25"/>
      <c r="E860" s="203"/>
      <c r="F860" s="25"/>
      <c r="G860" s="204"/>
      <c r="H860" s="25"/>
      <c r="I860" s="25"/>
      <c r="J860" s="25"/>
      <c r="L860" s="25"/>
      <c r="M860" s="25"/>
      <c r="N860" s="25"/>
      <c r="O860" s="25"/>
      <c r="P860" s="25"/>
    </row>
    <row r="861" spans="1:16" ht="16.5" thickBot="1" x14ac:dyDescent="0.25">
      <c r="A861" s="25"/>
      <c r="B861" s="25"/>
      <c r="C861" s="198"/>
      <c r="D861" s="25"/>
      <c r="E861" s="203"/>
      <c r="F861" s="25"/>
      <c r="G861" s="204"/>
      <c r="H861" s="25"/>
      <c r="I861" s="25"/>
      <c r="J861" s="25"/>
      <c r="L861" s="25"/>
      <c r="M861" s="25"/>
      <c r="N861" s="25"/>
      <c r="O861" s="25"/>
      <c r="P861" s="25"/>
    </row>
    <row r="862" spans="1:16" ht="16.5" thickBot="1" x14ac:dyDescent="0.25">
      <c r="A862" s="25"/>
      <c r="B862" s="25"/>
      <c r="C862" s="198"/>
      <c r="D862" s="25"/>
      <c r="E862" s="203"/>
      <c r="F862" s="25"/>
      <c r="G862" s="204"/>
      <c r="H862" s="25"/>
      <c r="I862" s="25"/>
      <c r="J862" s="25"/>
      <c r="L862" s="25"/>
      <c r="M862" s="25"/>
      <c r="N862" s="25"/>
      <c r="O862" s="25"/>
      <c r="P862" s="25"/>
    </row>
    <row r="863" spans="1:16" ht="16.5" thickBot="1" x14ac:dyDescent="0.25">
      <c r="A863" s="25"/>
      <c r="B863" s="25"/>
      <c r="C863" s="198"/>
      <c r="D863" s="25"/>
      <c r="E863" s="203"/>
      <c r="F863" s="25"/>
      <c r="G863" s="204"/>
      <c r="H863" s="25"/>
      <c r="I863" s="25"/>
      <c r="J863" s="25"/>
      <c r="L863" s="25"/>
      <c r="M863" s="25"/>
      <c r="N863" s="25"/>
      <c r="O863" s="25"/>
      <c r="P863" s="25"/>
    </row>
    <row r="864" spans="1:16" ht="16.5" thickBot="1" x14ac:dyDescent="0.25">
      <c r="A864" s="25"/>
      <c r="B864" s="25"/>
      <c r="C864" s="198"/>
      <c r="D864" s="25"/>
      <c r="E864" s="203"/>
      <c r="F864" s="25"/>
      <c r="G864" s="204"/>
      <c r="H864" s="25"/>
      <c r="I864" s="25"/>
      <c r="J864" s="25"/>
      <c r="L864" s="25"/>
      <c r="M864" s="25"/>
      <c r="N864" s="25"/>
      <c r="O864" s="25"/>
      <c r="P864" s="25"/>
    </row>
    <row r="865" spans="1:16" ht="16.5" thickBot="1" x14ac:dyDescent="0.25">
      <c r="A865" s="25"/>
      <c r="B865" s="25"/>
      <c r="C865" s="198"/>
      <c r="D865" s="25"/>
      <c r="E865" s="203"/>
      <c r="F865" s="25"/>
      <c r="G865" s="204"/>
      <c r="H865" s="25"/>
      <c r="I865" s="25"/>
      <c r="J865" s="25"/>
      <c r="L865" s="25"/>
      <c r="M865" s="25"/>
      <c r="N865" s="25"/>
      <c r="O865" s="25"/>
      <c r="P865" s="25"/>
    </row>
    <row r="866" spans="1:16" ht="16.5" thickBot="1" x14ac:dyDescent="0.25">
      <c r="A866" s="25"/>
      <c r="B866" s="25"/>
      <c r="C866" s="198"/>
      <c r="D866" s="25"/>
      <c r="E866" s="203"/>
      <c r="F866" s="25"/>
      <c r="G866" s="204"/>
      <c r="H866" s="25"/>
      <c r="I866" s="25"/>
      <c r="J866" s="25"/>
      <c r="L866" s="25"/>
      <c r="M866" s="25"/>
      <c r="N866" s="25"/>
      <c r="O866" s="25"/>
      <c r="P866" s="25"/>
    </row>
    <row r="867" spans="1:16" ht="16.5" thickBot="1" x14ac:dyDescent="0.25">
      <c r="A867" s="25"/>
      <c r="B867" s="25"/>
      <c r="C867" s="198"/>
      <c r="D867" s="25"/>
      <c r="E867" s="203"/>
      <c r="F867" s="25"/>
      <c r="G867" s="204"/>
      <c r="H867" s="25"/>
      <c r="I867" s="25"/>
      <c r="J867" s="25"/>
      <c r="L867" s="25"/>
      <c r="M867" s="25"/>
      <c r="N867" s="25"/>
      <c r="O867" s="25"/>
      <c r="P867" s="25"/>
    </row>
    <row r="868" spans="1:16" ht="16.5" thickBot="1" x14ac:dyDescent="0.25">
      <c r="A868" s="25"/>
      <c r="B868" s="25"/>
      <c r="C868" s="198"/>
      <c r="D868" s="25"/>
      <c r="E868" s="203"/>
      <c r="F868" s="25"/>
      <c r="G868" s="204"/>
      <c r="H868" s="25"/>
      <c r="I868" s="25"/>
      <c r="J868" s="25"/>
      <c r="L868" s="25"/>
      <c r="M868" s="25"/>
      <c r="N868" s="25"/>
      <c r="O868" s="25"/>
      <c r="P868" s="25"/>
    </row>
    <row r="869" spans="1:16" ht="16.5" thickBot="1" x14ac:dyDescent="0.25">
      <c r="A869" s="25"/>
      <c r="B869" s="25"/>
      <c r="C869" s="198"/>
      <c r="D869" s="25"/>
      <c r="E869" s="203"/>
      <c r="F869" s="25"/>
      <c r="G869" s="204"/>
      <c r="H869" s="25"/>
      <c r="I869" s="25"/>
      <c r="J869" s="25"/>
      <c r="L869" s="25"/>
      <c r="M869" s="25"/>
      <c r="N869" s="25"/>
      <c r="O869" s="25"/>
      <c r="P869" s="25"/>
    </row>
    <row r="870" spans="1:16" ht="16.5" thickBot="1" x14ac:dyDescent="0.25">
      <c r="A870" s="25"/>
      <c r="B870" s="25"/>
      <c r="C870" s="198"/>
      <c r="D870" s="25"/>
      <c r="E870" s="203"/>
      <c r="F870" s="25"/>
      <c r="G870" s="204"/>
      <c r="H870" s="25"/>
      <c r="I870" s="25"/>
      <c r="J870" s="25"/>
      <c r="L870" s="25"/>
      <c r="M870" s="25"/>
      <c r="N870" s="25"/>
      <c r="O870" s="25"/>
      <c r="P870" s="25"/>
    </row>
    <row r="871" spans="1:16" ht="16.5" thickBot="1" x14ac:dyDescent="0.25">
      <c r="A871" s="25"/>
      <c r="B871" s="25"/>
      <c r="C871" s="198"/>
      <c r="D871" s="25"/>
      <c r="E871" s="203"/>
      <c r="F871" s="25"/>
      <c r="G871" s="204"/>
      <c r="H871" s="25"/>
      <c r="I871" s="25"/>
      <c r="J871" s="25"/>
      <c r="L871" s="25"/>
      <c r="M871" s="25"/>
      <c r="N871" s="25"/>
      <c r="O871" s="25"/>
      <c r="P871" s="25"/>
    </row>
    <row r="872" spans="1:16" ht="16.5" thickBot="1" x14ac:dyDescent="0.25">
      <c r="A872" s="25"/>
      <c r="B872" s="25"/>
      <c r="C872" s="198"/>
      <c r="D872" s="25"/>
      <c r="E872" s="203"/>
      <c r="F872" s="25"/>
      <c r="G872" s="204"/>
      <c r="H872" s="25"/>
      <c r="I872" s="25"/>
      <c r="J872" s="25"/>
      <c r="L872" s="25"/>
      <c r="M872" s="25"/>
      <c r="N872" s="25"/>
      <c r="O872" s="25"/>
      <c r="P872" s="25"/>
    </row>
    <row r="873" spans="1:16" ht="16.5" thickBot="1" x14ac:dyDescent="0.25">
      <c r="A873" s="25"/>
      <c r="B873" s="25"/>
      <c r="C873" s="198"/>
      <c r="D873" s="25"/>
      <c r="E873" s="203"/>
      <c r="F873" s="25"/>
      <c r="G873" s="204"/>
      <c r="H873" s="25"/>
      <c r="I873" s="25"/>
      <c r="J873" s="25"/>
      <c r="L873" s="25"/>
      <c r="M873" s="25"/>
      <c r="N873" s="25"/>
      <c r="O873" s="25"/>
      <c r="P873" s="25"/>
    </row>
    <row r="874" spans="1:16" ht="16.5" thickBot="1" x14ac:dyDescent="0.25">
      <c r="A874" s="25"/>
      <c r="B874" s="25"/>
      <c r="C874" s="198"/>
      <c r="D874" s="25"/>
      <c r="E874" s="203"/>
      <c r="F874" s="25"/>
      <c r="G874" s="204"/>
      <c r="H874" s="25"/>
      <c r="I874" s="25"/>
      <c r="J874" s="25"/>
      <c r="L874" s="25"/>
      <c r="M874" s="25"/>
      <c r="N874" s="25"/>
      <c r="O874" s="25"/>
      <c r="P874" s="25"/>
    </row>
    <row r="875" spans="1:16" ht="16.5" thickBot="1" x14ac:dyDescent="0.25">
      <c r="A875" s="25"/>
      <c r="B875" s="25"/>
      <c r="C875" s="198"/>
      <c r="D875" s="25"/>
      <c r="E875" s="203"/>
      <c r="F875" s="25"/>
      <c r="G875" s="204"/>
      <c r="H875" s="25"/>
      <c r="I875" s="25"/>
      <c r="J875" s="25"/>
      <c r="L875" s="25"/>
      <c r="M875" s="25"/>
      <c r="N875" s="25"/>
      <c r="O875" s="25"/>
      <c r="P875" s="25"/>
    </row>
    <row r="876" spans="1:16" ht="16.5" thickBot="1" x14ac:dyDescent="0.25">
      <c r="A876" s="25"/>
      <c r="B876" s="25"/>
      <c r="C876" s="198"/>
      <c r="D876" s="25"/>
      <c r="E876" s="203"/>
      <c r="F876" s="25"/>
      <c r="G876" s="204"/>
      <c r="H876" s="25"/>
      <c r="I876" s="25"/>
      <c r="J876" s="25"/>
      <c r="L876" s="25"/>
      <c r="M876" s="25"/>
      <c r="N876" s="25"/>
      <c r="O876" s="25"/>
      <c r="P876" s="25"/>
    </row>
    <row r="877" spans="1:16" ht="16.5" thickBot="1" x14ac:dyDescent="0.25">
      <c r="A877" s="25"/>
      <c r="B877" s="25"/>
      <c r="C877" s="198"/>
      <c r="D877" s="25"/>
      <c r="E877" s="203"/>
      <c r="F877" s="25"/>
      <c r="G877" s="204"/>
      <c r="H877" s="25"/>
      <c r="I877" s="25"/>
      <c r="J877" s="25"/>
      <c r="L877" s="25"/>
      <c r="M877" s="25"/>
      <c r="N877" s="25"/>
      <c r="O877" s="25"/>
      <c r="P877" s="25"/>
    </row>
    <row r="878" spans="1:16" ht="16.5" thickBot="1" x14ac:dyDescent="0.25">
      <c r="A878" s="25"/>
      <c r="B878" s="25"/>
      <c r="C878" s="198"/>
      <c r="D878" s="25"/>
      <c r="E878" s="203"/>
      <c r="F878" s="25"/>
      <c r="G878" s="204"/>
      <c r="H878" s="25"/>
      <c r="I878" s="25"/>
      <c r="J878" s="25"/>
      <c r="L878" s="25"/>
      <c r="M878" s="25"/>
      <c r="N878" s="25"/>
      <c r="O878" s="25"/>
      <c r="P878" s="25"/>
    </row>
    <row r="879" spans="1:16" ht="16.5" thickBot="1" x14ac:dyDescent="0.25">
      <c r="A879" s="25"/>
      <c r="B879" s="25"/>
      <c r="C879" s="198"/>
      <c r="D879" s="25"/>
      <c r="E879" s="203"/>
      <c r="F879" s="25"/>
      <c r="G879" s="204"/>
      <c r="H879" s="25"/>
      <c r="I879" s="25"/>
      <c r="J879" s="25"/>
      <c r="L879" s="25"/>
      <c r="M879" s="25"/>
      <c r="N879" s="25"/>
      <c r="O879" s="25"/>
      <c r="P879" s="25"/>
    </row>
    <row r="880" spans="1:16" ht="16.5" thickBot="1" x14ac:dyDescent="0.25">
      <c r="A880" s="25"/>
      <c r="B880" s="25"/>
      <c r="C880" s="198"/>
      <c r="D880" s="25"/>
      <c r="E880" s="203"/>
      <c r="F880" s="25"/>
      <c r="G880" s="204"/>
      <c r="H880" s="25"/>
      <c r="I880" s="25"/>
      <c r="J880" s="25"/>
      <c r="L880" s="25"/>
      <c r="M880" s="25"/>
      <c r="N880" s="25"/>
      <c r="O880" s="25"/>
      <c r="P880" s="25"/>
    </row>
    <row r="881" spans="1:16" ht="16.5" thickBot="1" x14ac:dyDescent="0.25">
      <c r="A881" s="25"/>
      <c r="B881" s="25"/>
      <c r="C881" s="198"/>
      <c r="D881" s="25"/>
      <c r="E881" s="203"/>
      <c r="F881" s="25"/>
      <c r="G881" s="204"/>
      <c r="H881" s="25"/>
      <c r="I881" s="25"/>
      <c r="J881" s="25"/>
      <c r="L881" s="25"/>
      <c r="M881" s="25"/>
      <c r="N881" s="25"/>
      <c r="O881" s="25"/>
      <c r="P881" s="25"/>
    </row>
    <row r="882" spans="1:16" ht="16.5" thickBot="1" x14ac:dyDescent="0.25">
      <c r="A882" s="25"/>
      <c r="B882" s="25"/>
      <c r="C882" s="198"/>
      <c r="D882" s="25"/>
      <c r="E882" s="203"/>
      <c r="F882" s="25"/>
      <c r="G882" s="204"/>
      <c r="H882" s="25"/>
      <c r="I882" s="25"/>
      <c r="J882" s="25"/>
      <c r="L882" s="25"/>
      <c r="M882" s="25"/>
      <c r="N882" s="25"/>
      <c r="O882" s="25"/>
      <c r="P882" s="25"/>
    </row>
    <row r="883" spans="1:16" ht="16.5" thickBot="1" x14ac:dyDescent="0.25">
      <c r="A883" s="25"/>
      <c r="B883" s="25"/>
      <c r="C883" s="198"/>
      <c r="D883" s="25"/>
      <c r="E883" s="203"/>
      <c r="F883" s="25"/>
      <c r="G883" s="204"/>
      <c r="H883" s="25"/>
      <c r="I883" s="25"/>
      <c r="J883" s="25"/>
      <c r="L883" s="25"/>
      <c r="M883" s="25"/>
      <c r="N883" s="25"/>
      <c r="O883" s="25"/>
      <c r="P883" s="25"/>
    </row>
    <row r="884" spans="1:16" ht="16.5" thickBot="1" x14ac:dyDescent="0.25">
      <c r="A884" s="25"/>
      <c r="B884" s="25"/>
      <c r="C884" s="198"/>
      <c r="D884" s="25"/>
      <c r="E884" s="203"/>
      <c r="F884" s="25"/>
      <c r="G884" s="204"/>
      <c r="H884" s="25"/>
      <c r="I884" s="25"/>
      <c r="J884" s="25"/>
      <c r="L884" s="25"/>
      <c r="M884" s="25"/>
      <c r="N884" s="25"/>
      <c r="O884" s="25"/>
      <c r="P884" s="25"/>
    </row>
    <row r="885" spans="1:16" ht="16.5" thickBot="1" x14ac:dyDescent="0.25">
      <c r="A885" s="25"/>
      <c r="B885" s="25"/>
      <c r="C885" s="198"/>
      <c r="D885" s="25"/>
      <c r="E885" s="203"/>
      <c r="F885" s="25"/>
      <c r="G885" s="204"/>
      <c r="H885" s="25"/>
      <c r="I885" s="25"/>
      <c r="J885" s="25"/>
      <c r="L885" s="25"/>
      <c r="M885" s="25"/>
      <c r="N885" s="25"/>
      <c r="O885" s="25"/>
      <c r="P885" s="25"/>
    </row>
    <row r="886" spans="1:16" ht="16.5" thickBot="1" x14ac:dyDescent="0.25">
      <c r="A886" s="25"/>
      <c r="B886" s="25"/>
      <c r="C886" s="198"/>
      <c r="D886" s="25"/>
      <c r="E886" s="203"/>
      <c r="F886" s="25"/>
      <c r="G886" s="204"/>
      <c r="H886" s="25"/>
      <c r="I886" s="25"/>
      <c r="J886" s="25"/>
      <c r="L886" s="25"/>
      <c r="M886" s="25"/>
      <c r="N886" s="25"/>
      <c r="O886" s="25"/>
      <c r="P886" s="25"/>
    </row>
    <row r="887" spans="1:16" ht="16.5" thickBot="1" x14ac:dyDescent="0.25">
      <c r="A887" s="25"/>
      <c r="B887" s="25"/>
      <c r="C887" s="198"/>
      <c r="D887" s="25"/>
      <c r="E887" s="203"/>
      <c r="F887" s="25"/>
      <c r="G887" s="204"/>
      <c r="H887" s="25"/>
      <c r="I887" s="25"/>
      <c r="J887" s="25"/>
      <c r="L887" s="25"/>
      <c r="M887" s="25"/>
      <c r="N887" s="25"/>
      <c r="O887" s="25"/>
      <c r="P887" s="25"/>
    </row>
    <row r="888" spans="1:16" ht="16.5" thickBot="1" x14ac:dyDescent="0.25">
      <c r="A888" s="25"/>
      <c r="B888" s="25"/>
      <c r="C888" s="198"/>
      <c r="D888" s="25"/>
      <c r="E888" s="203"/>
      <c r="F888" s="25"/>
      <c r="G888" s="204"/>
      <c r="H888" s="25"/>
      <c r="I888" s="25"/>
      <c r="J888" s="25"/>
      <c r="L888" s="25"/>
      <c r="M888" s="25"/>
      <c r="N888" s="25"/>
      <c r="O888" s="25"/>
      <c r="P888" s="25"/>
    </row>
    <row r="889" spans="1:16" ht="16.5" thickBot="1" x14ac:dyDescent="0.25">
      <c r="A889" s="25"/>
      <c r="B889" s="25"/>
      <c r="C889" s="198"/>
      <c r="D889" s="25"/>
      <c r="E889" s="203"/>
      <c r="F889" s="25"/>
      <c r="G889" s="204"/>
      <c r="H889" s="25"/>
      <c r="I889" s="25"/>
      <c r="J889" s="25"/>
      <c r="L889" s="25"/>
      <c r="M889" s="25"/>
      <c r="N889" s="25"/>
      <c r="O889" s="25"/>
      <c r="P889" s="25"/>
    </row>
    <row r="890" spans="1:16" ht="16.5" thickBot="1" x14ac:dyDescent="0.25">
      <c r="A890" s="25"/>
      <c r="B890" s="25"/>
      <c r="C890" s="198"/>
      <c r="D890" s="25"/>
      <c r="E890" s="203"/>
      <c r="F890" s="25"/>
      <c r="G890" s="204"/>
      <c r="H890" s="25"/>
      <c r="I890" s="25"/>
      <c r="J890" s="25"/>
      <c r="L890" s="25"/>
      <c r="M890" s="25"/>
      <c r="N890" s="25"/>
      <c r="O890" s="25"/>
      <c r="P890" s="25"/>
    </row>
    <row r="891" spans="1:16" ht="16.5" thickBot="1" x14ac:dyDescent="0.25">
      <c r="A891" s="25"/>
      <c r="B891" s="25"/>
      <c r="C891" s="198"/>
      <c r="D891" s="25"/>
      <c r="E891" s="203"/>
      <c r="F891" s="25"/>
      <c r="G891" s="204"/>
      <c r="H891" s="25"/>
      <c r="I891" s="25"/>
      <c r="J891" s="25"/>
      <c r="L891" s="25"/>
      <c r="M891" s="25"/>
      <c r="N891" s="25"/>
      <c r="O891" s="25"/>
      <c r="P891" s="25"/>
    </row>
    <row r="892" spans="1:16" ht="16.5" thickBot="1" x14ac:dyDescent="0.25">
      <c r="A892" s="25"/>
      <c r="B892" s="25"/>
      <c r="C892" s="198"/>
      <c r="D892" s="25"/>
      <c r="E892" s="203"/>
      <c r="F892" s="25"/>
      <c r="G892" s="204"/>
      <c r="H892" s="25"/>
      <c r="I892" s="25"/>
      <c r="J892" s="25"/>
      <c r="L892" s="25"/>
      <c r="M892" s="25"/>
      <c r="N892" s="25"/>
      <c r="O892" s="25"/>
      <c r="P892" s="25"/>
    </row>
    <row r="893" spans="1:16" ht="16.5" thickBot="1" x14ac:dyDescent="0.25">
      <c r="A893" s="25"/>
      <c r="B893" s="25"/>
      <c r="C893" s="198"/>
      <c r="D893" s="25"/>
      <c r="E893" s="203"/>
      <c r="F893" s="25"/>
      <c r="G893" s="204"/>
      <c r="H893" s="25"/>
      <c r="I893" s="25"/>
      <c r="J893" s="25"/>
      <c r="L893" s="25"/>
      <c r="M893" s="25"/>
      <c r="N893" s="25"/>
      <c r="O893" s="25"/>
      <c r="P893" s="25"/>
    </row>
    <row r="894" spans="1:16" ht="16.5" thickBot="1" x14ac:dyDescent="0.25">
      <c r="A894" s="25"/>
      <c r="B894" s="25"/>
      <c r="C894" s="198"/>
      <c r="D894" s="25"/>
      <c r="E894" s="203"/>
      <c r="F894" s="25"/>
      <c r="G894" s="204"/>
      <c r="H894" s="25"/>
      <c r="I894" s="25"/>
      <c r="J894" s="25"/>
      <c r="L894" s="25"/>
      <c r="M894" s="25"/>
      <c r="N894" s="25"/>
      <c r="O894" s="25"/>
      <c r="P894" s="25"/>
    </row>
    <row r="895" spans="1:16" ht="16.5" thickBot="1" x14ac:dyDescent="0.25">
      <c r="A895" s="25"/>
      <c r="B895" s="25"/>
      <c r="C895" s="198"/>
      <c r="D895" s="25"/>
      <c r="E895" s="203"/>
      <c r="F895" s="25"/>
      <c r="G895" s="204"/>
      <c r="H895" s="25"/>
      <c r="I895" s="25"/>
      <c r="J895" s="25"/>
      <c r="L895" s="25"/>
      <c r="M895" s="25"/>
      <c r="N895" s="25"/>
      <c r="O895" s="25"/>
      <c r="P895" s="25"/>
    </row>
    <row r="896" spans="1:16" ht="16.5" thickBot="1" x14ac:dyDescent="0.25">
      <c r="A896" s="25"/>
      <c r="B896" s="25"/>
      <c r="C896" s="198"/>
      <c r="D896" s="25"/>
      <c r="E896" s="203"/>
      <c r="F896" s="25"/>
      <c r="G896" s="204"/>
      <c r="H896" s="25"/>
      <c r="I896" s="25"/>
      <c r="J896" s="25"/>
      <c r="L896" s="25"/>
      <c r="M896" s="25"/>
      <c r="N896" s="25"/>
      <c r="O896" s="25"/>
      <c r="P896" s="25"/>
    </row>
    <row r="897" spans="1:16" ht="16.5" thickBot="1" x14ac:dyDescent="0.25">
      <c r="A897" s="25"/>
      <c r="B897" s="25"/>
      <c r="C897" s="198"/>
      <c r="D897" s="25"/>
      <c r="E897" s="203"/>
      <c r="F897" s="25"/>
      <c r="G897" s="204"/>
      <c r="H897" s="25"/>
      <c r="I897" s="25"/>
      <c r="J897" s="25"/>
      <c r="L897" s="25"/>
      <c r="M897" s="25"/>
      <c r="N897" s="25"/>
      <c r="O897" s="25"/>
      <c r="P897" s="25"/>
    </row>
    <row r="898" spans="1:16" ht="16.5" thickBot="1" x14ac:dyDescent="0.25">
      <c r="A898" s="25"/>
      <c r="B898" s="25"/>
      <c r="C898" s="198"/>
      <c r="D898" s="25"/>
      <c r="E898" s="203"/>
      <c r="F898" s="25"/>
      <c r="G898" s="204"/>
      <c r="H898" s="25"/>
      <c r="I898" s="25"/>
      <c r="J898" s="25"/>
      <c r="L898" s="25"/>
      <c r="M898" s="25"/>
      <c r="N898" s="25"/>
      <c r="O898" s="25"/>
      <c r="P898" s="25"/>
    </row>
    <row r="899" spans="1:16" ht="16.5" thickBot="1" x14ac:dyDescent="0.25">
      <c r="A899" s="25"/>
      <c r="B899" s="25"/>
      <c r="C899" s="198"/>
      <c r="D899" s="25"/>
      <c r="E899" s="203"/>
      <c r="F899" s="25"/>
      <c r="G899" s="204"/>
      <c r="H899" s="25"/>
      <c r="I899" s="25"/>
      <c r="J899" s="25"/>
      <c r="L899" s="25"/>
      <c r="M899" s="25"/>
      <c r="N899" s="25"/>
      <c r="O899" s="25"/>
      <c r="P899" s="25"/>
    </row>
    <row r="900" spans="1:16" ht="16.5" thickBot="1" x14ac:dyDescent="0.25">
      <c r="A900" s="25"/>
      <c r="B900" s="25"/>
      <c r="C900" s="198"/>
      <c r="D900" s="25"/>
      <c r="E900" s="203"/>
      <c r="F900" s="25"/>
      <c r="G900" s="204"/>
      <c r="H900" s="25"/>
      <c r="I900" s="25"/>
      <c r="J900" s="25"/>
      <c r="L900" s="25"/>
      <c r="M900" s="25"/>
      <c r="N900" s="25"/>
      <c r="O900" s="25"/>
      <c r="P900" s="25"/>
    </row>
    <row r="901" spans="1:16" ht="16.5" thickBot="1" x14ac:dyDescent="0.25">
      <c r="A901" s="25"/>
      <c r="B901" s="25"/>
      <c r="C901" s="198"/>
      <c r="D901" s="25"/>
      <c r="E901" s="203"/>
      <c r="F901" s="25"/>
      <c r="G901" s="204"/>
      <c r="H901" s="25"/>
      <c r="I901" s="25"/>
      <c r="J901" s="25"/>
      <c r="L901" s="25"/>
      <c r="M901" s="25"/>
      <c r="N901" s="25"/>
      <c r="O901" s="25"/>
      <c r="P901" s="25"/>
    </row>
    <row r="902" spans="1:16" ht="16.5" thickBot="1" x14ac:dyDescent="0.25">
      <c r="A902" s="25"/>
      <c r="B902" s="25"/>
      <c r="C902" s="198"/>
      <c r="D902" s="25"/>
      <c r="E902" s="203"/>
      <c r="F902" s="25"/>
      <c r="G902" s="204"/>
      <c r="H902" s="25"/>
      <c r="I902" s="25"/>
      <c r="J902" s="25"/>
      <c r="L902" s="25"/>
      <c r="M902" s="25"/>
      <c r="N902" s="25"/>
      <c r="O902" s="25"/>
      <c r="P902" s="25"/>
    </row>
    <row r="903" spans="1:16" ht="16.5" thickBot="1" x14ac:dyDescent="0.25">
      <c r="A903" s="25"/>
      <c r="B903" s="25"/>
      <c r="C903" s="198"/>
      <c r="D903" s="25"/>
      <c r="E903" s="203"/>
      <c r="F903" s="25"/>
      <c r="G903" s="204"/>
      <c r="H903" s="25"/>
      <c r="I903" s="25"/>
      <c r="J903" s="25"/>
      <c r="L903" s="25"/>
      <c r="M903" s="25"/>
      <c r="N903" s="25"/>
      <c r="O903" s="25"/>
      <c r="P903" s="25"/>
    </row>
    <row r="904" spans="1:16" ht="16.5" thickBot="1" x14ac:dyDescent="0.25">
      <c r="A904" s="25"/>
      <c r="B904" s="25"/>
      <c r="C904" s="198"/>
      <c r="D904" s="25"/>
      <c r="E904" s="203"/>
      <c r="F904" s="25"/>
      <c r="G904" s="204"/>
      <c r="H904" s="25"/>
      <c r="I904" s="25"/>
      <c r="J904" s="25"/>
      <c r="L904" s="25"/>
      <c r="M904" s="25"/>
      <c r="N904" s="25"/>
      <c r="O904" s="25"/>
      <c r="P904" s="25"/>
    </row>
    <row r="905" spans="1:16" ht="16.5" thickBot="1" x14ac:dyDescent="0.25">
      <c r="A905" s="25"/>
      <c r="B905" s="25"/>
      <c r="C905" s="198"/>
      <c r="D905" s="25"/>
      <c r="E905" s="203"/>
      <c r="F905" s="25"/>
      <c r="G905" s="204"/>
      <c r="H905" s="25"/>
      <c r="I905" s="25"/>
      <c r="J905" s="25"/>
      <c r="L905" s="25"/>
      <c r="M905" s="25"/>
      <c r="N905" s="25"/>
      <c r="O905" s="25"/>
      <c r="P905" s="25"/>
    </row>
    <row r="906" spans="1:16" ht="16.5" thickBot="1" x14ac:dyDescent="0.25">
      <c r="A906" s="25"/>
      <c r="B906" s="25"/>
      <c r="C906" s="198"/>
      <c r="D906" s="25"/>
      <c r="E906" s="203"/>
      <c r="F906" s="25"/>
      <c r="G906" s="204"/>
      <c r="H906" s="25"/>
      <c r="I906" s="25"/>
      <c r="J906" s="25"/>
      <c r="L906" s="25"/>
      <c r="M906" s="25"/>
      <c r="N906" s="25"/>
      <c r="O906" s="25"/>
      <c r="P906" s="25"/>
    </row>
    <row r="907" spans="1:16" ht="16.5" thickBot="1" x14ac:dyDescent="0.25">
      <c r="A907" s="25"/>
      <c r="B907" s="25"/>
      <c r="C907" s="198"/>
      <c r="D907" s="25"/>
      <c r="E907" s="203"/>
      <c r="F907" s="25"/>
      <c r="G907" s="204"/>
      <c r="H907" s="25"/>
      <c r="I907" s="25"/>
      <c r="J907" s="25"/>
      <c r="L907" s="25"/>
      <c r="M907" s="25"/>
      <c r="N907" s="25"/>
      <c r="O907" s="25"/>
      <c r="P907" s="25"/>
    </row>
    <row r="908" spans="1:16" ht="16.5" thickBot="1" x14ac:dyDescent="0.25">
      <c r="A908" s="25"/>
      <c r="B908" s="25"/>
      <c r="C908" s="198"/>
      <c r="D908" s="25"/>
      <c r="E908" s="203"/>
      <c r="F908" s="25"/>
      <c r="G908" s="204"/>
      <c r="H908" s="25"/>
      <c r="I908" s="25"/>
      <c r="J908" s="25"/>
      <c r="L908" s="25"/>
      <c r="M908" s="25"/>
      <c r="N908" s="25"/>
      <c r="O908" s="25"/>
      <c r="P908" s="25"/>
    </row>
    <row r="909" spans="1:16" ht="16.5" thickBot="1" x14ac:dyDescent="0.25">
      <c r="A909" s="25"/>
      <c r="B909" s="25"/>
      <c r="C909" s="198"/>
      <c r="D909" s="25"/>
      <c r="E909" s="203"/>
      <c r="F909" s="25"/>
      <c r="G909" s="204"/>
      <c r="H909" s="25"/>
      <c r="I909" s="25"/>
      <c r="J909" s="25"/>
      <c r="L909" s="25"/>
      <c r="M909" s="25"/>
      <c r="N909" s="25"/>
      <c r="O909" s="25"/>
      <c r="P909" s="25"/>
    </row>
    <row r="910" spans="1:16" ht="16.5" thickBot="1" x14ac:dyDescent="0.25">
      <c r="A910" s="25"/>
      <c r="B910" s="25"/>
      <c r="C910" s="198"/>
      <c r="D910" s="25"/>
      <c r="E910" s="203"/>
      <c r="F910" s="25"/>
      <c r="G910" s="204"/>
      <c r="H910" s="25"/>
      <c r="I910" s="25"/>
      <c r="J910" s="25"/>
      <c r="L910" s="25"/>
      <c r="M910" s="25"/>
      <c r="N910" s="25"/>
      <c r="O910" s="25"/>
      <c r="P910" s="25"/>
    </row>
    <row r="911" spans="1:16" ht="16.5" thickBot="1" x14ac:dyDescent="0.25">
      <c r="A911" s="25"/>
      <c r="B911" s="25"/>
      <c r="C911" s="198"/>
      <c r="D911" s="25"/>
      <c r="E911" s="203"/>
      <c r="F911" s="25"/>
      <c r="G911" s="204"/>
      <c r="H911" s="25"/>
      <c r="I911" s="25"/>
      <c r="J911" s="25"/>
      <c r="L911" s="25"/>
      <c r="M911" s="25"/>
      <c r="N911" s="25"/>
      <c r="O911" s="25"/>
      <c r="P911" s="25"/>
    </row>
    <row r="912" spans="1:16" ht="16.5" thickBot="1" x14ac:dyDescent="0.25">
      <c r="A912" s="25"/>
      <c r="B912" s="25"/>
      <c r="C912" s="198"/>
      <c r="D912" s="25"/>
      <c r="E912" s="203"/>
      <c r="F912" s="25"/>
      <c r="G912" s="204"/>
      <c r="H912" s="25"/>
      <c r="I912" s="25"/>
      <c r="J912" s="25"/>
      <c r="L912" s="25"/>
      <c r="M912" s="25"/>
      <c r="N912" s="25"/>
      <c r="O912" s="25"/>
      <c r="P912" s="25"/>
    </row>
    <row r="913" spans="1:16" ht="16.5" thickBot="1" x14ac:dyDescent="0.25">
      <c r="A913" s="25"/>
      <c r="B913" s="25"/>
      <c r="C913" s="198"/>
      <c r="D913" s="25"/>
      <c r="E913" s="203"/>
      <c r="F913" s="25"/>
      <c r="G913" s="204"/>
      <c r="H913" s="25"/>
      <c r="I913" s="25"/>
      <c r="J913" s="25"/>
      <c r="L913" s="25"/>
      <c r="M913" s="25"/>
      <c r="N913" s="25"/>
      <c r="O913" s="25"/>
      <c r="P913" s="25"/>
    </row>
    <row r="914" spans="1:16" ht="16.5" thickBot="1" x14ac:dyDescent="0.25">
      <c r="A914" s="25"/>
      <c r="B914" s="25"/>
      <c r="C914" s="198"/>
      <c r="D914" s="25"/>
      <c r="E914" s="203"/>
      <c r="F914" s="25"/>
      <c r="G914" s="204"/>
      <c r="H914" s="25"/>
      <c r="I914" s="25"/>
      <c r="J914" s="25"/>
      <c r="L914" s="25"/>
      <c r="M914" s="25"/>
      <c r="N914" s="25"/>
      <c r="O914" s="25"/>
      <c r="P914" s="25"/>
    </row>
    <row r="915" spans="1:16" ht="16.5" thickBot="1" x14ac:dyDescent="0.25">
      <c r="A915" s="25"/>
      <c r="B915" s="25"/>
      <c r="C915" s="198"/>
      <c r="D915" s="25"/>
      <c r="E915" s="203"/>
      <c r="F915" s="25"/>
      <c r="G915" s="204"/>
      <c r="H915" s="25"/>
      <c r="I915" s="25"/>
      <c r="J915" s="25"/>
      <c r="L915" s="25"/>
      <c r="M915" s="25"/>
      <c r="N915" s="25"/>
      <c r="O915" s="25"/>
      <c r="P915" s="25"/>
    </row>
    <row r="916" spans="1:16" ht="16.5" thickBot="1" x14ac:dyDescent="0.25">
      <c r="A916" s="25"/>
      <c r="B916" s="25"/>
      <c r="C916" s="198"/>
      <c r="D916" s="25"/>
      <c r="E916" s="203"/>
      <c r="F916" s="25"/>
      <c r="G916" s="204"/>
      <c r="H916" s="25"/>
      <c r="I916" s="25"/>
      <c r="J916" s="25"/>
      <c r="L916" s="25"/>
      <c r="M916" s="25"/>
      <c r="N916" s="25"/>
      <c r="O916" s="25"/>
      <c r="P916" s="25"/>
    </row>
    <row r="917" spans="1:16" ht="16.5" thickBot="1" x14ac:dyDescent="0.25">
      <c r="A917" s="25"/>
      <c r="B917" s="25"/>
      <c r="C917" s="198"/>
      <c r="D917" s="25"/>
      <c r="E917" s="203"/>
      <c r="F917" s="25"/>
      <c r="G917" s="204"/>
      <c r="H917" s="25"/>
      <c r="I917" s="25"/>
      <c r="J917" s="25"/>
      <c r="L917" s="25"/>
      <c r="M917" s="25"/>
      <c r="N917" s="25"/>
      <c r="O917" s="25"/>
      <c r="P917" s="25"/>
    </row>
    <row r="918" spans="1:16" ht="16.5" thickBot="1" x14ac:dyDescent="0.25">
      <c r="A918" s="25"/>
      <c r="B918" s="25"/>
      <c r="C918" s="198"/>
      <c r="D918" s="25"/>
      <c r="E918" s="203"/>
      <c r="F918" s="25"/>
      <c r="G918" s="204"/>
      <c r="H918" s="25"/>
      <c r="I918" s="25"/>
      <c r="J918" s="25"/>
      <c r="L918" s="25"/>
      <c r="M918" s="25"/>
      <c r="N918" s="25"/>
      <c r="O918" s="25"/>
      <c r="P918" s="25"/>
    </row>
    <row r="919" spans="1:16" ht="16.5" thickBot="1" x14ac:dyDescent="0.25">
      <c r="A919" s="25"/>
      <c r="B919" s="25"/>
      <c r="C919" s="198"/>
      <c r="D919" s="25"/>
      <c r="E919" s="203"/>
      <c r="F919" s="25"/>
      <c r="G919" s="204"/>
      <c r="H919" s="25"/>
      <c r="I919" s="25"/>
      <c r="J919" s="25"/>
      <c r="L919" s="25"/>
      <c r="M919" s="25"/>
      <c r="N919" s="25"/>
      <c r="O919" s="25"/>
      <c r="P919" s="25"/>
    </row>
    <row r="920" spans="1:16" ht="16.5" thickBot="1" x14ac:dyDescent="0.25">
      <c r="A920" s="25"/>
      <c r="B920" s="25"/>
      <c r="C920" s="198"/>
      <c r="D920" s="25"/>
      <c r="E920" s="203"/>
      <c r="F920" s="25"/>
      <c r="G920" s="204"/>
      <c r="H920" s="25"/>
      <c r="I920" s="25"/>
      <c r="J920" s="25"/>
      <c r="L920" s="25"/>
      <c r="M920" s="25"/>
      <c r="N920" s="25"/>
      <c r="O920" s="25"/>
      <c r="P920" s="25"/>
    </row>
    <row r="921" spans="1:16" ht="16.5" thickBot="1" x14ac:dyDescent="0.25">
      <c r="A921" s="25"/>
      <c r="B921" s="25"/>
      <c r="C921" s="198"/>
      <c r="D921" s="25"/>
      <c r="E921" s="203"/>
      <c r="F921" s="25"/>
      <c r="G921" s="204"/>
      <c r="H921" s="25"/>
      <c r="I921" s="25"/>
      <c r="J921" s="25"/>
      <c r="L921" s="25"/>
      <c r="M921" s="25"/>
      <c r="N921" s="25"/>
      <c r="O921" s="25"/>
      <c r="P921" s="25"/>
    </row>
    <row r="922" spans="1:16" ht="16.5" thickBot="1" x14ac:dyDescent="0.25">
      <c r="A922" s="25"/>
      <c r="B922" s="25"/>
      <c r="C922" s="198"/>
      <c r="D922" s="25"/>
      <c r="E922" s="203"/>
      <c r="F922" s="25"/>
      <c r="G922" s="204"/>
      <c r="H922" s="25"/>
      <c r="I922" s="25"/>
      <c r="J922" s="25"/>
      <c r="L922" s="25"/>
      <c r="M922" s="25"/>
      <c r="N922" s="25"/>
      <c r="O922" s="25"/>
      <c r="P922" s="25"/>
    </row>
    <row r="923" spans="1:16" ht="16.5" thickBot="1" x14ac:dyDescent="0.25">
      <c r="A923" s="25"/>
      <c r="B923" s="25"/>
      <c r="C923" s="198"/>
      <c r="D923" s="25"/>
      <c r="E923" s="203"/>
      <c r="F923" s="25"/>
      <c r="G923" s="204"/>
      <c r="H923" s="25"/>
      <c r="I923" s="25"/>
      <c r="J923" s="25"/>
      <c r="L923" s="25"/>
      <c r="M923" s="25"/>
      <c r="N923" s="25"/>
      <c r="O923" s="25"/>
      <c r="P923" s="25"/>
    </row>
    <row r="924" spans="1:16" ht="16.5" thickBot="1" x14ac:dyDescent="0.25">
      <c r="A924" s="25"/>
      <c r="B924" s="25"/>
      <c r="C924" s="198"/>
      <c r="D924" s="25"/>
      <c r="E924" s="203"/>
      <c r="F924" s="25"/>
      <c r="G924" s="204"/>
      <c r="H924" s="25"/>
      <c r="I924" s="25"/>
      <c r="J924" s="25"/>
      <c r="L924" s="25"/>
      <c r="M924" s="25"/>
      <c r="N924" s="25"/>
      <c r="O924" s="25"/>
      <c r="P924" s="25"/>
    </row>
    <row r="925" spans="1:16" ht="16.5" thickBot="1" x14ac:dyDescent="0.25">
      <c r="A925" s="25"/>
      <c r="B925" s="25"/>
      <c r="C925" s="198"/>
      <c r="D925" s="25"/>
      <c r="E925" s="203"/>
      <c r="F925" s="25"/>
      <c r="G925" s="204"/>
      <c r="H925" s="25"/>
      <c r="I925" s="25"/>
      <c r="J925" s="25"/>
      <c r="L925" s="25"/>
      <c r="M925" s="25"/>
      <c r="N925" s="25"/>
      <c r="O925" s="25"/>
      <c r="P925" s="25"/>
    </row>
    <row r="926" spans="1:16" ht="16.5" thickBot="1" x14ac:dyDescent="0.25">
      <c r="A926" s="25"/>
      <c r="B926" s="25"/>
      <c r="C926" s="198"/>
      <c r="D926" s="25"/>
      <c r="E926" s="203"/>
      <c r="F926" s="25"/>
      <c r="G926" s="204"/>
      <c r="H926" s="25"/>
      <c r="I926" s="25"/>
      <c r="J926" s="25"/>
      <c r="L926" s="25"/>
      <c r="M926" s="25"/>
      <c r="N926" s="25"/>
      <c r="O926" s="25"/>
      <c r="P926" s="25"/>
    </row>
    <row r="927" spans="1:16" ht="16.5" thickBot="1" x14ac:dyDescent="0.25">
      <c r="A927" s="25"/>
      <c r="B927" s="25"/>
      <c r="C927" s="198"/>
      <c r="D927" s="25"/>
      <c r="E927" s="203"/>
      <c r="F927" s="25"/>
      <c r="G927" s="204"/>
      <c r="H927" s="25"/>
      <c r="I927" s="25"/>
      <c r="J927" s="25"/>
      <c r="L927" s="25"/>
      <c r="M927" s="25"/>
      <c r="N927" s="25"/>
      <c r="O927" s="25"/>
      <c r="P927" s="25"/>
    </row>
    <row r="928" spans="1:16" ht="16.5" thickBot="1" x14ac:dyDescent="0.25">
      <c r="A928" s="25"/>
      <c r="B928" s="25"/>
      <c r="C928" s="198"/>
      <c r="D928" s="25"/>
      <c r="E928" s="203"/>
      <c r="F928" s="25"/>
      <c r="G928" s="204"/>
      <c r="H928" s="25"/>
      <c r="I928" s="25"/>
      <c r="J928" s="25"/>
      <c r="L928" s="25"/>
      <c r="M928" s="25"/>
      <c r="N928" s="25"/>
      <c r="O928" s="25"/>
      <c r="P928" s="25"/>
    </row>
    <row r="929" spans="1:16" ht="16.5" thickBot="1" x14ac:dyDescent="0.25">
      <c r="A929" s="25"/>
      <c r="B929" s="25"/>
      <c r="C929" s="198"/>
      <c r="D929" s="25"/>
      <c r="E929" s="203"/>
      <c r="F929" s="25"/>
      <c r="G929" s="204"/>
      <c r="H929" s="25"/>
      <c r="I929" s="25"/>
      <c r="J929" s="25"/>
      <c r="L929" s="25"/>
      <c r="M929" s="25"/>
      <c r="N929" s="25"/>
      <c r="O929" s="25"/>
      <c r="P929" s="25"/>
    </row>
    <row r="930" spans="1:16" ht="16.5" thickBot="1" x14ac:dyDescent="0.25">
      <c r="A930" s="25"/>
      <c r="B930" s="25"/>
      <c r="C930" s="198"/>
      <c r="D930" s="25"/>
      <c r="E930" s="203"/>
      <c r="F930" s="25"/>
      <c r="G930" s="204"/>
      <c r="H930" s="25"/>
      <c r="I930" s="25"/>
      <c r="J930" s="25"/>
      <c r="L930" s="25"/>
      <c r="M930" s="25"/>
      <c r="N930" s="25"/>
      <c r="O930" s="25"/>
      <c r="P930" s="25"/>
    </row>
    <row r="931" spans="1:16" ht="16.5" thickBot="1" x14ac:dyDescent="0.25">
      <c r="A931" s="25"/>
      <c r="B931" s="25"/>
      <c r="C931" s="198"/>
      <c r="D931" s="25"/>
      <c r="E931" s="203"/>
      <c r="F931" s="25"/>
      <c r="G931" s="204"/>
      <c r="H931" s="25"/>
      <c r="I931" s="25"/>
      <c r="J931" s="25"/>
      <c r="L931" s="25"/>
      <c r="M931" s="25"/>
      <c r="N931" s="25"/>
      <c r="O931" s="25"/>
      <c r="P931" s="25"/>
    </row>
    <row r="932" spans="1:16" ht="16.5" thickBot="1" x14ac:dyDescent="0.25">
      <c r="A932" s="25"/>
      <c r="B932" s="25"/>
      <c r="C932" s="198"/>
      <c r="D932" s="25"/>
      <c r="E932" s="203"/>
      <c r="F932" s="25"/>
      <c r="G932" s="204"/>
      <c r="H932" s="25"/>
      <c r="I932" s="25"/>
      <c r="J932" s="25"/>
      <c r="L932" s="25"/>
      <c r="M932" s="25"/>
      <c r="N932" s="25"/>
      <c r="O932" s="25"/>
      <c r="P932" s="25"/>
    </row>
    <row r="933" spans="1:16" ht="16.5" thickBot="1" x14ac:dyDescent="0.25">
      <c r="A933" s="25"/>
      <c r="B933" s="25"/>
      <c r="C933" s="198"/>
      <c r="D933" s="25"/>
      <c r="E933" s="203"/>
      <c r="F933" s="25"/>
      <c r="G933" s="204"/>
      <c r="H933" s="25"/>
      <c r="I933" s="25"/>
      <c r="J933" s="25"/>
      <c r="L933" s="25"/>
      <c r="M933" s="25"/>
      <c r="N933" s="25"/>
      <c r="O933" s="25"/>
      <c r="P933" s="25"/>
    </row>
    <row r="934" spans="1:16" ht="16.5" thickBot="1" x14ac:dyDescent="0.25">
      <c r="A934" s="25"/>
      <c r="B934" s="25"/>
      <c r="C934" s="198"/>
      <c r="D934" s="25"/>
      <c r="E934" s="203"/>
      <c r="F934" s="25"/>
      <c r="G934" s="204"/>
      <c r="H934" s="25"/>
      <c r="I934" s="25"/>
      <c r="J934" s="25"/>
      <c r="L934" s="25"/>
      <c r="M934" s="25"/>
      <c r="N934" s="25"/>
      <c r="O934" s="25"/>
      <c r="P934" s="25"/>
    </row>
    <row r="935" spans="1:16" ht="16.5" thickBot="1" x14ac:dyDescent="0.25">
      <c r="A935" s="25"/>
      <c r="B935" s="25"/>
      <c r="C935" s="198"/>
      <c r="D935" s="25"/>
      <c r="E935" s="203"/>
      <c r="F935" s="25"/>
      <c r="G935" s="204"/>
      <c r="H935" s="25"/>
      <c r="I935" s="25"/>
      <c r="J935" s="25"/>
      <c r="L935" s="25"/>
      <c r="M935" s="25"/>
      <c r="N935" s="25"/>
      <c r="O935" s="25"/>
      <c r="P935" s="25"/>
    </row>
    <row r="936" spans="1:16" ht="16.5" thickBot="1" x14ac:dyDescent="0.25">
      <c r="A936" s="25"/>
      <c r="B936" s="25"/>
      <c r="C936" s="198"/>
      <c r="D936" s="25"/>
      <c r="E936" s="203"/>
      <c r="F936" s="25"/>
      <c r="G936" s="204"/>
      <c r="H936" s="25"/>
      <c r="I936" s="25"/>
      <c r="J936" s="25"/>
      <c r="L936" s="25"/>
      <c r="M936" s="25"/>
      <c r="N936" s="25"/>
      <c r="O936" s="25"/>
      <c r="P936" s="25"/>
    </row>
    <row r="937" spans="1:16" ht="16.5" thickBot="1" x14ac:dyDescent="0.25">
      <c r="A937" s="25"/>
      <c r="B937" s="25"/>
      <c r="C937" s="198"/>
      <c r="D937" s="25"/>
      <c r="E937" s="203"/>
      <c r="F937" s="25"/>
      <c r="G937" s="204"/>
      <c r="H937" s="25"/>
      <c r="I937" s="25"/>
      <c r="J937" s="25"/>
      <c r="L937" s="25"/>
      <c r="M937" s="25"/>
      <c r="N937" s="25"/>
      <c r="O937" s="25"/>
      <c r="P937" s="25"/>
    </row>
    <row r="938" spans="1:16" ht="16.5" thickBot="1" x14ac:dyDescent="0.25">
      <c r="A938" s="25"/>
      <c r="B938" s="25"/>
      <c r="C938" s="198"/>
      <c r="D938" s="25"/>
      <c r="E938" s="203"/>
      <c r="F938" s="25"/>
      <c r="G938" s="204"/>
      <c r="H938" s="25"/>
      <c r="I938" s="25"/>
      <c r="J938" s="25"/>
      <c r="L938" s="25"/>
      <c r="M938" s="25"/>
      <c r="N938" s="25"/>
      <c r="O938" s="25"/>
      <c r="P938" s="25"/>
    </row>
    <row r="939" spans="1:16" ht="16.5" thickBot="1" x14ac:dyDescent="0.25">
      <c r="A939" s="25"/>
      <c r="B939" s="25"/>
      <c r="C939" s="198"/>
      <c r="D939" s="25"/>
      <c r="E939" s="203"/>
      <c r="F939" s="25"/>
      <c r="G939" s="204"/>
      <c r="H939" s="25"/>
      <c r="I939" s="25"/>
      <c r="J939" s="25"/>
      <c r="L939" s="25"/>
      <c r="M939" s="25"/>
      <c r="N939" s="25"/>
      <c r="O939" s="25"/>
      <c r="P939" s="25"/>
    </row>
    <row r="940" spans="1:16" ht="16.5" thickBot="1" x14ac:dyDescent="0.25">
      <c r="A940" s="25"/>
      <c r="B940" s="25"/>
      <c r="C940" s="198"/>
      <c r="D940" s="25"/>
      <c r="E940" s="203"/>
      <c r="F940" s="25"/>
      <c r="G940" s="204"/>
      <c r="H940" s="25"/>
      <c r="I940" s="25"/>
      <c r="J940" s="25"/>
      <c r="L940" s="25"/>
      <c r="M940" s="25"/>
      <c r="N940" s="25"/>
      <c r="O940" s="25"/>
      <c r="P940" s="25"/>
    </row>
    <row r="941" spans="1:16" ht="16.5" thickBot="1" x14ac:dyDescent="0.25">
      <c r="A941" s="25"/>
      <c r="B941" s="25"/>
      <c r="C941" s="198"/>
      <c r="D941" s="25"/>
      <c r="E941" s="203"/>
      <c r="F941" s="25"/>
      <c r="G941" s="204"/>
      <c r="H941" s="25"/>
      <c r="I941" s="25"/>
      <c r="J941" s="25"/>
      <c r="L941" s="25"/>
      <c r="M941" s="25"/>
      <c r="N941" s="25"/>
      <c r="O941" s="25"/>
      <c r="P941" s="25"/>
    </row>
    <row r="942" spans="1:16" ht="16.5" thickBot="1" x14ac:dyDescent="0.25">
      <c r="A942" s="25"/>
      <c r="B942" s="25"/>
      <c r="C942" s="198"/>
      <c r="D942" s="25"/>
      <c r="E942" s="203"/>
      <c r="F942" s="25"/>
      <c r="G942" s="204"/>
      <c r="H942" s="25"/>
      <c r="I942" s="25"/>
      <c r="J942" s="25"/>
      <c r="L942" s="25"/>
      <c r="M942" s="25"/>
      <c r="N942" s="25"/>
      <c r="O942" s="25"/>
      <c r="P942" s="25"/>
    </row>
    <row r="943" spans="1:16" ht="16.5" thickBot="1" x14ac:dyDescent="0.25">
      <c r="A943" s="25"/>
      <c r="B943" s="25"/>
      <c r="C943" s="198"/>
      <c r="D943" s="25"/>
      <c r="E943" s="203"/>
      <c r="F943" s="25"/>
      <c r="G943" s="204"/>
      <c r="H943" s="25"/>
      <c r="I943" s="25"/>
      <c r="J943" s="25"/>
      <c r="L943" s="25"/>
      <c r="M943" s="25"/>
      <c r="N943" s="25"/>
      <c r="O943" s="25"/>
      <c r="P943" s="25"/>
    </row>
    <row r="944" spans="1:16" ht="16.5" thickBot="1" x14ac:dyDescent="0.25">
      <c r="A944" s="25"/>
      <c r="B944" s="25"/>
      <c r="C944" s="198"/>
      <c r="D944" s="25"/>
      <c r="E944" s="203"/>
      <c r="F944" s="25"/>
      <c r="G944" s="204"/>
      <c r="H944" s="25"/>
      <c r="I944" s="25"/>
      <c r="J944" s="25"/>
      <c r="L944" s="25"/>
      <c r="M944" s="25"/>
      <c r="N944" s="25"/>
      <c r="O944" s="25"/>
      <c r="P944" s="25"/>
    </row>
    <row r="945" spans="1:16" ht="16.5" thickBot="1" x14ac:dyDescent="0.25">
      <c r="A945" s="25"/>
      <c r="B945" s="25"/>
      <c r="C945" s="198"/>
      <c r="D945" s="25"/>
      <c r="E945" s="203"/>
      <c r="F945" s="25"/>
      <c r="G945" s="204"/>
      <c r="H945" s="25"/>
      <c r="I945" s="25"/>
      <c r="J945" s="25"/>
      <c r="L945" s="25"/>
      <c r="M945" s="25"/>
      <c r="N945" s="25"/>
      <c r="O945" s="25"/>
      <c r="P945" s="25"/>
    </row>
    <row r="946" spans="1:16" ht="16.5" thickBot="1" x14ac:dyDescent="0.25">
      <c r="A946" s="25"/>
      <c r="B946" s="25"/>
      <c r="C946" s="198"/>
      <c r="D946" s="25"/>
      <c r="E946" s="203"/>
      <c r="F946" s="25"/>
      <c r="G946" s="204"/>
      <c r="H946" s="25"/>
      <c r="I946" s="25"/>
      <c r="J946" s="25"/>
      <c r="L946" s="25"/>
      <c r="M946" s="25"/>
      <c r="N946" s="25"/>
      <c r="O946" s="25"/>
      <c r="P946" s="25"/>
    </row>
    <row r="947" spans="1:16" ht="16.5" thickBot="1" x14ac:dyDescent="0.25">
      <c r="A947" s="25"/>
      <c r="B947" s="25"/>
      <c r="C947" s="198"/>
      <c r="D947" s="25"/>
      <c r="E947" s="203"/>
      <c r="F947" s="25"/>
      <c r="G947" s="204"/>
      <c r="H947" s="25"/>
      <c r="I947" s="25"/>
      <c r="J947" s="25"/>
      <c r="L947" s="25"/>
      <c r="M947" s="25"/>
      <c r="N947" s="25"/>
      <c r="O947" s="25"/>
      <c r="P947" s="25"/>
    </row>
    <row r="948" spans="1:16" ht="16.5" thickBot="1" x14ac:dyDescent="0.25">
      <c r="A948" s="25"/>
      <c r="B948" s="25"/>
      <c r="C948" s="198"/>
      <c r="D948" s="25"/>
      <c r="E948" s="203"/>
      <c r="F948" s="25"/>
      <c r="G948" s="204"/>
      <c r="H948" s="25"/>
      <c r="I948" s="25"/>
      <c r="J948" s="25"/>
      <c r="L948" s="25"/>
      <c r="M948" s="25"/>
      <c r="N948" s="25"/>
      <c r="O948" s="25"/>
      <c r="P948" s="25"/>
    </row>
    <row r="949" spans="1:16" ht="16.5" thickBot="1" x14ac:dyDescent="0.25">
      <c r="A949" s="25"/>
      <c r="B949" s="25"/>
      <c r="C949" s="198"/>
      <c r="D949" s="25"/>
      <c r="E949" s="203"/>
      <c r="F949" s="25"/>
      <c r="G949" s="204"/>
      <c r="H949" s="25"/>
      <c r="I949" s="25"/>
      <c r="J949" s="25"/>
      <c r="L949" s="25"/>
      <c r="M949" s="25"/>
      <c r="N949" s="25"/>
      <c r="O949" s="25"/>
      <c r="P949" s="25"/>
    </row>
    <row r="950" spans="1:16" ht="16.5" thickBot="1" x14ac:dyDescent="0.25">
      <c r="A950" s="25"/>
      <c r="B950" s="25"/>
      <c r="C950" s="198"/>
      <c r="D950" s="25"/>
      <c r="E950" s="203"/>
      <c r="F950" s="25"/>
      <c r="G950" s="204"/>
      <c r="H950" s="25"/>
      <c r="I950" s="25"/>
      <c r="J950" s="25"/>
      <c r="L950" s="25"/>
      <c r="M950" s="25"/>
      <c r="N950" s="25"/>
      <c r="O950" s="25"/>
      <c r="P950" s="25"/>
    </row>
    <row r="951" spans="1:16" ht="16.5" thickBot="1" x14ac:dyDescent="0.25">
      <c r="A951" s="25"/>
      <c r="B951" s="25"/>
      <c r="C951" s="198"/>
      <c r="D951" s="25"/>
      <c r="E951" s="203"/>
      <c r="F951" s="25"/>
      <c r="G951" s="204"/>
      <c r="H951" s="25"/>
      <c r="I951" s="25"/>
      <c r="J951" s="25"/>
      <c r="L951" s="25"/>
      <c r="M951" s="25"/>
      <c r="N951" s="25"/>
      <c r="O951" s="25"/>
      <c r="P951" s="25"/>
    </row>
    <row r="952" spans="1:16" ht="16.5" thickBot="1" x14ac:dyDescent="0.25">
      <c r="A952" s="25"/>
      <c r="B952" s="25"/>
      <c r="C952" s="198"/>
      <c r="D952" s="25"/>
      <c r="E952" s="203"/>
      <c r="F952" s="25"/>
      <c r="G952" s="204"/>
      <c r="H952" s="25"/>
      <c r="I952" s="25"/>
      <c r="J952" s="25"/>
      <c r="L952" s="25"/>
      <c r="M952" s="25"/>
      <c r="N952" s="25"/>
      <c r="O952" s="25"/>
      <c r="P952" s="25"/>
    </row>
    <row r="953" spans="1:16" ht="16.5" thickBot="1" x14ac:dyDescent="0.25">
      <c r="A953" s="25"/>
      <c r="B953" s="25"/>
      <c r="C953" s="198"/>
      <c r="D953" s="25"/>
      <c r="E953" s="203"/>
      <c r="F953" s="25"/>
      <c r="G953" s="204"/>
      <c r="H953" s="25"/>
      <c r="I953" s="25"/>
      <c r="J953" s="25"/>
      <c r="L953" s="25"/>
      <c r="M953" s="25"/>
      <c r="N953" s="25"/>
      <c r="O953" s="25"/>
      <c r="P953" s="25"/>
    </row>
    <row r="954" spans="1:16" ht="16.5" thickBot="1" x14ac:dyDescent="0.25">
      <c r="A954" s="25"/>
      <c r="B954" s="25"/>
      <c r="C954" s="198"/>
      <c r="D954" s="25"/>
      <c r="E954" s="203"/>
      <c r="F954" s="25"/>
      <c r="G954" s="204"/>
      <c r="H954" s="25"/>
      <c r="I954" s="25"/>
      <c r="J954" s="25"/>
      <c r="L954" s="25"/>
      <c r="M954" s="25"/>
      <c r="N954" s="25"/>
      <c r="O954" s="25"/>
      <c r="P954" s="25"/>
    </row>
    <row r="955" spans="1:16" ht="16.5" thickBot="1" x14ac:dyDescent="0.25">
      <c r="A955" s="25"/>
      <c r="B955" s="25"/>
      <c r="C955" s="198"/>
      <c r="D955" s="25"/>
      <c r="E955" s="203"/>
      <c r="F955" s="25"/>
      <c r="G955" s="204"/>
      <c r="H955" s="25"/>
      <c r="I955" s="25"/>
      <c r="J955" s="25"/>
      <c r="L955" s="25"/>
      <c r="M955" s="25"/>
      <c r="N955" s="25"/>
      <c r="O955" s="25"/>
      <c r="P955" s="25"/>
    </row>
    <row r="956" spans="1:16" ht="16.5" thickBot="1" x14ac:dyDescent="0.25">
      <c r="A956" s="25"/>
      <c r="B956" s="25"/>
      <c r="C956" s="198"/>
      <c r="D956" s="25"/>
      <c r="E956" s="203"/>
      <c r="F956" s="25"/>
      <c r="G956" s="204"/>
      <c r="H956" s="25"/>
      <c r="I956" s="25"/>
      <c r="J956" s="25"/>
      <c r="L956" s="25"/>
      <c r="M956" s="25"/>
      <c r="N956" s="25"/>
      <c r="O956" s="25"/>
      <c r="P956" s="25"/>
    </row>
    <row r="957" spans="1:16" ht="16.5" thickBot="1" x14ac:dyDescent="0.25">
      <c r="A957" s="25"/>
      <c r="B957" s="25"/>
      <c r="C957" s="198"/>
      <c r="D957" s="25"/>
      <c r="E957" s="203"/>
      <c r="F957" s="25"/>
      <c r="G957" s="204"/>
      <c r="H957" s="25"/>
      <c r="I957" s="25"/>
      <c r="J957" s="25"/>
      <c r="L957" s="25"/>
      <c r="M957" s="25"/>
      <c r="N957" s="25"/>
      <c r="O957" s="25"/>
      <c r="P957" s="25"/>
    </row>
    <row r="958" spans="1:16" ht="16.5" thickBot="1" x14ac:dyDescent="0.25">
      <c r="A958" s="25"/>
      <c r="B958" s="25"/>
      <c r="C958" s="198"/>
      <c r="D958" s="25"/>
      <c r="E958" s="203"/>
      <c r="F958" s="25"/>
      <c r="G958" s="204"/>
      <c r="H958" s="25"/>
      <c r="I958" s="25"/>
      <c r="J958" s="25"/>
      <c r="L958" s="25"/>
      <c r="M958" s="25"/>
      <c r="N958" s="25"/>
      <c r="O958" s="25"/>
      <c r="P958" s="25"/>
    </row>
    <row r="959" spans="1:16" ht="16.5" thickBot="1" x14ac:dyDescent="0.25">
      <c r="A959" s="25"/>
      <c r="B959" s="25"/>
      <c r="C959" s="198"/>
      <c r="D959" s="25"/>
      <c r="E959" s="203"/>
      <c r="F959" s="25"/>
      <c r="G959" s="204"/>
      <c r="H959" s="25"/>
      <c r="I959" s="25"/>
      <c r="J959" s="25"/>
      <c r="L959" s="25"/>
      <c r="M959" s="25"/>
      <c r="N959" s="25"/>
      <c r="O959" s="25"/>
      <c r="P959" s="25"/>
    </row>
    <row r="960" spans="1:16" ht="16.5" thickBot="1" x14ac:dyDescent="0.25">
      <c r="A960" s="25"/>
      <c r="B960" s="25"/>
      <c r="C960" s="198"/>
      <c r="D960" s="25"/>
      <c r="E960" s="203"/>
      <c r="F960" s="25"/>
      <c r="G960" s="204"/>
      <c r="H960" s="25"/>
      <c r="I960" s="25"/>
      <c r="J960" s="25"/>
      <c r="L960" s="25"/>
      <c r="M960" s="25"/>
      <c r="N960" s="25"/>
      <c r="O960" s="25"/>
      <c r="P960" s="25"/>
    </row>
    <row r="961" spans="1:16" ht="16.5" thickBot="1" x14ac:dyDescent="0.25">
      <c r="A961" s="25"/>
      <c r="B961" s="25"/>
      <c r="C961" s="198"/>
      <c r="D961" s="25"/>
      <c r="E961" s="203"/>
      <c r="F961" s="25"/>
      <c r="G961" s="204"/>
      <c r="H961" s="25"/>
      <c r="I961" s="25"/>
      <c r="J961" s="25"/>
      <c r="L961" s="25"/>
      <c r="M961" s="25"/>
      <c r="N961" s="25"/>
      <c r="O961" s="25"/>
      <c r="P961" s="25"/>
    </row>
    <row r="962" spans="1:16" ht="16.5" thickBot="1" x14ac:dyDescent="0.25">
      <c r="A962" s="25"/>
      <c r="B962" s="25"/>
      <c r="C962" s="198"/>
      <c r="D962" s="25"/>
      <c r="E962" s="203"/>
      <c r="F962" s="25"/>
      <c r="G962" s="204"/>
      <c r="H962" s="25"/>
      <c r="I962" s="25"/>
      <c r="J962" s="25"/>
      <c r="L962" s="25"/>
      <c r="M962" s="25"/>
      <c r="N962" s="25"/>
      <c r="O962" s="25"/>
      <c r="P962" s="25"/>
    </row>
    <row r="963" spans="1:16" ht="16.5" thickBot="1" x14ac:dyDescent="0.25">
      <c r="A963" s="25"/>
      <c r="B963" s="25"/>
      <c r="C963" s="198"/>
      <c r="D963" s="25"/>
      <c r="E963" s="203"/>
      <c r="F963" s="25"/>
      <c r="G963" s="204"/>
      <c r="H963" s="25"/>
      <c r="I963" s="25"/>
      <c r="J963" s="25"/>
      <c r="L963" s="25"/>
      <c r="M963" s="25"/>
      <c r="N963" s="25"/>
      <c r="O963" s="25"/>
      <c r="P963" s="25"/>
    </row>
    <row r="964" spans="1:16" ht="16.5" thickBot="1" x14ac:dyDescent="0.25">
      <c r="A964" s="25"/>
      <c r="B964" s="25"/>
      <c r="C964" s="198"/>
      <c r="D964" s="25"/>
      <c r="E964" s="203"/>
      <c r="F964" s="25"/>
      <c r="G964" s="204"/>
      <c r="H964" s="25"/>
      <c r="I964" s="25"/>
      <c r="J964" s="25"/>
      <c r="L964" s="25"/>
      <c r="M964" s="25"/>
      <c r="N964" s="25"/>
      <c r="O964" s="25"/>
      <c r="P964" s="25"/>
    </row>
    <row r="965" spans="1:16" ht="16.5" thickBot="1" x14ac:dyDescent="0.25">
      <c r="A965" s="25"/>
      <c r="B965" s="25"/>
      <c r="C965" s="198"/>
      <c r="D965" s="25"/>
      <c r="E965" s="203"/>
      <c r="F965" s="25"/>
      <c r="G965" s="204"/>
      <c r="H965" s="25"/>
      <c r="I965" s="25"/>
      <c r="J965" s="25"/>
      <c r="L965" s="25"/>
      <c r="M965" s="25"/>
      <c r="N965" s="25"/>
      <c r="O965" s="25"/>
      <c r="P965" s="25"/>
    </row>
    <row r="966" spans="1:16" ht="16.5" thickBot="1" x14ac:dyDescent="0.25">
      <c r="A966" s="25"/>
      <c r="B966" s="25"/>
      <c r="C966" s="198"/>
      <c r="D966" s="25"/>
      <c r="E966" s="203"/>
      <c r="F966" s="25"/>
      <c r="G966" s="204"/>
      <c r="H966" s="25"/>
      <c r="I966" s="25"/>
      <c r="J966" s="25"/>
      <c r="L966" s="25"/>
      <c r="M966" s="25"/>
      <c r="N966" s="25"/>
      <c r="O966" s="25"/>
      <c r="P966" s="25"/>
    </row>
    <row r="967" spans="1:16" ht="16.5" thickBot="1" x14ac:dyDescent="0.25">
      <c r="A967" s="25"/>
      <c r="B967" s="25"/>
      <c r="C967" s="198"/>
      <c r="D967" s="25"/>
      <c r="E967" s="203"/>
      <c r="F967" s="25"/>
      <c r="G967" s="204"/>
      <c r="H967" s="25"/>
      <c r="I967" s="25"/>
      <c r="J967" s="25"/>
      <c r="L967" s="25"/>
      <c r="M967" s="25"/>
      <c r="N967" s="25"/>
      <c r="O967" s="25"/>
      <c r="P967" s="25"/>
    </row>
    <row r="968" spans="1:16" ht="16.5" thickBot="1" x14ac:dyDescent="0.25">
      <c r="A968" s="25"/>
      <c r="B968" s="25"/>
      <c r="C968" s="198"/>
      <c r="D968" s="25"/>
      <c r="E968" s="203"/>
      <c r="F968" s="25"/>
      <c r="G968" s="204"/>
      <c r="H968" s="25"/>
      <c r="I968" s="25"/>
      <c r="J968" s="25"/>
      <c r="L968" s="25"/>
      <c r="M968" s="25"/>
      <c r="N968" s="25"/>
      <c r="O968" s="25"/>
      <c r="P968" s="25"/>
    </row>
    <row r="969" spans="1:16" ht="16.5" thickBot="1" x14ac:dyDescent="0.25">
      <c r="A969" s="25"/>
      <c r="B969" s="25"/>
      <c r="C969" s="198"/>
      <c r="D969" s="25"/>
      <c r="E969" s="203"/>
      <c r="F969" s="25"/>
      <c r="G969" s="204"/>
      <c r="H969" s="25"/>
      <c r="I969" s="25"/>
      <c r="J969" s="25"/>
      <c r="L969" s="25"/>
      <c r="M969" s="25"/>
      <c r="N969" s="25"/>
      <c r="O969" s="25"/>
      <c r="P969" s="25"/>
    </row>
    <row r="970" spans="1:16" ht="16.5" thickBot="1" x14ac:dyDescent="0.25">
      <c r="A970" s="25"/>
      <c r="B970" s="25"/>
      <c r="C970" s="198"/>
      <c r="D970" s="25"/>
      <c r="E970" s="203"/>
      <c r="F970" s="25"/>
      <c r="G970" s="204"/>
      <c r="H970" s="25"/>
      <c r="I970" s="25"/>
      <c r="J970" s="25"/>
      <c r="L970" s="25"/>
      <c r="M970" s="25"/>
      <c r="N970" s="25"/>
      <c r="O970" s="25"/>
      <c r="P970" s="25"/>
    </row>
    <row r="971" spans="1:16" ht="16.5" thickBot="1" x14ac:dyDescent="0.25">
      <c r="A971" s="25"/>
      <c r="B971" s="25"/>
      <c r="C971" s="198"/>
      <c r="D971" s="25"/>
      <c r="E971" s="203"/>
      <c r="F971" s="25"/>
      <c r="G971" s="204"/>
      <c r="H971" s="25"/>
      <c r="I971" s="25"/>
      <c r="J971" s="25"/>
      <c r="L971" s="25"/>
      <c r="M971" s="25"/>
      <c r="N971" s="25"/>
      <c r="O971" s="25"/>
      <c r="P971" s="25"/>
    </row>
    <row r="972" spans="1:16" ht="16.5" thickBot="1" x14ac:dyDescent="0.25">
      <c r="A972" s="25"/>
      <c r="B972" s="25"/>
      <c r="C972" s="198"/>
      <c r="D972" s="25"/>
      <c r="E972" s="203"/>
      <c r="F972" s="25"/>
      <c r="G972" s="204"/>
      <c r="H972" s="25"/>
      <c r="I972" s="25"/>
      <c r="J972" s="25"/>
      <c r="L972" s="25"/>
      <c r="M972" s="25"/>
      <c r="N972" s="25"/>
      <c r="O972" s="25"/>
      <c r="P972" s="25"/>
    </row>
    <row r="973" spans="1:16" ht="16.5" thickBot="1" x14ac:dyDescent="0.25">
      <c r="A973" s="25"/>
      <c r="B973" s="25"/>
      <c r="C973" s="198"/>
      <c r="D973" s="25"/>
      <c r="E973" s="203"/>
      <c r="F973" s="25"/>
      <c r="G973" s="204"/>
      <c r="H973" s="25"/>
      <c r="I973" s="25"/>
      <c r="J973" s="25"/>
      <c r="L973" s="25"/>
      <c r="M973" s="25"/>
      <c r="N973" s="25"/>
      <c r="O973" s="25"/>
      <c r="P973" s="25"/>
    </row>
    <row r="974" spans="1:16" ht="16.5" thickBot="1" x14ac:dyDescent="0.25">
      <c r="A974" s="25"/>
      <c r="B974" s="25"/>
      <c r="C974" s="198"/>
      <c r="D974" s="25"/>
      <c r="E974" s="203"/>
      <c r="F974" s="25"/>
      <c r="G974" s="204"/>
      <c r="H974" s="25"/>
      <c r="I974" s="25"/>
      <c r="J974" s="25"/>
      <c r="L974" s="25"/>
      <c r="M974" s="25"/>
      <c r="N974" s="25"/>
      <c r="O974" s="25"/>
      <c r="P974" s="25"/>
    </row>
    <row r="975" spans="1:16" ht="16.5" thickBot="1" x14ac:dyDescent="0.25">
      <c r="A975" s="25"/>
      <c r="B975" s="25"/>
      <c r="C975" s="198"/>
      <c r="D975" s="25"/>
      <c r="E975" s="203"/>
      <c r="F975" s="25"/>
      <c r="G975" s="204"/>
      <c r="H975" s="25"/>
      <c r="I975" s="25"/>
      <c r="J975" s="25"/>
      <c r="L975" s="25"/>
      <c r="M975" s="25"/>
      <c r="N975" s="25"/>
      <c r="O975" s="25"/>
      <c r="P975" s="25"/>
    </row>
    <row r="976" spans="1:16" ht="16.5" thickBot="1" x14ac:dyDescent="0.25">
      <c r="A976" s="25"/>
      <c r="B976" s="25"/>
      <c r="C976" s="198"/>
      <c r="D976" s="25"/>
      <c r="E976" s="203"/>
      <c r="F976" s="25"/>
      <c r="G976" s="204"/>
      <c r="H976" s="25"/>
      <c r="I976" s="25"/>
      <c r="J976" s="25"/>
      <c r="L976" s="25"/>
      <c r="M976" s="25"/>
      <c r="N976" s="25"/>
      <c r="O976" s="25"/>
      <c r="P976" s="25"/>
    </row>
    <row r="977" spans="1:16" ht="16.5" thickBot="1" x14ac:dyDescent="0.25">
      <c r="A977" s="25"/>
      <c r="B977" s="25"/>
      <c r="C977" s="198"/>
      <c r="D977" s="25"/>
      <c r="E977" s="203"/>
      <c r="F977" s="25"/>
      <c r="G977" s="204"/>
      <c r="H977" s="25"/>
      <c r="I977" s="25"/>
      <c r="J977" s="25"/>
      <c r="L977" s="25"/>
      <c r="M977" s="25"/>
      <c r="N977" s="25"/>
      <c r="O977" s="25"/>
      <c r="P977" s="25"/>
    </row>
    <row r="978" spans="1:16" ht="16.5" thickBot="1" x14ac:dyDescent="0.25">
      <c r="A978" s="25"/>
      <c r="B978" s="25"/>
      <c r="C978" s="198"/>
      <c r="D978" s="25"/>
      <c r="E978" s="203"/>
      <c r="F978" s="25"/>
      <c r="G978" s="204"/>
      <c r="H978" s="25"/>
      <c r="I978" s="25"/>
      <c r="J978" s="25"/>
      <c r="L978" s="25"/>
      <c r="M978" s="25"/>
      <c r="N978" s="25"/>
      <c r="O978" s="25"/>
      <c r="P978" s="25"/>
    </row>
    <row r="979" spans="1:16" ht="16.5" thickBot="1" x14ac:dyDescent="0.25">
      <c r="A979" s="25"/>
      <c r="B979" s="25"/>
      <c r="C979" s="198"/>
      <c r="D979" s="25"/>
      <c r="E979" s="203"/>
      <c r="F979" s="25"/>
      <c r="G979" s="204"/>
      <c r="H979" s="25"/>
      <c r="I979" s="25"/>
      <c r="J979" s="25"/>
      <c r="L979" s="25"/>
      <c r="M979" s="25"/>
      <c r="N979" s="25"/>
      <c r="O979" s="25"/>
      <c r="P979" s="25"/>
    </row>
    <row r="980" spans="1:16" ht="16.5" thickBot="1" x14ac:dyDescent="0.25">
      <c r="A980" s="25"/>
      <c r="B980" s="25"/>
      <c r="C980" s="198"/>
      <c r="D980" s="25"/>
      <c r="E980" s="203"/>
      <c r="F980" s="25"/>
      <c r="G980" s="204"/>
      <c r="H980" s="25"/>
      <c r="I980" s="25"/>
      <c r="J980" s="25"/>
      <c r="L980" s="25"/>
      <c r="M980" s="25"/>
      <c r="N980" s="25"/>
      <c r="O980" s="25"/>
      <c r="P980" s="25"/>
    </row>
    <row r="981" spans="1:16" ht="16.5" thickBot="1" x14ac:dyDescent="0.25">
      <c r="A981" s="25"/>
      <c r="B981" s="25"/>
      <c r="C981" s="198"/>
      <c r="D981" s="25"/>
      <c r="E981" s="203"/>
      <c r="F981" s="25"/>
      <c r="G981" s="204"/>
      <c r="H981" s="25"/>
      <c r="I981" s="25"/>
      <c r="J981" s="25"/>
      <c r="L981" s="25"/>
      <c r="M981" s="25"/>
      <c r="N981" s="25"/>
      <c r="O981" s="25"/>
      <c r="P981" s="25"/>
    </row>
    <row r="982" spans="1:16" ht="16.5" thickBot="1" x14ac:dyDescent="0.25">
      <c r="A982" s="25"/>
      <c r="B982" s="25"/>
      <c r="C982" s="198"/>
      <c r="D982" s="25"/>
      <c r="E982" s="203"/>
      <c r="F982" s="25"/>
      <c r="G982" s="204"/>
      <c r="H982" s="25"/>
      <c r="I982" s="25"/>
      <c r="J982" s="25"/>
      <c r="L982" s="25"/>
      <c r="M982" s="25"/>
      <c r="N982" s="25"/>
      <c r="O982" s="25"/>
      <c r="P982" s="25"/>
    </row>
    <row r="983" spans="1:16" ht="16.5" thickBot="1" x14ac:dyDescent="0.25">
      <c r="A983" s="25"/>
      <c r="B983" s="25"/>
      <c r="C983" s="198"/>
      <c r="D983" s="25"/>
      <c r="E983" s="203"/>
      <c r="F983" s="25"/>
      <c r="G983" s="204"/>
      <c r="H983" s="25"/>
      <c r="I983" s="25"/>
      <c r="J983" s="25"/>
      <c r="L983" s="25"/>
      <c r="M983" s="25"/>
      <c r="N983" s="25"/>
      <c r="O983" s="25"/>
      <c r="P983" s="25"/>
    </row>
    <row r="984" spans="1:16" ht="16.5" thickBot="1" x14ac:dyDescent="0.25">
      <c r="A984" s="25"/>
      <c r="B984" s="25"/>
      <c r="C984" s="198"/>
      <c r="D984" s="25"/>
      <c r="E984" s="203"/>
      <c r="F984" s="25"/>
      <c r="G984" s="204"/>
      <c r="H984" s="25"/>
      <c r="I984" s="25"/>
      <c r="J984" s="25"/>
      <c r="L984" s="25"/>
      <c r="M984" s="25"/>
      <c r="N984" s="25"/>
      <c r="O984" s="25"/>
      <c r="P984" s="25"/>
    </row>
    <row r="985" spans="1:16" ht="16.5" thickBot="1" x14ac:dyDescent="0.25">
      <c r="A985" s="25"/>
      <c r="B985" s="25"/>
      <c r="C985" s="198"/>
      <c r="D985" s="25"/>
      <c r="E985" s="203"/>
      <c r="F985" s="25"/>
      <c r="G985" s="204"/>
      <c r="H985" s="25"/>
      <c r="I985" s="25"/>
      <c r="J985" s="25"/>
      <c r="L985" s="25"/>
      <c r="M985" s="25"/>
      <c r="N985" s="25"/>
      <c r="O985" s="25"/>
      <c r="P985" s="25"/>
    </row>
    <row r="986" spans="1:16" ht="16.5" thickBot="1" x14ac:dyDescent="0.25">
      <c r="A986" s="25"/>
      <c r="B986" s="25"/>
      <c r="C986" s="198"/>
      <c r="D986" s="25"/>
      <c r="E986" s="203"/>
      <c r="F986" s="25"/>
      <c r="G986" s="204"/>
      <c r="H986" s="25"/>
      <c r="I986" s="25"/>
      <c r="J986" s="25"/>
      <c r="L986" s="25"/>
      <c r="M986" s="25"/>
      <c r="N986" s="25"/>
      <c r="O986" s="25"/>
      <c r="P986" s="25"/>
    </row>
    <row r="987" spans="1:16" ht="16.5" thickBot="1" x14ac:dyDescent="0.25">
      <c r="A987" s="25"/>
      <c r="B987" s="25"/>
      <c r="C987" s="198"/>
      <c r="D987" s="25"/>
      <c r="E987" s="203"/>
      <c r="F987" s="25"/>
      <c r="G987" s="204"/>
      <c r="H987" s="25"/>
      <c r="I987" s="25"/>
      <c r="J987" s="25"/>
      <c r="L987" s="25"/>
      <c r="M987" s="25"/>
      <c r="N987" s="25"/>
      <c r="O987" s="25"/>
      <c r="P987" s="25"/>
    </row>
    <row r="988" spans="1:16" ht="16.5" thickBot="1" x14ac:dyDescent="0.25">
      <c r="A988" s="25"/>
      <c r="B988" s="25"/>
      <c r="C988" s="198"/>
      <c r="D988" s="25"/>
      <c r="E988" s="203"/>
      <c r="F988" s="25"/>
      <c r="G988" s="204"/>
      <c r="H988" s="25"/>
      <c r="I988" s="25"/>
      <c r="J988" s="25"/>
      <c r="L988" s="25"/>
      <c r="M988" s="25"/>
      <c r="N988" s="25"/>
      <c r="O988" s="25"/>
      <c r="P988" s="25"/>
    </row>
    <row r="989" spans="1:16" ht="16.5" thickBot="1" x14ac:dyDescent="0.25">
      <c r="A989" s="25"/>
      <c r="B989" s="25"/>
      <c r="C989" s="198"/>
      <c r="D989" s="25"/>
      <c r="E989" s="203"/>
      <c r="F989" s="25"/>
      <c r="G989" s="204"/>
      <c r="H989" s="25"/>
      <c r="I989" s="25"/>
      <c r="J989" s="25"/>
      <c r="L989" s="25"/>
      <c r="M989" s="25"/>
      <c r="N989" s="25"/>
      <c r="O989" s="25"/>
      <c r="P989" s="25"/>
    </row>
    <row r="990" spans="1:16" ht="16.5" thickBot="1" x14ac:dyDescent="0.25">
      <c r="A990" s="25"/>
      <c r="B990" s="25"/>
      <c r="C990" s="198"/>
      <c r="D990" s="25"/>
      <c r="E990" s="203"/>
      <c r="F990" s="25"/>
      <c r="G990" s="204"/>
      <c r="H990" s="25"/>
      <c r="I990" s="25"/>
      <c r="J990" s="25"/>
      <c r="L990" s="25"/>
      <c r="M990" s="25"/>
      <c r="N990" s="25"/>
      <c r="O990" s="25"/>
      <c r="P990" s="25"/>
    </row>
    <row r="991" spans="1:16" ht="16.5" thickBot="1" x14ac:dyDescent="0.25">
      <c r="A991" s="25"/>
      <c r="B991" s="25"/>
      <c r="C991" s="198"/>
      <c r="D991" s="25"/>
      <c r="E991" s="203"/>
      <c r="F991" s="25"/>
      <c r="G991" s="204"/>
      <c r="H991" s="25"/>
      <c r="I991" s="25"/>
      <c r="J991" s="25"/>
      <c r="L991" s="25"/>
      <c r="M991" s="25"/>
      <c r="N991" s="25"/>
      <c r="O991" s="25"/>
      <c r="P991" s="25"/>
    </row>
    <row r="992" spans="1:16" ht="16.5" thickBot="1" x14ac:dyDescent="0.25">
      <c r="A992" s="25"/>
      <c r="B992" s="25"/>
      <c r="C992" s="198"/>
      <c r="D992" s="25"/>
      <c r="E992" s="203"/>
      <c r="F992" s="25"/>
      <c r="G992" s="204"/>
      <c r="H992" s="25"/>
      <c r="I992" s="25"/>
      <c r="J992" s="25"/>
      <c r="L992" s="25"/>
      <c r="M992" s="25"/>
      <c r="N992" s="25"/>
      <c r="O992" s="25"/>
      <c r="P992" s="25"/>
    </row>
    <row r="993" spans="1:16" ht="16.5" thickBot="1" x14ac:dyDescent="0.25">
      <c r="A993" s="25"/>
      <c r="B993" s="25"/>
      <c r="C993" s="198"/>
      <c r="D993" s="25"/>
      <c r="E993" s="203"/>
      <c r="F993" s="25"/>
      <c r="G993" s="204"/>
      <c r="H993" s="25"/>
      <c r="I993" s="25"/>
      <c r="J993" s="25"/>
      <c r="L993" s="25"/>
      <c r="M993" s="25"/>
      <c r="N993" s="25"/>
      <c r="O993" s="25"/>
      <c r="P993" s="25"/>
    </row>
    <row r="994" spans="1:16" ht="16.5" thickBot="1" x14ac:dyDescent="0.25">
      <c r="A994" s="25"/>
      <c r="B994" s="25"/>
      <c r="C994" s="198"/>
      <c r="D994" s="25"/>
      <c r="E994" s="203"/>
      <c r="F994" s="25"/>
      <c r="G994" s="204"/>
      <c r="H994" s="25"/>
      <c r="I994" s="25"/>
      <c r="J994" s="25"/>
      <c r="L994" s="25"/>
      <c r="M994" s="25"/>
      <c r="N994" s="25"/>
      <c r="O994" s="25"/>
      <c r="P994" s="25"/>
    </row>
    <row r="995" spans="1:16" ht="16.5" thickBot="1" x14ac:dyDescent="0.25">
      <c r="A995" s="25"/>
      <c r="B995" s="25"/>
      <c r="C995" s="198"/>
      <c r="D995" s="25"/>
      <c r="E995" s="203"/>
      <c r="F995" s="25"/>
      <c r="G995" s="204"/>
      <c r="H995" s="25"/>
      <c r="I995" s="25"/>
      <c r="J995" s="25"/>
      <c r="L995" s="25"/>
      <c r="M995" s="25"/>
      <c r="N995" s="25"/>
      <c r="O995" s="25"/>
      <c r="P995" s="25"/>
    </row>
    <row r="996" spans="1:16" ht="16.5" thickBot="1" x14ac:dyDescent="0.25">
      <c r="A996" s="25"/>
      <c r="B996" s="25"/>
      <c r="C996" s="198"/>
      <c r="D996" s="25"/>
      <c r="E996" s="203"/>
      <c r="F996" s="25"/>
      <c r="G996" s="204"/>
      <c r="H996" s="25"/>
      <c r="I996" s="25"/>
      <c r="J996" s="25"/>
      <c r="L996" s="25"/>
      <c r="M996" s="25"/>
      <c r="N996" s="25"/>
      <c r="O996" s="25"/>
      <c r="P996" s="25"/>
    </row>
    <row r="997" spans="1:16" ht="16.5" thickBot="1" x14ac:dyDescent="0.25">
      <c r="A997" s="25"/>
      <c r="B997" s="25"/>
      <c r="C997" s="198"/>
      <c r="D997" s="25"/>
      <c r="E997" s="203"/>
      <c r="F997" s="25"/>
      <c r="G997" s="204"/>
      <c r="H997" s="25"/>
      <c r="I997" s="25"/>
      <c r="J997" s="25"/>
      <c r="L997" s="25"/>
      <c r="M997" s="25"/>
      <c r="N997" s="25"/>
      <c r="O997" s="25"/>
      <c r="P997" s="25"/>
    </row>
    <row r="998" spans="1:16" ht="16.5" thickBot="1" x14ac:dyDescent="0.25">
      <c r="A998" s="25"/>
      <c r="B998" s="25"/>
      <c r="C998" s="198"/>
      <c r="D998" s="25"/>
      <c r="E998" s="203"/>
      <c r="F998" s="25"/>
      <c r="G998" s="204"/>
      <c r="H998" s="25"/>
      <c r="I998" s="25"/>
      <c r="J998" s="25"/>
      <c r="L998" s="25"/>
      <c r="M998" s="25"/>
      <c r="N998" s="25"/>
      <c r="O998" s="25"/>
      <c r="P998" s="25"/>
    </row>
    <row r="999" spans="1:16" ht="16.5" thickBot="1" x14ac:dyDescent="0.25">
      <c r="A999" s="25"/>
      <c r="B999" s="25"/>
      <c r="C999" s="198"/>
      <c r="D999" s="25"/>
      <c r="E999" s="203"/>
      <c r="F999" s="25"/>
      <c r="G999" s="204"/>
      <c r="H999" s="25"/>
      <c r="I999" s="25"/>
      <c r="J999" s="25"/>
      <c r="L999" s="25"/>
      <c r="M999" s="25"/>
      <c r="N999" s="25"/>
      <c r="O999" s="25"/>
      <c r="P999" s="25"/>
    </row>
    <row r="1000" spans="1:16" ht="16.5" thickBot="1" x14ac:dyDescent="0.25">
      <c r="A1000" s="25"/>
      <c r="B1000" s="25"/>
      <c r="C1000" s="198"/>
      <c r="D1000" s="25"/>
      <c r="E1000" s="203"/>
      <c r="F1000" s="25"/>
      <c r="G1000" s="204"/>
      <c r="H1000" s="25"/>
      <c r="I1000" s="25"/>
      <c r="J1000" s="25"/>
      <c r="L1000" s="25"/>
      <c r="M1000" s="25"/>
      <c r="N1000" s="25"/>
      <c r="O1000" s="25"/>
      <c r="P1000" s="25"/>
    </row>
    <row r="1001" spans="1:16" ht="16.5" thickBot="1" x14ac:dyDescent="0.25">
      <c r="A1001" s="25"/>
      <c r="B1001" s="25"/>
      <c r="C1001" s="198"/>
      <c r="D1001" s="25"/>
      <c r="E1001" s="203"/>
      <c r="F1001" s="25"/>
      <c r="G1001" s="204"/>
      <c r="H1001" s="25"/>
      <c r="I1001" s="25"/>
      <c r="J1001" s="25"/>
      <c r="L1001" s="25"/>
      <c r="M1001" s="25"/>
      <c r="N1001" s="25"/>
      <c r="O1001" s="25"/>
      <c r="P1001" s="25"/>
    </row>
    <row r="1002" spans="1:16" ht="16.5" thickBot="1" x14ac:dyDescent="0.25">
      <c r="A1002" s="25"/>
      <c r="B1002" s="25"/>
      <c r="C1002" s="198"/>
      <c r="D1002" s="25"/>
      <c r="E1002" s="203"/>
      <c r="F1002" s="25"/>
      <c r="G1002" s="204"/>
      <c r="H1002" s="25"/>
      <c r="I1002" s="25"/>
      <c r="J1002" s="25"/>
      <c r="L1002" s="25"/>
      <c r="M1002" s="25"/>
      <c r="N1002" s="25"/>
      <c r="O1002" s="25"/>
      <c r="P1002" s="25"/>
    </row>
    <row r="1003" spans="1:16" ht="16.5" thickBot="1" x14ac:dyDescent="0.25">
      <c r="A1003" s="25"/>
      <c r="B1003" s="25"/>
      <c r="C1003" s="198"/>
      <c r="D1003" s="25"/>
      <c r="E1003" s="203"/>
      <c r="F1003" s="25"/>
      <c r="G1003" s="204"/>
      <c r="H1003" s="25"/>
      <c r="I1003" s="25"/>
      <c r="J1003" s="25"/>
      <c r="L1003" s="25"/>
      <c r="M1003" s="25"/>
      <c r="N1003" s="25"/>
      <c r="O1003" s="25"/>
      <c r="P1003" s="25"/>
    </row>
    <row r="1004" spans="1:16" ht="16.5" thickBot="1" x14ac:dyDescent="0.25">
      <c r="A1004" s="25"/>
      <c r="B1004" s="25"/>
      <c r="C1004" s="198"/>
      <c r="D1004" s="25"/>
      <c r="E1004" s="203"/>
      <c r="F1004" s="25"/>
      <c r="G1004" s="204"/>
      <c r="H1004" s="25"/>
      <c r="I1004" s="25"/>
      <c r="J1004" s="25"/>
      <c r="L1004" s="25"/>
      <c r="M1004" s="25"/>
      <c r="N1004" s="25"/>
      <c r="O1004" s="25"/>
      <c r="P1004" s="25"/>
    </row>
    <row r="1005" spans="1:16" ht="16.5" thickBot="1" x14ac:dyDescent="0.25">
      <c r="A1005" s="25"/>
      <c r="B1005" s="25"/>
      <c r="C1005" s="198"/>
      <c r="D1005" s="25"/>
      <c r="E1005" s="203"/>
      <c r="F1005" s="25"/>
      <c r="G1005" s="204"/>
      <c r="H1005" s="25"/>
      <c r="I1005" s="25"/>
      <c r="J1005" s="25"/>
      <c r="L1005" s="25"/>
      <c r="M1005" s="25"/>
      <c r="N1005" s="25"/>
      <c r="O1005" s="25"/>
      <c r="P1005" s="25"/>
    </row>
    <row r="1006" spans="1:16" ht="16.5" thickBot="1" x14ac:dyDescent="0.25">
      <c r="A1006" s="25"/>
      <c r="B1006" s="25"/>
      <c r="C1006" s="198"/>
      <c r="D1006" s="25"/>
      <c r="E1006" s="203"/>
      <c r="F1006" s="25"/>
      <c r="G1006" s="204"/>
      <c r="H1006" s="25"/>
      <c r="I1006" s="25"/>
      <c r="J1006" s="25"/>
      <c r="L1006" s="25"/>
      <c r="M1006" s="25"/>
      <c r="N1006" s="25"/>
      <c r="O1006" s="25"/>
      <c r="P1006" s="25"/>
    </row>
    <row r="1007" spans="1:16" ht="16.5" thickBot="1" x14ac:dyDescent="0.25">
      <c r="A1007" s="25"/>
      <c r="B1007" s="25"/>
      <c r="C1007" s="198"/>
      <c r="D1007" s="25"/>
      <c r="E1007" s="203"/>
      <c r="F1007" s="25"/>
      <c r="G1007" s="204"/>
      <c r="H1007" s="25"/>
      <c r="I1007" s="25"/>
      <c r="J1007" s="25"/>
      <c r="L1007" s="25"/>
      <c r="M1007" s="25"/>
      <c r="N1007" s="25"/>
      <c r="O1007" s="25"/>
      <c r="P1007" s="25"/>
    </row>
    <row r="1008" spans="1:16" ht="16.5" thickBot="1" x14ac:dyDescent="0.25">
      <c r="A1008" s="25"/>
      <c r="B1008" s="25"/>
      <c r="C1008" s="198"/>
      <c r="D1008" s="25"/>
      <c r="E1008" s="203"/>
      <c r="F1008" s="25"/>
      <c r="G1008" s="204"/>
      <c r="H1008" s="25"/>
      <c r="I1008" s="25"/>
      <c r="J1008" s="25"/>
      <c r="L1008" s="25"/>
      <c r="M1008" s="25"/>
      <c r="N1008" s="25"/>
      <c r="O1008" s="25"/>
      <c r="P1008" s="25"/>
    </row>
    <row r="1009" spans="1:16" ht="16.5" thickBot="1" x14ac:dyDescent="0.25">
      <c r="A1009" s="25"/>
      <c r="B1009" s="25"/>
      <c r="C1009" s="198"/>
      <c r="D1009" s="25"/>
      <c r="E1009" s="203"/>
      <c r="F1009" s="25"/>
      <c r="G1009" s="204"/>
      <c r="H1009" s="25"/>
      <c r="I1009" s="25"/>
      <c r="J1009" s="25"/>
      <c r="L1009" s="25"/>
      <c r="M1009" s="25"/>
      <c r="N1009" s="25"/>
      <c r="O1009" s="25"/>
      <c r="P1009" s="25"/>
    </row>
    <row r="1010" spans="1:16" ht="16.5" thickBot="1" x14ac:dyDescent="0.25">
      <c r="A1010" s="25"/>
      <c r="B1010" s="25"/>
      <c r="C1010" s="198"/>
      <c r="D1010" s="25"/>
      <c r="E1010" s="203"/>
      <c r="F1010" s="25"/>
      <c r="G1010" s="204"/>
      <c r="H1010" s="25"/>
      <c r="I1010" s="25"/>
      <c r="J1010" s="25"/>
      <c r="L1010" s="25"/>
      <c r="M1010" s="25"/>
      <c r="N1010" s="25"/>
      <c r="O1010" s="25"/>
      <c r="P1010" s="25"/>
    </row>
    <row r="1011" spans="1:16" ht="16.5" thickBot="1" x14ac:dyDescent="0.25">
      <c r="A1011" s="25"/>
      <c r="B1011" s="25"/>
      <c r="C1011" s="198"/>
      <c r="D1011" s="25"/>
      <c r="E1011" s="203"/>
      <c r="F1011" s="25"/>
      <c r="G1011" s="204"/>
      <c r="H1011" s="25"/>
      <c r="I1011" s="25"/>
      <c r="J1011" s="25"/>
      <c r="L1011" s="25"/>
      <c r="M1011" s="25"/>
      <c r="N1011" s="25"/>
      <c r="O1011" s="25"/>
      <c r="P1011" s="25"/>
    </row>
    <row r="1012" spans="1:16" ht="16.5" thickBot="1" x14ac:dyDescent="0.25">
      <c r="A1012" s="25"/>
      <c r="B1012" s="25"/>
      <c r="C1012" s="198"/>
      <c r="D1012" s="25"/>
      <c r="E1012" s="203"/>
      <c r="F1012" s="25"/>
      <c r="G1012" s="204"/>
      <c r="H1012" s="25"/>
      <c r="I1012" s="25"/>
      <c r="J1012" s="25"/>
      <c r="L1012" s="25"/>
      <c r="M1012" s="25"/>
      <c r="N1012" s="25"/>
      <c r="O1012" s="25"/>
      <c r="P1012" s="25"/>
    </row>
    <row r="1013" spans="1:16" ht="16.5" thickBot="1" x14ac:dyDescent="0.25">
      <c r="A1013" s="25"/>
      <c r="B1013" s="25"/>
      <c r="C1013" s="198"/>
      <c r="D1013" s="25"/>
      <c r="E1013" s="203"/>
      <c r="F1013" s="25"/>
      <c r="G1013" s="204"/>
      <c r="H1013" s="25"/>
      <c r="I1013" s="25"/>
      <c r="J1013" s="25"/>
      <c r="L1013" s="25"/>
      <c r="M1013" s="25"/>
      <c r="N1013" s="25"/>
      <c r="O1013" s="25"/>
      <c r="P1013" s="25"/>
    </row>
    <row r="1014" spans="1:16" ht="16.5" thickBot="1" x14ac:dyDescent="0.25">
      <c r="A1014" s="25"/>
      <c r="B1014" s="25"/>
      <c r="C1014" s="198"/>
      <c r="D1014" s="25"/>
      <c r="E1014" s="203"/>
      <c r="F1014" s="25"/>
      <c r="G1014" s="204"/>
      <c r="H1014" s="25"/>
      <c r="I1014" s="25"/>
      <c r="J1014" s="25"/>
      <c r="L1014" s="25"/>
      <c r="M1014" s="25"/>
      <c r="N1014" s="25"/>
      <c r="O1014" s="25"/>
      <c r="P1014" s="25"/>
    </row>
    <row r="1015" spans="1:16" ht="16.5" thickBot="1" x14ac:dyDescent="0.25">
      <c r="A1015" s="25"/>
      <c r="B1015" s="25"/>
      <c r="C1015" s="198"/>
      <c r="D1015" s="25"/>
      <c r="E1015" s="203"/>
      <c r="F1015" s="25"/>
      <c r="G1015" s="204"/>
      <c r="H1015" s="25"/>
      <c r="I1015" s="25"/>
      <c r="J1015" s="25"/>
      <c r="L1015" s="25"/>
      <c r="M1015" s="25"/>
      <c r="N1015" s="25"/>
      <c r="O1015" s="25"/>
      <c r="P1015" s="25"/>
    </row>
    <row r="1016" spans="1:16" ht="16.5" thickBot="1" x14ac:dyDescent="0.25">
      <c r="A1016" s="25"/>
      <c r="B1016" s="25"/>
      <c r="C1016" s="198"/>
      <c r="D1016" s="25"/>
      <c r="E1016" s="203"/>
      <c r="F1016" s="25"/>
      <c r="G1016" s="204"/>
      <c r="H1016" s="25"/>
      <c r="I1016" s="25"/>
      <c r="J1016" s="25"/>
      <c r="L1016" s="25"/>
      <c r="M1016" s="25"/>
      <c r="N1016" s="25"/>
      <c r="O1016" s="25"/>
      <c r="P1016" s="25"/>
    </row>
    <row r="1017" spans="1:16" ht="16.5" thickBot="1" x14ac:dyDescent="0.25">
      <c r="A1017" s="25"/>
      <c r="B1017" s="25"/>
      <c r="C1017" s="198"/>
      <c r="D1017" s="25"/>
      <c r="E1017" s="203"/>
      <c r="F1017" s="25"/>
      <c r="G1017" s="204"/>
      <c r="H1017" s="25"/>
      <c r="I1017" s="25"/>
      <c r="J1017" s="25"/>
      <c r="L1017" s="25"/>
      <c r="M1017" s="25"/>
      <c r="N1017" s="25"/>
      <c r="O1017" s="25"/>
      <c r="P1017" s="25"/>
    </row>
    <row r="1018" spans="1:16" ht="16.5" thickBot="1" x14ac:dyDescent="0.25">
      <c r="A1018" s="25"/>
      <c r="B1018" s="25"/>
      <c r="C1018" s="198"/>
      <c r="D1018" s="25"/>
      <c r="E1018" s="203"/>
      <c r="F1018" s="25"/>
      <c r="G1018" s="204"/>
      <c r="H1018" s="25"/>
      <c r="I1018" s="25"/>
      <c r="J1018" s="25"/>
      <c r="L1018" s="25"/>
      <c r="M1018" s="25"/>
      <c r="N1018" s="25"/>
      <c r="O1018" s="25"/>
      <c r="P1018" s="25"/>
    </row>
    <row r="1019" spans="1:16" ht="16.5" thickBot="1" x14ac:dyDescent="0.25">
      <c r="A1019" s="25"/>
      <c r="B1019" s="25"/>
      <c r="C1019" s="198"/>
      <c r="D1019" s="25"/>
      <c r="E1019" s="203"/>
      <c r="F1019" s="25"/>
      <c r="G1019" s="204"/>
      <c r="H1019" s="25"/>
      <c r="I1019" s="25"/>
      <c r="J1019" s="25"/>
      <c r="L1019" s="25"/>
      <c r="M1019" s="25"/>
      <c r="N1019" s="25"/>
      <c r="O1019" s="25"/>
      <c r="P1019" s="25"/>
    </row>
    <row r="1020" spans="1:16" ht="16.5" thickBot="1" x14ac:dyDescent="0.25">
      <c r="A1020" s="25"/>
      <c r="B1020" s="25"/>
      <c r="C1020" s="198"/>
      <c r="D1020" s="25"/>
      <c r="E1020" s="203"/>
      <c r="F1020" s="25"/>
      <c r="G1020" s="204"/>
      <c r="H1020" s="25"/>
      <c r="I1020" s="25"/>
      <c r="J1020" s="25"/>
      <c r="L1020" s="25"/>
      <c r="M1020" s="25"/>
      <c r="N1020" s="25"/>
      <c r="O1020" s="25"/>
      <c r="P1020" s="25"/>
    </row>
    <row r="1021" spans="1:16" ht="16.5" thickBot="1" x14ac:dyDescent="0.25">
      <c r="A1021" s="25"/>
      <c r="B1021" s="25"/>
      <c r="C1021" s="198"/>
      <c r="D1021" s="25"/>
      <c r="E1021" s="203"/>
      <c r="F1021" s="25"/>
      <c r="G1021" s="204"/>
      <c r="H1021" s="25"/>
      <c r="I1021" s="25"/>
      <c r="J1021" s="25"/>
      <c r="L1021" s="25"/>
      <c r="M1021" s="25"/>
      <c r="N1021" s="25"/>
      <c r="O1021" s="25"/>
      <c r="P1021" s="25"/>
    </row>
    <row r="1022" spans="1:16" ht="16.5" thickBot="1" x14ac:dyDescent="0.25">
      <c r="A1022" s="25"/>
      <c r="B1022" s="25"/>
      <c r="C1022" s="198"/>
      <c r="D1022" s="25"/>
      <c r="E1022" s="203"/>
      <c r="F1022" s="25"/>
      <c r="G1022" s="204"/>
      <c r="H1022" s="25"/>
      <c r="I1022" s="25"/>
      <c r="J1022" s="25"/>
      <c r="L1022" s="25"/>
      <c r="M1022" s="25"/>
      <c r="N1022" s="25"/>
      <c r="O1022" s="25"/>
      <c r="P1022" s="25"/>
    </row>
    <row r="1023" spans="1:16" ht="16.5" thickBot="1" x14ac:dyDescent="0.25">
      <c r="A1023" s="25"/>
      <c r="B1023" s="25"/>
      <c r="C1023" s="198"/>
      <c r="D1023" s="25"/>
      <c r="E1023" s="203"/>
      <c r="F1023" s="25"/>
      <c r="G1023" s="204"/>
      <c r="H1023" s="25"/>
      <c r="I1023" s="25"/>
      <c r="J1023" s="25"/>
      <c r="L1023" s="25"/>
      <c r="M1023" s="25"/>
      <c r="N1023" s="25"/>
      <c r="O1023" s="25"/>
      <c r="P1023" s="25"/>
    </row>
    <row r="1024" spans="1:16" ht="16.5" thickBot="1" x14ac:dyDescent="0.25">
      <c r="A1024" s="25"/>
      <c r="B1024" s="25"/>
      <c r="C1024" s="198"/>
      <c r="D1024" s="25"/>
      <c r="E1024" s="203"/>
      <c r="F1024" s="25"/>
      <c r="G1024" s="204"/>
      <c r="H1024" s="25"/>
      <c r="I1024" s="25"/>
      <c r="J1024" s="25"/>
      <c r="L1024" s="25"/>
      <c r="M1024" s="25"/>
      <c r="N1024" s="25"/>
      <c r="O1024" s="25"/>
      <c r="P1024" s="25"/>
    </row>
    <row r="1025" spans="1:16" ht="16.5" thickBot="1" x14ac:dyDescent="0.25">
      <c r="A1025" s="25"/>
      <c r="B1025" s="25"/>
      <c r="C1025" s="198"/>
      <c r="D1025" s="25"/>
      <c r="E1025" s="203"/>
      <c r="F1025" s="25"/>
      <c r="G1025" s="204"/>
      <c r="H1025" s="25"/>
      <c r="I1025" s="25"/>
      <c r="J1025" s="25"/>
      <c r="L1025" s="25"/>
      <c r="M1025" s="25"/>
      <c r="N1025" s="25"/>
      <c r="O1025" s="25"/>
      <c r="P1025" s="25"/>
    </row>
    <row r="1026" spans="1:16" ht="16.5" thickBot="1" x14ac:dyDescent="0.25">
      <c r="A1026" s="25"/>
      <c r="B1026" s="25"/>
      <c r="C1026" s="198"/>
      <c r="D1026" s="25"/>
      <c r="E1026" s="203"/>
      <c r="F1026" s="25"/>
      <c r="G1026" s="204"/>
      <c r="H1026" s="25"/>
      <c r="I1026" s="25"/>
      <c r="J1026" s="25"/>
      <c r="L1026" s="25"/>
      <c r="M1026" s="25"/>
      <c r="N1026" s="25"/>
      <c r="O1026" s="25"/>
      <c r="P1026" s="25"/>
    </row>
    <row r="1027" spans="1:16" ht="16.5" thickBot="1" x14ac:dyDescent="0.25">
      <c r="A1027" s="25"/>
      <c r="B1027" s="25"/>
      <c r="C1027" s="198"/>
      <c r="D1027" s="25"/>
      <c r="E1027" s="203"/>
      <c r="F1027" s="25"/>
      <c r="G1027" s="204"/>
      <c r="H1027" s="25"/>
      <c r="I1027" s="25"/>
      <c r="J1027" s="25"/>
      <c r="L1027" s="25"/>
      <c r="M1027" s="25"/>
      <c r="N1027" s="25"/>
      <c r="O1027" s="25"/>
      <c r="P1027" s="25"/>
    </row>
    <row r="1028" spans="1:16" ht="16.5" thickBot="1" x14ac:dyDescent="0.25">
      <c r="A1028" s="25"/>
      <c r="B1028" s="25"/>
      <c r="C1028" s="198"/>
      <c r="D1028" s="25"/>
      <c r="E1028" s="203"/>
      <c r="F1028" s="25"/>
      <c r="G1028" s="204"/>
      <c r="H1028" s="25"/>
      <c r="I1028" s="25"/>
      <c r="J1028" s="25"/>
      <c r="L1028" s="25"/>
      <c r="M1028" s="25"/>
      <c r="N1028" s="25"/>
      <c r="O1028" s="25"/>
      <c r="P1028" s="25"/>
    </row>
    <row r="1029" spans="1:16" ht="16.5" thickBot="1" x14ac:dyDescent="0.25">
      <c r="A1029" s="25"/>
      <c r="B1029" s="25"/>
      <c r="C1029" s="198"/>
      <c r="D1029" s="25"/>
      <c r="E1029" s="203"/>
      <c r="F1029" s="25"/>
      <c r="G1029" s="204"/>
      <c r="H1029" s="25"/>
      <c r="I1029" s="25"/>
      <c r="J1029" s="25"/>
      <c r="L1029" s="25"/>
      <c r="M1029" s="25"/>
      <c r="N1029" s="25"/>
      <c r="O1029" s="25"/>
      <c r="P1029" s="25"/>
    </row>
    <row r="1030" spans="1:16" ht="16.5" thickBot="1" x14ac:dyDescent="0.25">
      <c r="A1030" s="25"/>
      <c r="B1030" s="25"/>
      <c r="C1030" s="198"/>
      <c r="D1030" s="25"/>
      <c r="E1030" s="203"/>
      <c r="F1030" s="25"/>
      <c r="G1030" s="204"/>
      <c r="H1030" s="25"/>
      <c r="I1030" s="25"/>
      <c r="J1030" s="25"/>
      <c r="L1030" s="25"/>
      <c r="M1030" s="25"/>
      <c r="N1030" s="25"/>
      <c r="O1030" s="25"/>
      <c r="P1030" s="25"/>
    </row>
    <row r="1031" spans="1:16" ht="16.5" thickBot="1" x14ac:dyDescent="0.25">
      <c r="A1031" s="25"/>
      <c r="B1031" s="25"/>
      <c r="C1031" s="198"/>
      <c r="D1031" s="25"/>
      <c r="E1031" s="203"/>
      <c r="F1031" s="25"/>
      <c r="G1031" s="204"/>
      <c r="H1031" s="25"/>
      <c r="I1031" s="25"/>
      <c r="J1031" s="25"/>
      <c r="L1031" s="25"/>
      <c r="M1031" s="25"/>
      <c r="N1031" s="25"/>
      <c r="O1031" s="25"/>
      <c r="P1031" s="25"/>
    </row>
    <row r="1032" spans="1:16" ht="16.5" thickBot="1" x14ac:dyDescent="0.25">
      <c r="A1032" s="25"/>
      <c r="B1032" s="25"/>
      <c r="C1032" s="198"/>
      <c r="D1032" s="25"/>
      <c r="E1032" s="203"/>
      <c r="F1032" s="25"/>
      <c r="G1032" s="204"/>
      <c r="H1032" s="25"/>
      <c r="I1032" s="25"/>
      <c r="J1032" s="25"/>
      <c r="L1032" s="25"/>
      <c r="M1032" s="25"/>
      <c r="N1032" s="25"/>
      <c r="O1032" s="25"/>
      <c r="P1032" s="25"/>
    </row>
    <row r="1033" spans="1:16" ht="16.5" thickBot="1" x14ac:dyDescent="0.25">
      <c r="A1033" s="25"/>
      <c r="B1033" s="25"/>
      <c r="C1033" s="198"/>
      <c r="D1033" s="25"/>
      <c r="E1033" s="203"/>
      <c r="F1033" s="25"/>
      <c r="G1033" s="204"/>
      <c r="H1033" s="25"/>
      <c r="I1033" s="25"/>
      <c r="J1033" s="25"/>
      <c r="L1033" s="25"/>
      <c r="M1033" s="25"/>
      <c r="N1033" s="25"/>
      <c r="O1033" s="25"/>
      <c r="P1033" s="25"/>
    </row>
    <row r="1034" spans="1:16" ht="16.5" thickBot="1" x14ac:dyDescent="0.25">
      <c r="A1034" s="25"/>
      <c r="B1034" s="25"/>
      <c r="C1034" s="198"/>
      <c r="D1034" s="25"/>
      <c r="E1034" s="203"/>
      <c r="F1034" s="25"/>
      <c r="G1034" s="204"/>
      <c r="H1034" s="25"/>
      <c r="I1034" s="25"/>
      <c r="J1034" s="25"/>
      <c r="L1034" s="25"/>
      <c r="M1034" s="25"/>
      <c r="N1034" s="25"/>
      <c r="O1034" s="25"/>
      <c r="P1034" s="25"/>
    </row>
    <row r="1035" spans="1:16" ht="16.5" thickBot="1" x14ac:dyDescent="0.25">
      <c r="A1035" s="25"/>
      <c r="B1035" s="25"/>
      <c r="C1035" s="198"/>
      <c r="D1035" s="25"/>
      <c r="E1035" s="203"/>
      <c r="F1035" s="25"/>
      <c r="G1035" s="204"/>
      <c r="H1035" s="25"/>
      <c r="I1035" s="25"/>
      <c r="J1035" s="25"/>
      <c r="L1035" s="25"/>
      <c r="M1035" s="25"/>
      <c r="N1035" s="25"/>
      <c r="O1035" s="25"/>
      <c r="P1035" s="25"/>
    </row>
    <row r="1036" spans="1:16" ht="16.5" thickBot="1" x14ac:dyDescent="0.25">
      <c r="A1036" s="25"/>
      <c r="B1036" s="25"/>
      <c r="C1036" s="198"/>
      <c r="D1036" s="25"/>
      <c r="E1036" s="203"/>
      <c r="F1036" s="25"/>
      <c r="G1036" s="204"/>
      <c r="H1036" s="25"/>
      <c r="I1036" s="25"/>
      <c r="J1036" s="25"/>
      <c r="L1036" s="25"/>
      <c r="M1036" s="25"/>
      <c r="N1036" s="25"/>
      <c r="O1036" s="25"/>
      <c r="P1036" s="25"/>
    </row>
    <row r="1037" spans="1:16" ht="16.5" thickBot="1" x14ac:dyDescent="0.25">
      <c r="A1037" s="25"/>
      <c r="B1037" s="25"/>
      <c r="C1037" s="198"/>
      <c r="D1037" s="25"/>
      <c r="E1037" s="203"/>
      <c r="F1037" s="25"/>
      <c r="G1037" s="204"/>
      <c r="H1037" s="25"/>
      <c r="I1037" s="25"/>
      <c r="J1037" s="25"/>
      <c r="L1037" s="25"/>
      <c r="M1037" s="25"/>
      <c r="N1037" s="25"/>
      <c r="O1037" s="25"/>
      <c r="P1037" s="25"/>
    </row>
    <row r="1038" spans="1:16" ht="16.5" thickBot="1" x14ac:dyDescent="0.25">
      <c r="A1038" s="25"/>
      <c r="B1038" s="25"/>
      <c r="C1038" s="198"/>
      <c r="D1038" s="25"/>
      <c r="E1038" s="203"/>
      <c r="F1038" s="25"/>
      <c r="G1038" s="204"/>
      <c r="H1038" s="25"/>
      <c r="I1038" s="25"/>
      <c r="J1038" s="25"/>
      <c r="L1038" s="25"/>
      <c r="M1038" s="25"/>
      <c r="N1038" s="25"/>
      <c r="O1038" s="25"/>
      <c r="P1038" s="25"/>
    </row>
    <row r="1039" spans="1:16" ht="16.5" thickBot="1" x14ac:dyDescent="0.25">
      <c r="A1039" s="25"/>
      <c r="B1039" s="25"/>
      <c r="C1039" s="198"/>
      <c r="D1039" s="25"/>
      <c r="E1039" s="203"/>
      <c r="F1039" s="25"/>
      <c r="G1039" s="204"/>
      <c r="H1039" s="25"/>
      <c r="I1039" s="25"/>
      <c r="J1039" s="25"/>
      <c r="L1039" s="25"/>
      <c r="M1039" s="25"/>
      <c r="N1039" s="25"/>
      <c r="O1039" s="25"/>
      <c r="P1039" s="25"/>
    </row>
    <row r="1040" spans="1:16" ht="16.5" thickBot="1" x14ac:dyDescent="0.25">
      <c r="A1040" s="25"/>
      <c r="B1040" s="25"/>
      <c r="C1040" s="198"/>
      <c r="D1040" s="25"/>
      <c r="E1040" s="203"/>
      <c r="F1040" s="25"/>
      <c r="G1040" s="204"/>
      <c r="H1040" s="25"/>
      <c r="I1040" s="25"/>
      <c r="J1040" s="25"/>
      <c r="L1040" s="25"/>
      <c r="M1040" s="25"/>
      <c r="N1040" s="25"/>
      <c r="O1040" s="25"/>
      <c r="P1040" s="25"/>
    </row>
    <row r="1041" spans="1:16" ht="16.5" thickBot="1" x14ac:dyDescent="0.25">
      <c r="A1041" s="25"/>
      <c r="B1041" s="25"/>
      <c r="C1041" s="198"/>
      <c r="D1041" s="25"/>
      <c r="E1041" s="203"/>
      <c r="F1041" s="25"/>
      <c r="G1041" s="204"/>
      <c r="H1041" s="25"/>
      <c r="I1041" s="25"/>
      <c r="J1041" s="25"/>
      <c r="L1041" s="25"/>
      <c r="M1041" s="25"/>
      <c r="N1041" s="25"/>
      <c r="O1041" s="25"/>
      <c r="P1041" s="25"/>
    </row>
    <row r="1042" spans="1:16" ht="16.5" thickBot="1" x14ac:dyDescent="0.25">
      <c r="A1042" s="25"/>
      <c r="B1042" s="25"/>
      <c r="C1042" s="198"/>
      <c r="D1042" s="25"/>
      <c r="E1042" s="203"/>
      <c r="F1042" s="25"/>
      <c r="G1042" s="204"/>
      <c r="H1042" s="25"/>
      <c r="I1042" s="25"/>
      <c r="J1042" s="25"/>
      <c r="L1042" s="25"/>
      <c r="M1042" s="25"/>
      <c r="N1042" s="25"/>
      <c r="O1042" s="25"/>
      <c r="P1042" s="25"/>
    </row>
    <row r="1043" spans="1:16" ht="16.5" thickBot="1" x14ac:dyDescent="0.25">
      <c r="A1043" s="25"/>
      <c r="B1043" s="25"/>
      <c r="C1043" s="198"/>
      <c r="D1043" s="25"/>
      <c r="E1043" s="203"/>
      <c r="F1043" s="25"/>
      <c r="G1043" s="204"/>
      <c r="H1043" s="25"/>
      <c r="I1043" s="25"/>
      <c r="J1043" s="25"/>
      <c r="L1043" s="25"/>
      <c r="M1043" s="25"/>
      <c r="N1043" s="25"/>
      <c r="O1043" s="25"/>
      <c r="P1043" s="25"/>
    </row>
    <row r="1044" spans="1:16" ht="16.5" thickBot="1" x14ac:dyDescent="0.25">
      <c r="A1044" s="25"/>
      <c r="B1044" s="25"/>
      <c r="C1044" s="198"/>
      <c r="D1044" s="25"/>
      <c r="E1044" s="203"/>
      <c r="F1044" s="25"/>
      <c r="G1044" s="204"/>
      <c r="H1044" s="25"/>
      <c r="I1044" s="25"/>
      <c r="J1044" s="25"/>
      <c r="L1044" s="25"/>
      <c r="M1044" s="25"/>
      <c r="N1044" s="25"/>
      <c r="O1044" s="25"/>
      <c r="P1044" s="25"/>
    </row>
    <row r="1045" spans="1:16" ht="16.5" thickBot="1" x14ac:dyDescent="0.25">
      <c r="A1045" s="25"/>
      <c r="B1045" s="25"/>
      <c r="C1045" s="198"/>
      <c r="D1045" s="25"/>
      <c r="E1045" s="203"/>
      <c r="F1045" s="25"/>
      <c r="G1045" s="204"/>
      <c r="H1045" s="25"/>
      <c r="I1045" s="25"/>
      <c r="J1045" s="25"/>
      <c r="L1045" s="25"/>
      <c r="M1045" s="25"/>
      <c r="N1045" s="25"/>
      <c r="O1045" s="25"/>
      <c r="P1045" s="25"/>
    </row>
    <row r="1046" spans="1:16" ht="16.5" thickBot="1" x14ac:dyDescent="0.25">
      <c r="A1046" s="25"/>
      <c r="B1046" s="25"/>
      <c r="C1046" s="198"/>
      <c r="D1046" s="25"/>
      <c r="E1046" s="203"/>
      <c r="F1046" s="25"/>
      <c r="G1046" s="204"/>
      <c r="H1046" s="25"/>
      <c r="I1046" s="25"/>
      <c r="J1046" s="25"/>
      <c r="L1046" s="25"/>
      <c r="M1046" s="25"/>
      <c r="N1046" s="25"/>
      <c r="O1046" s="25"/>
      <c r="P1046" s="25"/>
    </row>
    <row r="1047" spans="1:16" ht="16.5" thickBot="1" x14ac:dyDescent="0.25">
      <c r="A1047" s="25"/>
      <c r="B1047" s="25"/>
      <c r="C1047" s="198"/>
      <c r="D1047" s="25"/>
      <c r="E1047" s="203"/>
      <c r="F1047" s="25"/>
      <c r="G1047" s="204"/>
      <c r="H1047" s="25"/>
      <c r="I1047" s="25"/>
      <c r="J1047" s="25"/>
      <c r="L1047" s="25"/>
      <c r="M1047" s="25"/>
      <c r="N1047" s="25"/>
      <c r="O1047" s="25"/>
      <c r="P1047" s="25"/>
    </row>
    <row r="1048" spans="1:16" ht="16.5" thickBot="1" x14ac:dyDescent="0.25">
      <c r="A1048" s="25"/>
      <c r="B1048" s="25"/>
      <c r="C1048" s="198"/>
      <c r="D1048" s="25"/>
      <c r="E1048" s="203"/>
      <c r="F1048" s="25"/>
      <c r="G1048" s="204"/>
      <c r="H1048" s="25"/>
      <c r="I1048" s="25"/>
      <c r="J1048" s="25"/>
      <c r="L1048" s="25"/>
      <c r="M1048" s="25"/>
      <c r="N1048" s="25"/>
      <c r="O1048" s="25"/>
      <c r="P1048" s="25"/>
    </row>
    <row r="1049" spans="1:16" ht="16.5" thickBot="1" x14ac:dyDescent="0.25">
      <c r="A1049" s="25"/>
      <c r="B1049" s="25"/>
      <c r="C1049" s="198"/>
      <c r="D1049" s="25"/>
      <c r="E1049" s="203"/>
      <c r="F1049" s="25"/>
      <c r="G1049" s="204"/>
      <c r="H1049" s="25"/>
      <c r="I1049" s="25"/>
      <c r="J1049" s="25"/>
      <c r="L1049" s="25"/>
      <c r="M1049" s="25"/>
      <c r="N1049" s="25"/>
      <c r="O1049" s="25"/>
      <c r="P1049" s="25"/>
    </row>
    <row r="1050" spans="1:16" ht="16.5" thickBot="1" x14ac:dyDescent="0.25">
      <c r="A1050" s="25"/>
      <c r="B1050" s="25"/>
      <c r="C1050" s="198"/>
      <c r="D1050" s="25"/>
      <c r="E1050" s="203"/>
      <c r="F1050" s="25"/>
      <c r="G1050" s="204"/>
      <c r="H1050" s="25"/>
      <c r="I1050" s="25"/>
      <c r="J1050" s="25"/>
      <c r="L1050" s="25"/>
      <c r="M1050" s="25"/>
      <c r="N1050" s="25"/>
      <c r="O1050" s="25"/>
      <c r="P1050" s="25"/>
    </row>
    <row r="1051" spans="1:16" ht="16.5" thickBot="1" x14ac:dyDescent="0.25">
      <c r="A1051" s="25"/>
      <c r="B1051" s="25"/>
      <c r="C1051" s="198"/>
      <c r="D1051" s="25"/>
      <c r="E1051" s="203"/>
      <c r="F1051" s="25"/>
      <c r="G1051" s="204"/>
      <c r="H1051" s="25"/>
      <c r="I1051" s="25"/>
      <c r="J1051" s="25"/>
      <c r="L1051" s="25"/>
      <c r="M1051" s="25"/>
      <c r="N1051" s="25"/>
      <c r="O1051" s="25"/>
      <c r="P1051" s="25"/>
    </row>
    <row r="1052" spans="1:16" ht="16.5" thickBot="1" x14ac:dyDescent="0.25">
      <c r="A1052" s="25"/>
      <c r="B1052" s="25"/>
      <c r="C1052" s="198"/>
      <c r="D1052" s="25"/>
      <c r="E1052" s="203"/>
      <c r="F1052" s="25"/>
      <c r="G1052" s="204"/>
      <c r="H1052" s="25"/>
      <c r="I1052" s="25"/>
      <c r="J1052" s="25"/>
      <c r="L1052" s="25"/>
      <c r="M1052" s="25"/>
      <c r="N1052" s="25"/>
      <c r="O1052" s="25"/>
      <c r="P1052" s="25"/>
    </row>
    <row r="1053" spans="1:16" ht="16.5" thickBot="1" x14ac:dyDescent="0.25">
      <c r="A1053" s="25"/>
      <c r="B1053" s="25"/>
      <c r="C1053" s="198"/>
      <c r="D1053" s="25"/>
      <c r="E1053" s="203"/>
      <c r="F1053" s="25"/>
      <c r="G1053" s="204"/>
      <c r="H1053" s="25"/>
      <c r="I1053" s="25"/>
      <c r="J1053" s="25"/>
      <c r="L1053" s="25"/>
      <c r="M1053" s="25"/>
      <c r="N1053" s="25"/>
      <c r="O1053" s="25"/>
      <c r="P1053" s="25"/>
    </row>
    <row r="1054" spans="1:16" ht="16.5" thickBot="1" x14ac:dyDescent="0.25">
      <c r="A1054" s="25"/>
      <c r="B1054" s="25"/>
      <c r="C1054" s="198"/>
      <c r="D1054" s="25"/>
      <c r="E1054" s="203"/>
      <c r="F1054" s="25"/>
      <c r="G1054" s="204"/>
      <c r="H1054" s="25"/>
      <c r="I1054" s="25"/>
      <c r="J1054" s="25"/>
      <c r="L1054" s="25"/>
      <c r="M1054" s="25"/>
      <c r="N1054" s="25"/>
      <c r="O1054" s="25"/>
      <c r="P1054" s="25"/>
    </row>
    <row r="1055" spans="1:16" ht="16.5" thickBot="1" x14ac:dyDescent="0.25">
      <c r="A1055" s="25"/>
      <c r="B1055" s="25"/>
      <c r="C1055" s="198"/>
      <c r="D1055" s="25"/>
      <c r="E1055" s="203"/>
      <c r="F1055" s="25"/>
      <c r="G1055" s="204"/>
      <c r="H1055" s="25"/>
      <c r="I1055" s="25"/>
      <c r="J1055" s="25"/>
      <c r="L1055" s="25"/>
      <c r="M1055" s="25"/>
      <c r="N1055" s="25"/>
      <c r="O1055" s="25"/>
      <c r="P1055" s="25"/>
    </row>
    <row r="1056" spans="1:16" ht="16.5" thickBot="1" x14ac:dyDescent="0.25">
      <c r="A1056" s="25"/>
      <c r="B1056" s="25"/>
      <c r="C1056" s="198"/>
      <c r="D1056" s="25"/>
      <c r="E1056" s="203"/>
      <c r="F1056" s="25"/>
      <c r="G1056" s="204"/>
      <c r="H1056" s="25"/>
      <c r="I1056" s="25"/>
      <c r="J1056" s="25"/>
      <c r="L1056" s="25"/>
      <c r="M1056" s="25"/>
      <c r="N1056" s="25"/>
      <c r="O1056" s="25"/>
      <c r="P1056" s="25"/>
    </row>
    <row r="1057" spans="1:16" ht="16.5" thickBot="1" x14ac:dyDescent="0.25">
      <c r="A1057" s="25"/>
      <c r="B1057" s="25"/>
      <c r="C1057" s="198"/>
      <c r="D1057" s="25"/>
      <c r="E1057" s="203"/>
      <c r="F1057" s="25"/>
      <c r="G1057" s="204"/>
      <c r="H1057" s="25"/>
      <c r="I1057" s="25"/>
      <c r="J1057" s="25"/>
      <c r="L1057" s="25"/>
      <c r="M1057" s="25"/>
      <c r="N1057" s="25"/>
      <c r="O1057" s="25"/>
      <c r="P1057" s="25"/>
    </row>
    <row r="1058" spans="1:16" ht="16.5" thickBot="1" x14ac:dyDescent="0.25">
      <c r="A1058" s="25"/>
      <c r="B1058" s="25"/>
      <c r="C1058" s="198"/>
      <c r="D1058" s="25"/>
      <c r="E1058" s="203"/>
      <c r="F1058" s="25"/>
      <c r="G1058" s="204"/>
      <c r="H1058" s="25"/>
      <c r="I1058" s="25"/>
      <c r="J1058" s="25"/>
      <c r="L1058" s="25"/>
      <c r="M1058" s="25"/>
      <c r="N1058" s="25"/>
      <c r="O1058" s="25"/>
      <c r="P1058" s="25"/>
    </row>
    <row r="1059" spans="1:16" ht="16.5" thickBot="1" x14ac:dyDescent="0.25">
      <c r="A1059" s="25"/>
      <c r="B1059" s="25"/>
      <c r="C1059" s="198"/>
      <c r="D1059" s="25"/>
      <c r="E1059" s="203"/>
      <c r="F1059" s="25"/>
      <c r="G1059" s="204"/>
      <c r="H1059" s="25"/>
      <c r="I1059" s="25"/>
      <c r="J1059" s="25"/>
      <c r="L1059" s="25"/>
      <c r="M1059" s="25"/>
      <c r="N1059" s="25"/>
      <c r="O1059" s="25"/>
      <c r="P1059" s="25"/>
    </row>
    <row r="1060" spans="1:16" ht="16.5" thickBot="1" x14ac:dyDescent="0.25">
      <c r="A1060" s="25"/>
      <c r="B1060" s="25"/>
      <c r="C1060" s="198"/>
      <c r="D1060" s="25"/>
      <c r="E1060" s="203"/>
      <c r="F1060" s="25"/>
      <c r="G1060" s="204"/>
      <c r="H1060" s="25"/>
      <c r="I1060" s="25"/>
      <c r="J1060" s="25"/>
      <c r="L1060" s="25"/>
      <c r="M1060" s="25"/>
      <c r="N1060" s="25"/>
      <c r="O1060" s="25"/>
      <c r="P1060" s="25"/>
    </row>
    <row r="1061" spans="1:16" ht="16.5" thickBot="1" x14ac:dyDescent="0.25">
      <c r="A1061" s="25"/>
      <c r="B1061" s="25"/>
      <c r="C1061" s="198"/>
      <c r="D1061" s="25"/>
      <c r="E1061" s="203"/>
      <c r="F1061" s="25"/>
      <c r="G1061" s="204"/>
      <c r="H1061" s="25"/>
      <c r="I1061" s="25"/>
      <c r="J1061" s="25"/>
      <c r="L1061" s="25"/>
      <c r="M1061" s="25"/>
      <c r="N1061" s="25"/>
      <c r="O1061" s="25"/>
      <c r="P1061" s="25"/>
    </row>
    <row r="1062" spans="1:16" ht="16.5" thickBot="1" x14ac:dyDescent="0.25">
      <c r="A1062" s="25"/>
      <c r="B1062" s="25"/>
      <c r="C1062" s="198"/>
      <c r="D1062" s="25"/>
      <c r="E1062" s="203"/>
      <c r="F1062" s="25"/>
      <c r="G1062" s="204"/>
      <c r="H1062" s="25"/>
      <c r="I1062" s="25"/>
      <c r="J1062" s="25"/>
      <c r="L1062" s="25"/>
      <c r="M1062" s="25"/>
      <c r="N1062" s="25"/>
      <c r="O1062" s="25"/>
      <c r="P1062" s="25"/>
    </row>
    <row r="1063" spans="1:16" ht="16.5" thickBot="1" x14ac:dyDescent="0.25">
      <c r="A1063" s="25"/>
      <c r="B1063" s="25"/>
      <c r="C1063" s="198"/>
      <c r="D1063" s="25"/>
      <c r="E1063" s="203"/>
      <c r="F1063" s="25"/>
      <c r="G1063" s="204"/>
      <c r="H1063" s="25"/>
      <c r="I1063" s="25"/>
      <c r="J1063" s="25"/>
      <c r="L1063" s="25"/>
      <c r="M1063" s="25"/>
      <c r="N1063" s="25"/>
      <c r="O1063" s="25"/>
      <c r="P1063" s="25"/>
    </row>
    <row r="1064" spans="1:16" ht="16.5" thickBot="1" x14ac:dyDescent="0.25">
      <c r="A1064" s="25"/>
      <c r="B1064" s="25"/>
      <c r="C1064" s="198"/>
      <c r="D1064" s="25"/>
      <c r="E1064" s="203"/>
      <c r="F1064" s="25"/>
      <c r="G1064" s="204"/>
      <c r="H1064" s="25"/>
      <c r="I1064" s="25"/>
      <c r="J1064" s="25"/>
      <c r="L1064" s="25"/>
      <c r="M1064" s="25"/>
      <c r="N1064" s="25"/>
      <c r="O1064" s="25"/>
      <c r="P1064" s="25"/>
    </row>
    <row r="1065" spans="1:16" ht="16.5" thickBot="1" x14ac:dyDescent="0.25">
      <c r="A1065" s="25"/>
      <c r="B1065" s="25"/>
      <c r="C1065" s="198"/>
      <c r="D1065" s="25"/>
      <c r="E1065" s="203"/>
      <c r="F1065" s="25"/>
      <c r="G1065" s="204"/>
      <c r="H1065" s="25"/>
      <c r="I1065" s="25"/>
      <c r="J1065" s="25"/>
      <c r="L1065" s="25"/>
      <c r="M1065" s="25"/>
      <c r="N1065" s="25"/>
      <c r="O1065" s="25"/>
      <c r="P1065" s="25"/>
    </row>
    <row r="1066" spans="1:16" ht="16.5" thickBot="1" x14ac:dyDescent="0.25">
      <c r="A1066" s="25"/>
      <c r="B1066" s="25"/>
      <c r="C1066" s="198"/>
      <c r="D1066" s="25"/>
      <c r="E1066" s="203"/>
      <c r="F1066" s="25"/>
      <c r="G1066" s="204"/>
      <c r="H1066" s="25"/>
      <c r="I1066" s="25"/>
      <c r="J1066" s="25"/>
      <c r="L1066" s="25"/>
      <c r="M1066" s="25"/>
      <c r="N1066" s="25"/>
      <c r="O1066" s="25"/>
      <c r="P1066" s="25"/>
    </row>
    <row r="1067" spans="1:16" ht="16.5" thickBot="1" x14ac:dyDescent="0.25">
      <c r="A1067" s="25"/>
      <c r="B1067" s="25"/>
      <c r="C1067" s="198"/>
      <c r="D1067" s="25"/>
      <c r="E1067" s="203"/>
      <c r="F1067" s="25"/>
      <c r="G1067" s="204"/>
      <c r="H1067" s="25"/>
      <c r="I1067" s="25"/>
      <c r="J1067" s="25"/>
      <c r="L1067" s="25"/>
      <c r="M1067" s="25"/>
      <c r="N1067" s="25"/>
      <c r="O1067" s="25"/>
      <c r="P1067" s="25"/>
    </row>
    <row r="1068" spans="1:16" ht="16.5" thickBot="1" x14ac:dyDescent="0.25">
      <c r="A1068" s="25"/>
      <c r="B1068" s="25"/>
      <c r="C1068" s="198"/>
      <c r="D1068" s="25"/>
      <c r="E1068" s="203"/>
      <c r="F1068" s="25"/>
      <c r="G1068" s="204"/>
      <c r="H1068" s="25"/>
      <c r="I1068" s="25"/>
      <c r="J1068" s="25"/>
      <c r="L1068" s="25"/>
      <c r="M1068" s="25"/>
      <c r="N1068" s="25"/>
      <c r="O1068" s="25"/>
      <c r="P1068" s="25"/>
    </row>
    <row r="1069" spans="1:16" ht="16.5" thickBot="1" x14ac:dyDescent="0.25">
      <c r="A1069" s="25"/>
      <c r="B1069" s="25"/>
      <c r="C1069" s="198"/>
      <c r="D1069" s="25"/>
      <c r="E1069" s="203"/>
      <c r="F1069" s="25"/>
      <c r="G1069" s="204"/>
      <c r="H1069" s="25"/>
      <c r="I1069" s="25"/>
      <c r="J1069" s="25"/>
      <c r="L1069" s="25"/>
      <c r="M1069" s="25"/>
      <c r="N1069" s="25"/>
      <c r="O1069" s="25"/>
      <c r="P1069" s="25"/>
    </row>
    <row r="1070" spans="1:16" ht="16.5" thickBot="1" x14ac:dyDescent="0.25">
      <c r="A1070" s="25"/>
      <c r="B1070" s="25"/>
      <c r="C1070" s="198"/>
      <c r="D1070" s="25"/>
      <c r="E1070" s="203"/>
      <c r="F1070" s="25"/>
      <c r="G1070" s="204"/>
      <c r="H1070" s="25"/>
      <c r="I1070" s="25"/>
      <c r="J1070" s="25"/>
      <c r="L1070" s="25"/>
      <c r="M1070" s="25"/>
      <c r="N1070" s="25"/>
      <c r="O1070" s="25"/>
      <c r="P1070" s="25"/>
    </row>
    <row r="1071" spans="1:16" ht="16.5" thickBot="1" x14ac:dyDescent="0.25">
      <c r="A1071" s="25"/>
      <c r="B1071" s="25"/>
      <c r="C1071" s="198"/>
      <c r="D1071" s="25"/>
      <c r="E1071" s="203"/>
      <c r="F1071" s="25"/>
      <c r="G1071" s="204"/>
      <c r="H1071" s="25"/>
      <c r="I1071" s="25"/>
      <c r="J1071" s="25"/>
      <c r="L1071" s="25"/>
      <c r="M1071" s="25"/>
      <c r="N1071" s="25"/>
      <c r="O1071" s="25"/>
      <c r="P1071" s="25"/>
    </row>
    <row r="1072" spans="1:16" ht="16.5" thickBot="1" x14ac:dyDescent="0.25">
      <c r="A1072" s="25"/>
      <c r="B1072" s="25"/>
      <c r="C1072" s="198"/>
      <c r="D1072" s="25"/>
      <c r="E1072" s="203"/>
      <c r="F1072" s="25"/>
      <c r="G1072" s="204"/>
      <c r="H1072" s="25"/>
      <c r="I1072" s="25"/>
      <c r="J1072" s="25"/>
      <c r="L1072" s="25"/>
      <c r="M1072" s="25"/>
      <c r="N1072" s="25"/>
      <c r="O1072" s="25"/>
      <c r="P1072" s="25"/>
    </row>
    <row r="1073" spans="1:16" ht="16.5" thickBot="1" x14ac:dyDescent="0.25">
      <c r="A1073" s="25"/>
      <c r="B1073" s="25"/>
      <c r="C1073" s="198"/>
      <c r="D1073" s="25"/>
      <c r="E1073" s="203"/>
      <c r="F1073" s="25"/>
      <c r="G1073" s="204"/>
      <c r="H1073" s="25"/>
      <c r="I1073" s="25"/>
      <c r="J1073" s="25"/>
      <c r="L1073" s="25"/>
      <c r="M1073" s="25"/>
      <c r="N1073" s="25"/>
      <c r="O1073" s="25"/>
      <c r="P1073" s="25"/>
    </row>
    <row r="1074" spans="1:16" ht="16.5" thickBot="1" x14ac:dyDescent="0.25">
      <c r="A1074" s="25"/>
      <c r="B1074" s="25"/>
      <c r="C1074" s="198"/>
      <c r="D1074" s="25"/>
      <c r="E1074" s="203"/>
      <c r="F1074" s="25"/>
      <c r="G1074" s="204"/>
      <c r="H1074" s="25"/>
      <c r="I1074" s="25"/>
      <c r="J1074" s="25"/>
      <c r="L1074" s="25"/>
      <c r="M1074" s="25"/>
      <c r="N1074" s="25"/>
      <c r="O1074" s="25"/>
      <c r="P1074" s="25"/>
    </row>
    <row r="1075" spans="1:16" ht="16.5" thickBot="1" x14ac:dyDescent="0.25">
      <c r="A1075" s="25"/>
      <c r="B1075" s="25"/>
      <c r="C1075" s="198"/>
      <c r="D1075" s="25"/>
      <c r="E1075" s="203"/>
      <c r="F1075" s="25"/>
      <c r="G1075" s="204"/>
      <c r="H1075" s="25"/>
      <c r="I1075" s="25"/>
      <c r="J1075" s="25"/>
      <c r="L1075" s="25"/>
      <c r="M1075" s="25"/>
      <c r="N1075" s="25"/>
      <c r="O1075" s="25"/>
      <c r="P1075" s="25"/>
    </row>
    <row r="1076" spans="1:16" ht="16.5" thickBot="1" x14ac:dyDescent="0.25">
      <c r="A1076" s="25"/>
      <c r="B1076" s="25"/>
      <c r="C1076" s="198"/>
      <c r="D1076" s="25"/>
      <c r="E1076" s="203"/>
      <c r="F1076" s="25"/>
      <c r="G1076" s="204"/>
      <c r="H1076" s="25"/>
      <c r="I1076" s="25"/>
      <c r="J1076" s="25"/>
      <c r="L1076" s="25"/>
      <c r="M1076" s="25"/>
      <c r="N1076" s="25"/>
      <c r="O1076" s="25"/>
      <c r="P1076" s="25"/>
    </row>
    <row r="1077" spans="1:16" ht="16.5" thickBot="1" x14ac:dyDescent="0.25">
      <c r="A1077" s="25"/>
      <c r="B1077" s="25"/>
      <c r="C1077" s="198"/>
      <c r="D1077" s="25"/>
      <c r="E1077" s="203"/>
      <c r="F1077" s="25"/>
      <c r="G1077" s="204"/>
      <c r="H1077" s="25"/>
      <c r="I1077" s="25"/>
      <c r="J1077" s="25"/>
      <c r="L1077" s="25"/>
      <c r="M1077" s="25"/>
      <c r="N1077" s="25"/>
      <c r="O1077" s="25"/>
      <c r="P1077" s="25"/>
    </row>
    <row r="1078" spans="1:16" ht="16.5" thickBot="1" x14ac:dyDescent="0.25">
      <c r="A1078" s="25"/>
      <c r="B1078" s="25"/>
      <c r="C1078" s="198"/>
      <c r="D1078" s="25"/>
      <c r="E1078" s="203"/>
      <c r="F1078" s="25"/>
      <c r="G1078" s="204"/>
      <c r="H1078" s="25"/>
      <c r="I1078" s="25"/>
      <c r="J1078" s="25"/>
      <c r="L1078" s="25"/>
      <c r="M1078" s="25"/>
      <c r="N1078" s="25"/>
      <c r="O1078" s="25"/>
      <c r="P1078" s="25"/>
    </row>
    <row r="1079" spans="1:16" ht="16.5" thickBot="1" x14ac:dyDescent="0.25">
      <c r="A1079" s="25"/>
      <c r="B1079" s="25"/>
      <c r="C1079" s="198"/>
      <c r="D1079" s="25"/>
      <c r="E1079" s="203"/>
      <c r="F1079" s="25"/>
      <c r="G1079" s="204"/>
      <c r="H1079" s="25"/>
      <c r="I1079" s="25"/>
      <c r="J1079" s="25"/>
      <c r="L1079" s="25"/>
      <c r="M1079" s="25"/>
      <c r="N1079" s="25"/>
      <c r="O1079" s="25"/>
      <c r="P1079" s="25"/>
    </row>
    <row r="1080" spans="1:16" ht="16.5" thickBot="1" x14ac:dyDescent="0.25">
      <c r="A1080" s="25"/>
      <c r="B1080" s="25"/>
      <c r="C1080" s="198"/>
      <c r="D1080" s="25"/>
      <c r="E1080" s="203"/>
      <c r="F1080" s="25"/>
      <c r="G1080" s="204"/>
      <c r="H1080" s="25"/>
      <c r="I1080" s="25"/>
      <c r="J1080" s="25"/>
      <c r="L1080" s="25"/>
      <c r="M1080" s="25"/>
      <c r="N1080" s="25"/>
      <c r="O1080" s="25"/>
      <c r="P1080" s="25"/>
    </row>
    <row r="1081" spans="1:16" ht="16.5" thickBot="1" x14ac:dyDescent="0.25">
      <c r="A1081" s="25"/>
      <c r="B1081" s="25"/>
      <c r="C1081" s="198"/>
      <c r="D1081" s="25"/>
      <c r="E1081" s="203"/>
      <c r="F1081" s="25"/>
      <c r="G1081" s="204"/>
      <c r="H1081" s="25"/>
      <c r="I1081" s="25"/>
      <c r="J1081" s="25"/>
      <c r="L1081" s="25"/>
      <c r="M1081" s="25"/>
      <c r="N1081" s="25"/>
      <c r="O1081" s="25"/>
      <c r="P1081" s="25"/>
    </row>
    <row r="1082" spans="1:16" ht="16.5" thickBot="1" x14ac:dyDescent="0.25">
      <c r="A1082" s="25"/>
      <c r="B1082" s="25"/>
      <c r="C1082" s="198"/>
      <c r="D1082" s="25"/>
      <c r="E1082" s="203"/>
      <c r="F1082" s="25"/>
      <c r="G1082" s="204"/>
      <c r="H1082" s="25"/>
      <c r="I1082" s="25"/>
      <c r="J1082" s="25"/>
      <c r="L1082" s="25"/>
      <c r="M1082" s="25"/>
      <c r="N1082" s="25"/>
      <c r="O1082" s="25"/>
      <c r="P1082" s="25"/>
    </row>
    <row r="1083" spans="1:16" ht="16.5" thickBot="1" x14ac:dyDescent="0.25">
      <c r="A1083" s="25"/>
      <c r="B1083" s="25"/>
      <c r="C1083" s="198"/>
      <c r="D1083" s="25"/>
      <c r="E1083" s="203"/>
      <c r="F1083" s="25"/>
      <c r="G1083" s="204"/>
      <c r="H1083" s="25"/>
      <c r="I1083" s="25"/>
      <c r="J1083" s="25"/>
      <c r="L1083" s="25"/>
      <c r="M1083" s="25"/>
      <c r="N1083" s="25"/>
      <c r="O1083" s="25"/>
      <c r="P1083" s="25"/>
    </row>
    <row r="1084" spans="1:16" ht="16.5" thickBot="1" x14ac:dyDescent="0.25">
      <c r="A1084" s="25"/>
      <c r="B1084" s="25"/>
      <c r="C1084" s="198"/>
      <c r="D1084" s="25"/>
      <c r="E1084" s="203"/>
      <c r="F1084" s="25"/>
      <c r="G1084" s="204"/>
      <c r="H1084" s="25"/>
      <c r="I1084" s="25"/>
      <c r="J1084" s="25"/>
      <c r="L1084" s="25"/>
      <c r="M1084" s="25"/>
      <c r="N1084" s="25"/>
      <c r="O1084" s="25"/>
      <c r="P1084" s="25"/>
    </row>
    <row r="1085" spans="1:16" ht="16.5" thickBot="1" x14ac:dyDescent="0.25">
      <c r="A1085" s="25"/>
      <c r="B1085" s="25"/>
      <c r="C1085" s="198"/>
      <c r="D1085" s="25"/>
      <c r="E1085" s="203"/>
      <c r="F1085" s="25"/>
      <c r="G1085" s="204"/>
      <c r="H1085" s="25"/>
      <c r="I1085" s="25"/>
      <c r="J1085" s="25"/>
      <c r="L1085" s="25"/>
      <c r="M1085" s="25"/>
      <c r="N1085" s="25"/>
      <c r="O1085" s="25"/>
      <c r="P1085" s="25"/>
    </row>
    <row r="1086" spans="1:16" ht="16.5" thickBot="1" x14ac:dyDescent="0.25">
      <c r="A1086" s="25"/>
      <c r="B1086" s="25"/>
      <c r="C1086" s="198"/>
      <c r="D1086" s="25"/>
      <c r="E1086" s="203"/>
      <c r="F1086" s="25"/>
      <c r="G1086" s="204"/>
      <c r="H1086" s="25"/>
      <c r="I1086" s="25"/>
      <c r="J1086" s="25"/>
      <c r="L1086" s="25"/>
      <c r="M1086" s="25"/>
      <c r="N1086" s="25"/>
      <c r="O1086" s="25"/>
      <c r="P1086" s="25"/>
    </row>
    <row r="1087" spans="1:16" ht="16.5" thickBot="1" x14ac:dyDescent="0.25">
      <c r="A1087" s="25"/>
      <c r="B1087" s="25"/>
      <c r="C1087" s="198"/>
      <c r="D1087" s="25"/>
      <c r="E1087" s="203"/>
      <c r="F1087" s="25"/>
      <c r="G1087" s="204"/>
      <c r="H1087" s="25"/>
      <c r="I1087" s="25"/>
      <c r="J1087" s="25"/>
      <c r="L1087" s="25"/>
      <c r="M1087" s="25"/>
      <c r="N1087" s="25"/>
      <c r="O1087" s="25"/>
      <c r="P1087" s="25"/>
    </row>
    <row r="1088" spans="1:16" ht="16.5" thickBot="1" x14ac:dyDescent="0.25">
      <c r="A1088" s="25"/>
      <c r="B1088" s="25"/>
      <c r="C1088" s="198"/>
      <c r="D1088" s="25"/>
      <c r="E1088" s="203"/>
      <c r="F1088" s="25"/>
      <c r="G1088" s="204"/>
      <c r="H1088" s="25"/>
      <c r="I1088" s="25"/>
      <c r="J1088" s="25"/>
      <c r="L1088" s="25"/>
      <c r="M1088" s="25"/>
      <c r="N1088" s="25"/>
      <c r="O1088" s="25"/>
      <c r="P1088" s="25"/>
    </row>
    <row r="1089" spans="1:16" ht="16.5" thickBot="1" x14ac:dyDescent="0.25">
      <c r="A1089" s="25"/>
      <c r="B1089" s="25"/>
      <c r="C1089" s="198"/>
      <c r="D1089" s="25"/>
      <c r="E1089" s="203"/>
      <c r="F1089" s="25"/>
      <c r="G1089" s="204"/>
      <c r="H1089" s="25"/>
      <c r="I1089" s="25"/>
      <c r="J1089" s="25"/>
      <c r="L1089" s="25"/>
      <c r="M1089" s="25"/>
      <c r="N1089" s="25"/>
      <c r="O1089" s="25"/>
      <c r="P1089" s="25"/>
    </row>
    <row r="1090" spans="1:16" ht="16.5" thickBot="1" x14ac:dyDescent="0.25">
      <c r="A1090" s="25"/>
      <c r="B1090" s="25"/>
      <c r="C1090" s="198"/>
      <c r="D1090" s="25"/>
      <c r="E1090" s="203"/>
      <c r="F1090" s="25"/>
      <c r="G1090" s="204"/>
      <c r="H1090" s="25"/>
      <c r="I1090" s="25"/>
      <c r="J1090" s="25"/>
      <c r="L1090" s="25"/>
      <c r="M1090" s="25"/>
      <c r="N1090" s="25"/>
      <c r="O1090" s="25"/>
      <c r="P1090" s="25"/>
    </row>
    <row r="1091" spans="1:16" ht="16.5" thickBot="1" x14ac:dyDescent="0.25">
      <c r="A1091" s="25"/>
      <c r="B1091" s="25"/>
      <c r="C1091" s="198"/>
      <c r="D1091" s="25"/>
      <c r="E1091" s="203"/>
      <c r="F1091" s="25"/>
      <c r="G1091" s="204"/>
      <c r="H1091" s="25"/>
      <c r="I1091" s="25"/>
      <c r="J1091" s="25"/>
      <c r="L1091" s="25"/>
      <c r="M1091" s="25"/>
      <c r="N1091" s="25"/>
      <c r="O1091" s="25"/>
      <c r="P1091" s="25"/>
    </row>
    <row r="1092" spans="1:16" ht="16.5" thickBot="1" x14ac:dyDescent="0.25">
      <c r="A1092" s="25"/>
      <c r="B1092" s="25"/>
      <c r="C1092" s="198"/>
      <c r="D1092" s="25"/>
      <c r="E1092" s="203"/>
      <c r="F1092" s="25"/>
      <c r="G1092" s="204"/>
      <c r="H1092" s="25"/>
      <c r="I1092" s="25"/>
      <c r="J1092" s="25"/>
      <c r="L1092" s="25"/>
      <c r="M1092" s="25"/>
      <c r="N1092" s="25"/>
      <c r="O1092" s="25"/>
      <c r="P1092" s="25"/>
    </row>
    <row r="1093" spans="1:16" ht="16.5" thickBot="1" x14ac:dyDescent="0.25">
      <c r="A1093" s="25"/>
      <c r="B1093" s="25"/>
      <c r="C1093" s="198"/>
      <c r="D1093" s="25"/>
      <c r="E1093" s="203"/>
      <c r="F1093" s="25"/>
      <c r="G1093" s="204"/>
      <c r="H1093" s="25"/>
      <c r="I1093" s="25"/>
      <c r="J1093" s="25"/>
      <c r="L1093" s="25"/>
      <c r="M1093" s="25"/>
      <c r="N1093" s="25"/>
      <c r="O1093" s="25"/>
      <c r="P1093" s="25"/>
    </row>
    <row r="1094" spans="1:16" ht="16.5" thickBot="1" x14ac:dyDescent="0.25">
      <c r="A1094" s="25"/>
      <c r="B1094" s="25"/>
      <c r="C1094" s="198"/>
      <c r="D1094" s="25"/>
      <c r="E1094" s="203"/>
      <c r="F1094" s="25"/>
      <c r="G1094" s="204"/>
      <c r="H1094" s="25"/>
      <c r="I1094" s="25"/>
      <c r="J1094" s="25"/>
      <c r="L1094" s="25"/>
      <c r="M1094" s="25"/>
      <c r="N1094" s="25"/>
      <c r="O1094" s="25"/>
      <c r="P1094" s="25"/>
    </row>
    <row r="1095" spans="1:16" ht="16.5" thickBot="1" x14ac:dyDescent="0.25">
      <c r="A1095" s="25"/>
      <c r="B1095" s="25"/>
      <c r="C1095" s="198"/>
      <c r="D1095" s="25"/>
      <c r="E1095" s="203"/>
      <c r="F1095" s="25"/>
      <c r="G1095" s="204"/>
      <c r="H1095" s="25"/>
      <c r="I1095" s="25"/>
      <c r="J1095" s="25"/>
      <c r="L1095" s="25"/>
      <c r="M1095" s="25"/>
      <c r="N1095" s="25"/>
      <c r="O1095" s="25"/>
      <c r="P1095" s="25"/>
    </row>
    <row r="1096" spans="1:16" ht="16.5" thickBot="1" x14ac:dyDescent="0.25">
      <c r="A1096" s="25"/>
      <c r="B1096" s="25"/>
      <c r="C1096" s="198"/>
      <c r="D1096" s="25"/>
      <c r="E1096" s="203"/>
      <c r="F1096" s="25"/>
      <c r="G1096" s="204"/>
      <c r="H1096" s="25"/>
      <c r="I1096" s="25"/>
      <c r="J1096" s="25"/>
      <c r="L1096" s="25"/>
      <c r="M1096" s="25"/>
      <c r="N1096" s="25"/>
      <c r="O1096" s="25"/>
      <c r="P1096" s="25"/>
    </row>
    <row r="1097" spans="1:16" ht="16.5" thickBot="1" x14ac:dyDescent="0.25">
      <c r="A1097" s="25"/>
      <c r="B1097" s="25"/>
      <c r="C1097" s="198"/>
      <c r="D1097" s="25"/>
      <c r="E1097" s="203"/>
      <c r="F1097" s="25"/>
      <c r="G1097" s="204"/>
      <c r="H1097" s="25"/>
      <c r="I1097" s="25"/>
      <c r="J1097" s="25"/>
      <c r="L1097" s="25"/>
      <c r="M1097" s="25"/>
      <c r="N1097" s="25"/>
      <c r="O1097" s="25"/>
      <c r="P1097" s="25"/>
    </row>
    <row r="1098" spans="1:16" ht="16.5" thickBot="1" x14ac:dyDescent="0.25">
      <c r="A1098" s="25"/>
      <c r="B1098" s="25"/>
      <c r="C1098" s="198"/>
      <c r="D1098" s="25"/>
      <c r="E1098" s="203"/>
      <c r="F1098" s="25"/>
      <c r="G1098" s="204"/>
      <c r="H1098" s="25"/>
      <c r="I1098" s="25"/>
      <c r="J1098" s="25"/>
      <c r="L1098" s="25"/>
      <c r="M1098" s="25"/>
      <c r="N1098" s="25"/>
      <c r="O1098" s="25"/>
      <c r="P1098" s="25"/>
    </row>
    <row r="1099" spans="1:16" ht="16.5" thickBot="1" x14ac:dyDescent="0.25">
      <c r="A1099" s="25"/>
      <c r="B1099" s="25"/>
      <c r="C1099" s="198"/>
      <c r="D1099" s="25"/>
      <c r="E1099" s="203"/>
      <c r="F1099" s="25"/>
      <c r="G1099" s="204"/>
      <c r="H1099" s="25"/>
      <c r="I1099" s="25"/>
      <c r="J1099" s="25"/>
      <c r="L1099" s="25"/>
      <c r="M1099" s="25"/>
      <c r="N1099" s="25"/>
      <c r="O1099" s="25"/>
      <c r="P1099" s="25"/>
    </row>
    <row r="1100" spans="1:16" ht="16.5" thickBot="1" x14ac:dyDescent="0.25">
      <c r="A1100" s="25"/>
      <c r="B1100" s="25"/>
      <c r="C1100" s="198"/>
      <c r="D1100" s="25"/>
      <c r="E1100" s="203"/>
      <c r="F1100" s="25"/>
      <c r="G1100" s="204"/>
      <c r="H1100" s="25"/>
      <c r="I1100" s="25"/>
      <c r="J1100" s="25"/>
      <c r="L1100" s="25"/>
      <c r="M1100" s="25"/>
      <c r="N1100" s="25"/>
      <c r="O1100" s="25"/>
      <c r="P1100" s="25"/>
    </row>
    <row r="1101" spans="1:16" ht="16.5" thickBot="1" x14ac:dyDescent="0.25">
      <c r="A1101" s="25"/>
      <c r="B1101" s="25"/>
      <c r="C1101" s="198"/>
      <c r="D1101" s="25"/>
      <c r="E1101" s="203"/>
      <c r="F1101" s="25"/>
      <c r="G1101" s="204"/>
      <c r="H1101" s="25"/>
      <c r="I1101" s="25"/>
      <c r="J1101" s="25"/>
      <c r="L1101" s="25"/>
      <c r="M1101" s="25"/>
      <c r="N1101" s="25"/>
      <c r="O1101" s="25"/>
      <c r="P1101" s="25"/>
    </row>
    <row r="1102" spans="1:16" ht="16.5" thickBot="1" x14ac:dyDescent="0.25">
      <c r="A1102" s="25"/>
      <c r="B1102" s="25"/>
      <c r="C1102" s="198"/>
      <c r="D1102" s="25"/>
      <c r="E1102" s="203"/>
      <c r="F1102" s="25"/>
      <c r="G1102" s="204"/>
      <c r="H1102" s="25"/>
      <c r="I1102" s="25"/>
      <c r="J1102" s="25"/>
      <c r="L1102" s="25"/>
      <c r="M1102" s="25"/>
      <c r="N1102" s="25"/>
      <c r="O1102" s="25"/>
      <c r="P1102" s="25"/>
    </row>
    <row r="1103" spans="1:16" ht="16.5" thickBot="1" x14ac:dyDescent="0.25">
      <c r="A1103" s="25"/>
      <c r="B1103" s="25"/>
      <c r="C1103" s="198"/>
      <c r="D1103" s="25"/>
      <c r="E1103" s="203"/>
      <c r="F1103" s="25"/>
      <c r="G1103" s="204"/>
      <c r="H1103" s="25"/>
      <c r="I1103" s="25"/>
      <c r="J1103" s="25"/>
      <c r="L1103" s="25"/>
      <c r="M1103" s="25"/>
      <c r="N1103" s="25"/>
      <c r="O1103" s="25"/>
      <c r="P1103" s="25"/>
    </row>
    <row r="1104" spans="1:16" ht="16.5" thickBot="1" x14ac:dyDescent="0.25">
      <c r="A1104" s="25"/>
      <c r="B1104" s="25"/>
      <c r="C1104" s="198"/>
      <c r="D1104" s="25"/>
      <c r="E1104" s="203"/>
      <c r="F1104" s="25"/>
      <c r="G1104" s="204"/>
      <c r="H1104" s="25"/>
      <c r="I1104" s="25"/>
      <c r="J1104" s="25"/>
      <c r="L1104" s="25"/>
      <c r="M1104" s="25"/>
      <c r="N1104" s="25"/>
      <c r="O1104" s="25"/>
      <c r="P1104" s="25"/>
    </row>
    <row r="1105" spans="1:16" ht="16.5" thickBot="1" x14ac:dyDescent="0.25">
      <c r="A1105" s="25"/>
      <c r="B1105" s="25"/>
      <c r="C1105" s="198"/>
      <c r="D1105" s="25"/>
      <c r="E1105" s="203"/>
      <c r="F1105" s="25"/>
      <c r="G1105" s="204"/>
      <c r="H1105" s="25"/>
      <c r="I1105" s="25"/>
      <c r="J1105" s="25"/>
      <c r="L1105" s="25"/>
      <c r="M1105" s="25"/>
      <c r="N1105" s="25"/>
      <c r="O1105" s="25"/>
      <c r="P1105" s="25"/>
    </row>
    <row r="1106" spans="1:16" ht="16.5" thickBot="1" x14ac:dyDescent="0.25">
      <c r="A1106" s="25"/>
      <c r="B1106" s="25"/>
      <c r="C1106" s="198"/>
      <c r="D1106" s="25"/>
      <c r="E1106" s="203"/>
      <c r="F1106" s="25"/>
      <c r="G1106" s="204"/>
      <c r="H1106" s="25"/>
      <c r="I1106" s="25"/>
      <c r="J1106" s="25"/>
      <c r="L1106" s="25"/>
      <c r="M1106" s="25"/>
      <c r="N1106" s="25"/>
      <c r="O1106" s="25"/>
      <c r="P1106" s="25"/>
    </row>
    <row r="1107" spans="1:16" ht="16.5" thickBot="1" x14ac:dyDescent="0.25">
      <c r="A1107" s="25"/>
      <c r="B1107" s="25"/>
      <c r="C1107" s="198"/>
      <c r="D1107" s="25"/>
      <c r="E1107" s="203"/>
      <c r="F1107" s="25"/>
      <c r="G1107" s="204"/>
      <c r="H1107" s="25"/>
      <c r="I1107" s="25"/>
      <c r="J1107" s="25"/>
      <c r="L1107" s="25"/>
      <c r="M1107" s="25"/>
      <c r="N1107" s="25"/>
      <c r="O1107" s="25"/>
      <c r="P1107" s="25"/>
    </row>
    <row r="1108" spans="1:16" ht="16.5" thickBot="1" x14ac:dyDescent="0.25">
      <c r="A1108" s="25"/>
      <c r="B1108" s="25"/>
      <c r="C1108" s="198"/>
      <c r="D1108" s="25"/>
      <c r="E1108" s="203"/>
      <c r="F1108" s="25"/>
      <c r="G1108" s="204"/>
      <c r="H1108" s="25"/>
      <c r="I1108" s="25"/>
      <c r="J1108" s="25"/>
      <c r="L1108" s="25"/>
      <c r="M1108" s="25"/>
      <c r="N1108" s="25"/>
      <c r="O1108" s="25"/>
      <c r="P1108" s="25"/>
    </row>
    <row r="1109" spans="1:16" ht="16.5" thickBot="1" x14ac:dyDescent="0.25">
      <c r="A1109" s="25"/>
      <c r="B1109" s="25"/>
      <c r="C1109" s="198"/>
      <c r="D1109" s="25"/>
      <c r="E1109" s="203"/>
      <c r="F1109" s="25"/>
      <c r="G1109" s="204"/>
      <c r="H1109" s="25"/>
      <c r="I1109" s="25"/>
      <c r="J1109" s="25"/>
      <c r="L1109" s="25"/>
      <c r="M1109" s="25"/>
      <c r="N1109" s="25"/>
      <c r="O1109" s="25"/>
      <c r="P1109" s="25"/>
    </row>
    <row r="1110" spans="1:16" ht="16.5" thickBot="1" x14ac:dyDescent="0.25">
      <c r="A1110" s="25"/>
      <c r="B1110" s="25"/>
      <c r="C1110" s="198"/>
      <c r="D1110" s="25"/>
      <c r="E1110" s="203"/>
      <c r="F1110" s="25"/>
      <c r="G1110" s="204"/>
      <c r="H1110" s="25"/>
      <c r="I1110" s="25"/>
      <c r="J1110" s="25"/>
      <c r="L1110" s="25"/>
      <c r="M1110" s="25"/>
      <c r="N1110" s="25"/>
      <c r="O1110" s="25"/>
      <c r="P1110" s="25"/>
    </row>
    <row r="1111" spans="1:16" ht="16.5" thickBot="1" x14ac:dyDescent="0.25">
      <c r="A1111" s="25"/>
      <c r="B1111" s="25"/>
      <c r="C1111" s="198"/>
      <c r="D1111" s="25"/>
      <c r="E1111" s="203"/>
      <c r="F1111" s="25"/>
      <c r="G1111" s="204"/>
      <c r="H1111" s="25"/>
      <c r="I1111" s="25"/>
      <c r="J1111" s="25"/>
      <c r="L1111" s="25"/>
      <c r="M1111" s="25"/>
      <c r="N1111" s="25"/>
      <c r="O1111" s="25"/>
      <c r="P1111" s="25"/>
    </row>
    <row r="1112" spans="1:16" ht="16.5" thickBot="1" x14ac:dyDescent="0.25">
      <c r="A1112" s="25"/>
      <c r="B1112" s="25"/>
      <c r="C1112" s="198"/>
      <c r="D1112" s="25"/>
      <c r="E1112" s="203"/>
      <c r="F1112" s="25"/>
      <c r="G1112" s="204"/>
      <c r="H1112" s="25"/>
      <c r="I1112" s="25"/>
      <c r="J1112" s="25"/>
      <c r="L1112" s="25"/>
      <c r="M1112" s="25"/>
      <c r="N1112" s="25"/>
      <c r="O1112" s="25"/>
      <c r="P1112" s="25"/>
    </row>
    <row r="1113" spans="1:16" ht="16.5" thickBot="1" x14ac:dyDescent="0.25">
      <c r="A1113" s="25"/>
      <c r="B1113" s="25"/>
      <c r="C1113" s="198"/>
      <c r="D1113" s="25"/>
      <c r="E1113" s="203"/>
      <c r="F1113" s="25"/>
      <c r="G1113" s="204"/>
      <c r="H1113" s="25"/>
      <c r="I1113" s="25"/>
      <c r="J1113" s="25"/>
      <c r="L1113" s="25"/>
      <c r="M1113" s="25"/>
      <c r="N1113" s="25"/>
      <c r="O1113" s="25"/>
      <c r="P1113" s="25"/>
    </row>
    <row r="1114" spans="1:16" ht="16.5" thickBot="1" x14ac:dyDescent="0.25">
      <c r="A1114" s="25"/>
      <c r="B1114" s="25"/>
      <c r="C1114" s="198"/>
      <c r="D1114" s="25"/>
      <c r="E1114" s="203"/>
      <c r="F1114" s="25"/>
      <c r="G1114" s="204"/>
      <c r="H1114" s="25"/>
      <c r="I1114" s="25"/>
      <c r="J1114" s="25"/>
      <c r="L1114" s="25"/>
      <c r="M1114" s="25"/>
      <c r="N1114" s="25"/>
      <c r="O1114" s="25"/>
      <c r="P1114" s="25"/>
    </row>
    <row r="1115" spans="1:16" ht="16.5" thickBot="1" x14ac:dyDescent="0.25">
      <c r="A1115" s="25"/>
      <c r="B1115" s="25"/>
      <c r="C1115" s="198"/>
      <c r="D1115" s="25"/>
      <c r="E1115" s="203"/>
      <c r="F1115" s="25"/>
      <c r="G1115" s="204"/>
      <c r="H1115" s="25"/>
      <c r="I1115" s="25"/>
      <c r="J1115" s="25"/>
      <c r="L1115" s="25"/>
      <c r="M1115" s="25"/>
      <c r="N1115" s="25"/>
      <c r="O1115" s="25"/>
      <c r="P1115" s="25"/>
    </row>
    <row r="1116" spans="1:16" ht="16.5" thickBot="1" x14ac:dyDescent="0.25">
      <c r="A1116" s="25"/>
      <c r="B1116" s="25"/>
      <c r="C1116" s="198"/>
      <c r="D1116" s="25"/>
      <c r="E1116" s="203"/>
      <c r="F1116" s="25"/>
      <c r="G1116" s="204"/>
      <c r="H1116" s="25"/>
      <c r="I1116" s="25"/>
      <c r="J1116" s="25"/>
      <c r="L1116" s="25"/>
      <c r="M1116" s="25"/>
      <c r="N1116" s="25"/>
      <c r="O1116" s="25"/>
      <c r="P1116" s="25"/>
    </row>
    <row r="1117" spans="1:16" ht="16.5" thickBot="1" x14ac:dyDescent="0.25">
      <c r="A1117" s="25"/>
      <c r="B1117" s="25"/>
      <c r="C1117" s="198"/>
      <c r="D1117" s="25"/>
      <c r="E1117" s="203"/>
      <c r="F1117" s="25"/>
      <c r="G1117" s="204"/>
      <c r="H1117" s="25"/>
      <c r="I1117" s="25"/>
      <c r="J1117" s="25"/>
      <c r="L1117" s="25"/>
      <c r="M1117" s="25"/>
      <c r="N1117" s="25"/>
      <c r="O1117" s="25"/>
      <c r="P1117" s="25"/>
    </row>
    <row r="1118" spans="1:16" ht="16.5" thickBot="1" x14ac:dyDescent="0.25">
      <c r="A1118" s="25"/>
      <c r="B1118" s="25"/>
      <c r="C1118" s="198"/>
      <c r="D1118" s="25"/>
      <c r="E1118" s="203"/>
      <c r="F1118" s="25"/>
      <c r="G1118" s="204"/>
      <c r="H1118" s="25"/>
      <c r="I1118" s="25"/>
      <c r="J1118" s="25"/>
      <c r="L1118" s="25"/>
      <c r="M1118" s="25"/>
      <c r="N1118" s="25"/>
      <c r="O1118" s="25"/>
      <c r="P1118" s="25"/>
    </row>
    <row r="1119" spans="1:16" ht="16.5" thickBot="1" x14ac:dyDescent="0.25">
      <c r="A1119" s="25"/>
      <c r="B1119" s="25"/>
      <c r="C1119" s="198"/>
      <c r="D1119" s="25"/>
      <c r="E1119" s="203"/>
      <c r="F1119" s="25"/>
      <c r="G1119" s="204"/>
      <c r="H1119" s="25"/>
      <c r="I1119" s="25"/>
      <c r="J1119" s="25"/>
      <c r="L1119" s="25"/>
      <c r="M1119" s="25"/>
      <c r="N1119" s="25"/>
      <c r="O1119" s="25"/>
      <c r="P1119" s="25"/>
    </row>
    <row r="1120" spans="1:16" ht="16.5" thickBot="1" x14ac:dyDescent="0.25">
      <c r="A1120" s="25"/>
      <c r="B1120" s="25"/>
      <c r="C1120" s="198"/>
      <c r="D1120" s="25"/>
      <c r="E1120" s="203"/>
      <c r="F1120" s="25"/>
      <c r="G1120" s="204"/>
      <c r="H1120" s="25"/>
      <c r="I1120" s="25"/>
      <c r="J1120" s="25"/>
      <c r="L1120" s="25"/>
      <c r="M1120" s="25"/>
      <c r="N1120" s="25"/>
      <c r="O1120" s="25"/>
      <c r="P1120" s="25"/>
    </row>
    <row r="1121" spans="1:16" ht="16.5" thickBot="1" x14ac:dyDescent="0.25">
      <c r="A1121" s="25"/>
      <c r="B1121" s="25"/>
      <c r="C1121" s="198"/>
      <c r="D1121" s="25"/>
      <c r="E1121" s="203"/>
      <c r="F1121" s="25"/>
      <c r="G1121" s="204"/>
      <c r="H1121" s="25"/>
      <c r="I1121" s="25"/>
      <c r="J1121" s="25"/>
      <c r="L1121" s="25"/>
      <c r="M1121" s="25"/>
      <c r="N1121" s="25"/>
      <c r="O1121" s="25"/>
      <c r="P1121" s="25"/>
    </row>
    <row r="1122" spans="1:16" ht="16.5" thickBot="1" x14ac:dyDescent="0.25">
      <c r="A1122" s="25"/>
      <c r="B1122" s="25"/>
      <c r="C1122" s="198"/>
      <c r="D1122" s="25"/>
      <c r="E1122" s="203"/>
      <c r="F1122" s="25"/>
      <c r="G1122" s="204"/>
      <c r="H1122" s="25"/>
      <c r="I1122" s="25"/>
      <c r="J1122" s="25"/>
      <c r="L1122" s="25"/>
      <c r="M1122" s="25"/>
      <c r="N1122" s="25"/>
      <c r="O1122" s="25"/>
      <c r="P1122" s="25"/>
    </row>
    <row r="1123" spans="1:16" ht="16.5" thickBot="1" x14ac:dyDescent="0.25">
      <c r="A1123" s="25"/>
      <c r="B1123" s="25"/>
      <c r="C1123" s="198"/>
      <c r="D1123" s="25"/>
      <c r="E1123" s="203"/>
      <c r="F1123" s="25"/>
      <c r="G1123" s="204"/>
      <c r="H1123" s="25"/>
      <c r="I1123" s="25"/>
      <c r="J1123" s="25"/>
      <c r="L1123" s="25"/>
      <c r="M1123" s="25"/>
      <c r="N1123" s="25"/>
      <c r="O1123" s="25"/>
      <c r="P1123" s="25"/>
    </row>
    <row r="1124" spans="1:16" ht="16.5" thickBot="1" x14ac:dyDescent="0.25">
      <c r="A1124" s="25"/>
      <c r="B1124" s="25"/>
      <c r="C1124" s="198"/>
      <c r="D1124" s="25"/>
      <c r="E1124" s="203"/>
      <c r="F1124" s="25"/>
      <c r="G1124" s="204"/>
      <c r="H1124" s="25"/>
      <c r="I1124" s="25"/>
      <c r="J1124" s="25"/>
      <c r="L1124" s="25"/>
      <c r="M1124" s="25"/>
      <c r="N1124" s="25"/>
      <c r="O1124" s="25"/>
      <c r="P1124" s="25"/>
    </row>
    <row r="1125" spans="1:16" ht="16.5" thickBot="1" x14ac:dyDescent="0.25">
      <c r="A1125" s="25"/>
      <c r="B1125" s="25"/>
      <c r="C1125" s="198"/>
      <c r="D1125" s="25"/>
      <c r="E1125" s="203"/>
      <c r="F1125" s="25"/>
      <c r="G1125" s="204"/>
      <c r="H1125" s="25"/>
      <c r="I1125" s="25"/>
      <c r="J1125" s="25"/>
      <c r="L1125" s="25"/>
      <c r="M1125" s="25"/>
      <c r="N1125" s="25"/>
      <c r="O1125" s="25"/>
      <c r="P1125" s="25"/>
    </row>
    <row r="1126" spans="1:16" ht="16.5" thickBot="1" x14ac:dyDescent="0.25">
      <c r="A1126" s="25"/>
      <c r="B1126" s="25"/>
      <c r="C1126" s="198"/>
      <c r="D1126" s="25"/>
      <c r="E1126" s="203"/>
      <c r="F1126" s="25"/>
      <c r="G1126" s="204"/>
      <c r="H1126" s="25"/>
      <c r="I1126" s="25"/>
      <c r="J1126" s="25"/>
      <c r="L1126" s="25"/>
      <c r="M1126" s="25"/>
      <c r="N1126" s="25"/>
      <c r="O1126" s="25"/>
      <c r="P1126" s="25"/>
    </row>
    <row r="1127" spans="1:16" ht="16.5" thickBot="1" x14ac:dyDescent="0.25">
      <c r="A1127" s="25"/>
      <c r="B1127" s="25"/>
      <c r="C1127" s="198"/>
      <c r="D1127" s="25"/>
      <c r="E1127" s="203"/>
      <c r="F1127" s="25"/>
      <c r="G1127" s="204"/>
      <c r="H1127" s="25"/>
      <c r="I1127" s="25"/>
      <c r="J1127" s="25"/>
      <c r="L1127" s="25"/>
      <c r="M1127" s="25"/>
      <c r="N1127" s="25"/>
      <c r="O1127" s="25"/>
      <c r="P1127" s="25"/>
    </row>
    <row r="1128" spans="1:16" ht="16.5" thickBot="1" x14ac:dyDescent="0.25">
      <c r="A1128" s="25"/>
      <c r="B1128" s="25"/>
      <c r="C1128" s="198"/>
      <c r="D1128" s="25"/>
      <c r="E1128" s="203"/>
      <c r="F1128" s="25"/>
      <c r="G1128" s="204"/>
      <c r="H1128" s="25"/>
      <c r="I1128" s="25"/>
      <c r="J1128" s="25"/>
      <c r="L1128" s="25"/>
      <c r="M1128" s="25"/>
      <c r="N1128" s="25"/>
      <c r="O1128" s="25"/>
      <c r="P1128" s="25"/>
    </row>
    <row r="1129" spans="1:16" ht="16.5" thickBot="1" x14ac:dyDescent="0.25">
      <c r="A1129" s="25"/>
      <c r="B1129" s="25"/>
      <c r="C1129" s="198"/>
      <c r="D1129" s="25"/>
      <c r="E1129" s="203"/>
      <c r="F1129" s="25"/>
      <c r="G1129" s="204"/>
      <c r="H1129" s="25"/>
      <c r="I1129" s="25"/>
      <c r="J1129" s="25"/>
      <c r="L1129" s="25"/>
      <c r="M1129" s="25"/>
      <c r="N1129" s="25"/>
      <c r="O1129" s="25"/>
      <c r="P1129" s="25"/>
    </row>
    <row r="1130" spans="1:16" ht="16.5" thickBot="1" x14ac:dyDescent="0.25">
      <c r="A1130" s="25"/>
      <c r="B1130" s="25"/>
      <c r="C1130" s="198"/>
      <c r="D1130" s="25"/>
      <c r="E1130" s="203"/>
      <c r="F1130" s="25"/>
      <c r="G1130" s="204"/>
      <c r="H1130" s="25"/>
      <c r="I1130" s="25"/>
      <c r="J1130" s="25"/>
      <c r="L1130" s="25"/>
      <c r="M1130" s="25"/>
      <c r="N1130" s="25"/>
      <c r="O1130" s="25"/>
      <c r="P1130" s="25"/>
    </row>
    <row r="1131" spans="1:16" ht="16.5" thickBot="1" x14ac:dyDescent="0.25">
      <c r="A1131" s="25"/>
      <c r="B1131" s="25"/>
      <c r="C1131" s="198"/>
      <c r="D1131" s="25"/>
      <c r="E1131" s="203"/>
      <c r="F1131" s="25"/>
      <c r="G1131" s="204"/>
      <c r="H1131" s="25"/>
      <c r="I1131" s="25"/>
      <c r="J1131" s="25"/>
      <c r="L1131" s="25"/>
      <c r="M1131" s="25"/>
      <c r="N1131" s="25"/>
      <c r="O1131" s="25"/>
      <c r="P1131" s="25"/>
    </row>
    <row r="1132" spans="1:16" ht="16.5" thickBot="1" x14ac:dyDescent="0.25">
      <c r="A1132" s="25"/>
      <c r="B1132" s="25"/>
      <c r="C1132" s="198"/>
      <c r="D1132" s="25"/>
      <c r="E1132" s="203"/>
      <c r="F1132" s="25"/>
      <c r="G1132" s="204"/>
      <c r="H1132" s="25"/>
      <c r="I1132" s="25"/>
      <c r="J1132" s="25"/>
      <c r="L1132" s="25"/>
      <c r="M1132" s="25"/>
      <c r="N1132" s="25"/>
      <c r="O1132" s="25"/>
      <c r="P1132" s="25"/>
    </row>
    <row r="1133" spans="1:16" ht="16.5" thickBot="1" x14ac:dyDescent="0.25">
      <c r="A1133" s="25"/>
      <c r="B1133" s="25"/>
      <c r="C1133" s="198"/>
      <c r="D1133" s="25"/>
      <c r="E1133" s="203"/>
      <c r="F1133" s="25"/>
      <c r="G1133" s="204"/>
      <c r="H1133" s="25"/>
      <c r="I1133" s="25"/>
      <c r="J1133" s="25"/>
      <c r="L1133" s="25"/>
      <c r="M1133" s="25"/>
      <c r="N1133" s="25"/>
      <c r="O1133" s="25"/>
      <c r="P1133" s="25"/>
    </row>
    <row r="1134" spans="1:16" ht="16.5" thickBot="1" x14ac:dyDescent="0.25">
      <c r="A1134" s="25"/>
      <c r="B1134" s="25"/>
      <c r="C1134" s="198"/>
      <c r="D1134" s="25"/>
      <c r="E1134" s="203"/>
      <c r="F1134" s="25"/>
      <c r="G1134" s="204"/>
      <c r="H1134" s="25"/>
      <c r="I1134" s="25"/>
      <c r="J1134" s="25"/>
      <c r="L1134" s="25"/>
      <c r="M1134" s="25"/>
      <c r="N1134" s="25"/>
      <c r="O1134" s="25"/>
      <c r="P1134" s="25"/>
    </row>
    <row r="1135" spans="1:16" ht="16.5" thickBot="1" x14ac:dyDescent="0.25">
      <c r="A1135" s="25"/>
      <c r="B1135" s="25"/>
      <c r="C1135" s="198"/>
      <c r="D1135" s="25"/>
      <c r="E1135" s="203"/>
      <c r="F1135" s="25"/>
      <c r="G1135" s="204"/>
      <c r="H1135" s="25"/>
      <c r="I1135" s="25"/>
      <c r="J1135" s="25"/>
      <c r="L1135" s="25"/>
      <c r="M1135" s="25"/>
      <c r="N1135" s="25"/>
      <c r="O1135" s="25"/>
      <c r="P1135" s="25"/>
    </row>
    <row r="1136" spans="1:16" ht="16.5" thickBot="1" x14ac:dyDescent="0.25">
      <c r="A1136" s="25"/>
      <c r="B1136" s="25"/>
      <c r="C1136" s="198"/>
      <c r="D1136" s="25"/>
      <c r="E1136" s="203"/>
      <c r="F1136" s="25"/>
      <c r="G1136" s="204"/>
      <c r="H1136" s="25"/>
      <c r="I1136" s="25"/>
      <c r="J1136" s="25"/>
      <c r="L1136" s="25"/>
      <c r="M1136" s="25"/>
      <c r="N1136" s="25"/>
      <c r="O1136" s="25"/>
      <c r="P1136" s="25"/>
    </row>
    <row r="1137" spans="1:16" ht="16.5" thickBot="1" x14ac:dyDescent="0.25">
      <c r="A1137" s="25"/>
      <c r="B1137" s="25"/>
      <c r="C1137" s="198"/>
      <c r="D1137" s="25"/>
      <c r="E1137" s="203"/>
      <c r="F1137" s="25"/>
      <c r="G1137" s="204"/>
      <c r="H1137" s="25"/>
      <c r="I1137" s="25"/>
      <c r="J1137" s="25"/>
      <c r="L1137" s="25"/>
      <c r="M1137" s="25"/>
      <c r="N1137" s="25"/>
      <c r="O1137" s="25"/>
      <c r="P1137" s="25"/>
    </row>
    <row r="1138" spans="1:16" ht="16.5" thickBot="1" x14ac:dyDescent="0.25">
      <c r="A1138" s="25"/>
      <c r="B1138" s="25"/>
      <c r="C1138" s="198"/>
      <c r="D1138" s="25"/>
      <c r="E1138" s="203"/>
      <c r="F1138" s="25"/>
      <c r="G1138" s="204"/>
      <c r="H1138" s="25"/>
      <c r="I1138" s="25"/>
      <c r="J1138" s="25"/>
      <c r="L1138" s="25"/>
      <c r="M1138" s="25"/>
      <c r="N1138" s="25"/>
      <c r="O1138" s="25"/>
      <c r="P1138" s="25"/>
    </row>
    <row r="1139" spans="1:16" ht="16.5" thickBot="1" x14ac:dyDescent="0.25">
      <c r="A1139" s="25"/>
      <c r="B1139" s="25"/>
      <c r="C1139" s="198"/>
      <c r="D1139" s="25"/>
      <c r="E1139" s="203"/>
      <c r="F1139" s="25"/>
      <c r="G1139" s="204"/>
      <c r="H1139" s="25"/>
      <c r="I1139" s="25"/>
      <c r="J1139" s="25"/>
      <c r="L1139" s="25"/>
      <c r="M1139" s="25"/>
      <c r="N1139" s="25"/>
      <c r="O1139" s="25"/>
      <c r="P1139" s="25"/>
    </row>
    <row r="1140" spans="1:16" ht="16.5" thickBot="1" x14ac:dyDescent="0.25">
      <c r="A1140" s="25"/>
      <c r="B1140" s="25"/>
      <c r="C1140" s="198"/>
      <c r="D1140" s="25"/>
      <c r="E1140" s="203"/>
      <c r="F1140" s="25"/>
      <c r="G1140" s="204"/>
      <c r="H1140" s="25"/>
      <c r="I1140" s="25"/>
      <c r="J1140" s="25"/>
      <c r="L1140" s="25"/>
      <c r="M1140" s="25"/>
      <c r="N1140" s="25"/>
      <c r="O1140" s="25"/>
      <c r="P1140" s="25"/>
    </row>
    <row r="1141" spans="1:16" ht="16.5" thickBot="1" x14ac:dyDescent="0.25">
      <c r="A1141" s="25"/>
      <c r="B1141" s="25"/>
      <c r="C1141" s="198"/>
      <c r="D1141" s="25"/>
      <c r="E1141" s="203"/>
      <c r="F1141" s="25"/>
      <c r="G1141" s="204"/>
      <c r="H1141" s="25"/>
      <c r="I1141" s="25"/>
      <c r="J1141" s="25"/>
      <c r="L1141" s="25"/>
      <c r="M1141" s="25"/>
      <c r="N1141" s="25"/>
      <c r="O1141" s="25"/>
      <c r="P1141" s="25"/>
    </row>
    <row r="1142" spans="1:16" ht="16.5" thickBot="1" x14ac:dyDescent="0.25">
      <c r="A1142" s="25"/>
      <c r="B1142" s="25"/>
      <c r="C1142" s="198"/>
      <c r="D1142" s="25"/>
      <c r="E1142" s="203"/>
      <c r="F1142" s="25"/>
      <c r="G1142" s="204"/>
      <c r="H1142" s="25"/>
      <c r="I1142" s="25"/>
      <c r="J1142" s="25"/>
      <c r="L1142" s="25"/>
      <c r="M1142" s="25"/>
      <c r="N1142" s="25"/>
      <c r="O1142" s="25"/>
      <c r="P1142" s="25"/>
    </row>
    <row r="1143" spans="1:16" ht="16.5" thickBot="1" x14ac:dyDescent="0.25">
      <c r="A1143" s="25"/>
      <c r="B1143" s="25"/>
      <c r="C1143" s="198"/>
      <c r="D1143" s="25"/>
      <c r="E1143" s="203"/>
      <c r="F1143" s="25"/>
      <c r="G1143" s="204"/>
      <c r="H1143" s="25"/>
      <c r="I1143" s="25"/>
      <c r="J1143" s="25"/>
      <c r="L1143" s="25"/>
      <c r="M1143" s="25"/>
      <c r="N1143" s="25"/>
      <c r="O1143" s="25"/>
      <c r="P1143" s="25"/>
    </row>
    <row r="1144" spans="1:16" ht="16.5" thickBot="1" x14ac:dyDescent="0.25">
      <c r="A1144" s="25"/>
      <c r="B1144" s="25"/>
      <c r="C1144" s="198"/>
      <c r="D1144" s="25"/>
      <c r="E1144" s="203"/>
      <c r="F1144" s="25"/>
      <c r="G1144" s="204"/>
      <c r="H1144" s="25"/>
      <c r="I1144" s="25"/>
      <c r="J1144" s="25"/>
      <c r="L1144" s="25"/>
      <c r="M1144" s="25"/>
      <c r="N1144" s="25"/>
      <c r="O1144" s="25"/>
      <c r="P1144" s="25"/>
    </row>
    <row r="1145" spans="1:16" ht="16.5" thickBot="1" x14ac:dyDescent="0.25">
      <c r="A1145" s="25"/>
      <c r="B1145" s="25"/>
      <c r="C1145" s="198"/>
      <c r="D1145" s="25"/>
      <c r="E1145" s="203"/>
      <c r="F1145" s="25"/>
      <c r="G1145" s="204"/>
      <c r="H1145" s="25"/>
      <c r="I1145" s="25"/>
      <c r="J1145" s="25"/>
      <c r="L1145" s="25"/>
      <c r="M1145" s="25"/>
      <c r="N1145" s="25"/>
      <c r="O1145" s="25"/>
      <c r="P1145" s="25"/>
    </row>
    <row r="1146" spans="1:16" ht="16.5" thickBot="1" x14ac:dyDescent="0.25">
      <c r="A1146" s="25"/>
      <c r="B1146" s="25"/>
      <c r="C1146" s="198"/>
      <c r="D1146" s="25"/>
      <c r="E1146" s="203"/>
      <c r="F1146" s="25"/>
      <c r="G1146" s="204"/>
      <c r="H1146" s="25"/>
      <c r="I1146" s="25"/>
      <c r="J1146" s="25"/>
      <c r="L1146" s="25"/>
      <c r="M1146" s="25"/>
      <c r="N1146" s="25"/>
      <c r="O1146" s="25"/>
      <c r="P1146" s="25"/>
    </row>
    <row r="1147" spans="1:16" ht="16.5" thickBot="1" x14ac:dyDescent="0.25">
      <c r="A1147" s="25"/>
      <c r="B1147" s="25"/>
      <c r="C1147" s="198"/>
      <c r="D1147" s="25"/>
      <c r="E1147" s="203"/>
      <c r="F1147" s="25"/>
      <c r="G1147" s="204"/>
      <c r="H1147" s="25"/>
      <c r="I1147" s="25"/>
      <c r="J1147" s="25"/>
      <c r="L1147" s="25"/>
      <c r="M1147" s="25"/>
      <c r="N1147" s="25"/>
      <c r="O1147" s="25"/>
      <c r="P1147" s="25"/>
    </row>
    <row r="1148" spans="1:16" ht="16.5" thickBot="1" x14ac:dyDescent="0.25">
      <c r="A1148" s="25"/>
      <c r="B1148" s="25"/>
      <c r="C1148" s="198"/>
      <c r="D1148" s="25"/>
      <c r="E1148" s="203"/>
      <c r="F1148" s="25"/>
      <c r="G1148" s="204"/>
      <c r="H1148" s="25"/>
      <c r="I1148" s="25"/>
      <c r="J1148" s="25"/>
      <c r="L1148" s="25"/>
      <c r="M1148" s="25"/>
      <c r="N1148" s="25"/>
      <c r="O1148" s="25"/>
      <c r="P1148" s="25"/>
    </row>
    <row r="1149" spans="1:16" ht="16.5" thickBot="1" x14ac:dyDescent="0.25">
      <c r="A1149" s="25"/>
      <c r="B1149" s="25"/>
      <c r="C1149" s="198"/>
      <c r="D1149" s="25"/>
      <c r="E1149" s="203"/>
      <c r="F1149" s="25"/>
      <c r="G1149" s="204"/>
      <c r="H1149" s="25"/>
      <c r="I1149" s="25"/>
      <c r="J1149" s="25"/>
      <c r="L1149" s="25"/>
      <c r="M1149" s="25"/>
      <c r="N1149" s="25"/>
      <c r="O1149" s="25"/>
      <c r="P1149" s="25"/>
    </row>
    <row r="1150" spans="1:16" ht="16.5" thickBot="1" x14ac:dyDescent="0.25">
      <c r="A1150" s="25"/>
      <c r="B1150" s="25"/>
      <c r="C1150" s="198"/>
      <c r="D1150" s="25"/>
      <c r="E1150" s="203"/>
      <c r="F1150" s="25"/>
      <c r="G1150" s="204"/>
      <c r="H1150" s="25"/>
      <c r="I1150" s="25"/>
      <c r="J1150" s="25"/>
      <c r="L1150" s="25"/>
      <c r="M1150" s="25"/>
      <c r="N1150" s="25"/>
      <c r="O1150" s="25"/>
      <c r="P1150" s="25"/>
    </row>
    <row r="1151" spans="1:16" ht="16.5" thickBot="1" x14ac:dyDescent="0.25">
      <c r="A1151" s="25"/>
      <c r="B1151" s="25"/>
      <c r="C1151" s="198"/>
      <c r="D1151" s="25"/>
      <c r="E1151" s="203"/>
      <c r="F1151" s="25"/>
      <c r="G1151" s="204"/>
      <c r="H1151" s="25"/>
      <c r="I1151" s="25"/>
      <c r="J1151" s="25"/>
      <c r="L1151" s="25"/>
      <c r="M1151" s="25"/>
      <c r="N1151" s="25"/>
      <c r="O1151" s="25"/>
      <c r="P1151" s="25"/>
    </row>
    <row r="1152" spans="1:16" ht="16.5" thickBot="1" x14ac:dyDescent="0.25">
      <c r="A1152" s="25"/>
      <c r="B1152" s="25"/>
      <c r="C1152" s="198"/>
      <c r="D1152" s="25"/>
      <c r="E1152" s="203"/>
      <c r="F1152" s="25"/>
      <c r="G1152" s="204"/>
      <c r="H1152" s="25"/>
      <c r="I1152" s="25"/>
      <c r="J1152" s="25"/>
      <c r="L1152" s="25"/>
      <c r="M1152" s="25"/>
      <c r="N1152" s="25"/>
      <c r="O1152" s="25"/>
      <c r="P1152" s="25"/>
    </row>
    <row r="1153" spans="1:16" ht="16.5" thickBot="1" x14ac:dyDescent="0.25">
      <c r="A1153" s="25"/>
      <c r="B1153" s="25"/>
      <c r="C1153" s="198"/>
      <c r="D1153" s="25"/>
      <c r="E1153" s="203"/>
      <c r="F1153" s="25"/>
      <c r="G1153" s="204"/>
      <c r="H1153" s="25"/>
      <c r="I1153" s="25"/>
      <c r="J1153" s="25"/>
      <c r="L1153" s="25"/>
      <c r="M1153" s="25"/>
      <c r="N1153" s="25"/>
      <c r="O1153" s="25"/>
      <c r="P1153" s="25"/>
    </row>
    <row r="1154" spans="1:16" ht="16.5" thickBot="1" x14ac:dyDescent="0.25">
      <c r="A1154" s="25"/>
      <c r="B1154" s="25"/>
      <c r="C1154" s="198"/>
      <c r="D1154" s="25"/>
      <c r="E1154" s="203"/>
      <c r="F1154" s="25"/>
      <c r="G1154" s="204"/>
      <c r="H1154" s="25"/>
      <c r="I1154" s="25"/>
      <c r="J1154" s="25"/>
      <c r="L1154" s="25"/>
      <c r="M1154" s="25"/>
      <c r="N1154" s="25"/>
      <c r="O1154" s="25"/>
      <c r="P1154" s="25"/>
    </row>
    <row r="1155" spans="1:16" ht="16.5" thickBot="1" x14ac:dyDescent="0.25">
      <c r="A1155" s="25"/>
      <c r="B1155" s="25"/>
      <c r="C1155" s="198"/>
      <c r="D1155" s="25"/>
      <c r="E1155" s="203"/>
      <c r="F1155" s="25"/>
      <c r="G1155" s="204"/>
      <c r="H1155" s="25"/>
      <c r="I1155" s="25"/>
      <c r="J1155" s="25"/>
      <c r="L1155" s="25"/>
      <c r="M1155" s="25"/>
      <c r="N1155" s="25"/>
      <c r="O1155" s="25"/>
      <c r="P1155" s="25"/>
    </row>
    <row r="1156" spans="1:16" ht="16.5" thickBot="1" x14ac:dyDescent="0.25">
      <c r="A1156" s="25"/>
      <c r="B1156" s="25"/>
      <c r="C1156" s="198"/>
      <c r="D1156" s="25"/>
      <c r="E1156" s="203"/>
      <c r="F1156" s="25"/>
      <c r="G1156" s="204"/>
      <c r="H1156" s="25"/>
      <c r="I1156" s="25"/>
      <c r="J1156" s="25"/>
      <c r="L1156" s="25"/>
      <c r="M1156" s="25"/>
      <c r="N1156" s="25"/>
      <c r="O1156" s="25"/>
      <c r="P1156" s="25"/>
    </row>
    <row r="1157" spans="1:16" ht="16.5" thickBot="1" x14ac:dyDescent="0.25">
      <c r="A1157" s="25"/>
      <c r="B1157" s="25"/>
      <c r="C1157" s="198"/>
      <c r="D1157" s="25"/>
      <c r="E1157" s="203"/>
      <c r="F1157" s="25"/>
      <c r="G1157" s="204"/>
      <c r="H1157" s="25"/>
      <c r="I1157" s="25"/>
      <c r="J1157" s="25"/>
      <c r="L1157" s="25"/>
      <c r="M1157" s="25"/>
      <c r="N1157" s="25"/>
      <c r="O1157" s="25"/>
      <c r="P1157" s="25"/>
    </row>
    <row r="1158" spans="1:16" ht="16.5" thickBot="1" x14ac:dyDescent="0.25">
      <c r="A1158" s="25"/>
      <c r="B1158" s="25"/>
      <c r="C1158" s="198"/>
      <c r="D1158" s="25"/>
      <c r="E1158" s="203"/>
      <c r="F1158" s="25"/>
      <c r="G1158" s="204"/>
      <c r="H1158" s="25"/>
      <c r="I1158" s="25"/>
      <c r="J1158" s="25"/>
      <c r="L1158" s="25"/>
      <c r="M1158" s="25"/>
      <c r="N1158" s="25"/>
      <c r="O1158" s="25"/>
      <c r="P1158" s="25"/>
    </row>
    <row r="1159" spans="1:16" ht="16.5" thickBot="1" x14ac:dyDescent="0.25">
      <c r="A1159" s="25"/>
      <c r="B1159" s="25"/>
      <c r="C1159" s="198"/>
      <c r="D1159" s="25"/>
      <c r="E1159" s="203"/>
      <c r="F1159" s="25"/>
      <c r="G1159" s="204"/>
      <c r="H1159" s="25"/>
      <c r="I1159" s="25"/>
      <c r="J1159" s="25"/>
      <c r="L1159" s="25"/>
      <c r="M1159" s="25"/>
      <c r="N1159" s="25"/>
      <c r="O1159" s="25"/>
      <c r="P1159" s="25"/>
    </row>
    <row r="1160" spans="1:16" ht="16.5" thickBot="1" x14ac:dyDescent="0.25">
      <c r="A1160" s="25"/>
      <c r="B1160" s="25"/>
      <c r="C1160" s="198"/>
      <c r="D1160" s="25"/>
      <c r="E1160" s="203"/>
      <c r="F1160" s="25"/>
      <c r="G1160" s="204"/>
      <c r="H1160" s="25"/>
      <c r="I1160" s="25"/>
      <c r="J1160" s="25"/>
      <c r="L1160" s="25"/>
      <c r="M1160" s="25"/>
      <c r="N1160" s="25"/>
      <c r="O1160" s="25"/>
      <c r="P1160" s="25"/>
    </row>
    <row r="1161" spans="1:16" ht="16.5" thickBot="1" x14ac:dyDescent="0.25">
      <c r="A1161" s="25"/>
      <c r="B1161" s="25"/>
      <c r="C1161" s="198"/>
      <c r="D1161" s="25"/>
      <c r="E1161" s="203"/>
      <c r="F1161" s="25"/>
      <c r="G1161" s="204"/>
      <c r="H1161" s="25"/>
      <c r="I1161" s="25"/>
      <c r="J1161" s="25"/>
      <c r="L1161" s="25"/>
      <c r="M1161" s="25"/>
      <c r="N1161" s="25"/>
      <c r="O1161" s="25"/>
      <c r="P1161" s="25"/>
    </row>
    <row r="1162" spans="1:16" ht="16.5" thickBot="1" x14ac:dyDescent="0.25">
      <c r="A1162" s="25"/>
      <c r="B1162" s="25"/>
      <c r="C1162" s="198"/>
      <c r="D1162" s="25"/>
      <c r="E1162" s="203"/>
      <c r="F1162" s="25"/>
      <c r="G1162" s="204"/>
      <c r="H1162" s="25"/>
      <c r="I1162" s="25"/>
      <c r="J1162" s="25"/>
      <c r="L1162" s="25"/>
      <c r="M1162" s="25"/>
      <c r="N1162" s="25"/>
      <c r="O1162" s="25"/>
      <c r="P1162" s="25"/>
    </row>
    <row r="1163" spans="1:16" ht="16.5" thickBot="1" x14ac:dyDescent="0.25">
      <c r="A1163" s="25"/>
      <c r="B1163" s="25"/>
      <c r="C1163" s="198"/>
      <c r="D1163" s="25"/>
      <c r="E1163" s="203"/>
      <c r="F1163" s="25"/>
      <c r="G1163" s="204"/>
      <c r="H1163" s="25"/>
      <c r="I1163" s="25"/>
      <c r="J1163" s="25"/>
      <c r="L1163" s="25"/>
      <c r="M1163" s="25"/>
      <c r="N1163" s="25"/>
      <c r="O1163" s="25"/>
      <c r="P1163" s="25"/>
    </row>
    <row r="1164" spans="1:16" ht="16.5" thickBot="1" x14ac:dyDescent="0.25">
      <c r="A1164" s="25"/>
      <c r="B1164" s="25"/>
      <c r="C1164" s="198"/>
      <c r="D1164" s="25"/>
      <c r="E1164" s="203"/>
      <c r="F1164" s="25"/>
      <c r="G1164" s="204"/>
      <c r="H1164" s="25"/>
      <c r="I1164" s="25"/>
      <c r="J1164" s="25"/>
      <c r="L1164" s="25"/>
      <c r="M1164" s="25"/>
      <c r="N1164" s="25"/>
      <c r="O1164" s="25"/>
      <c r="P1164" s="25"/>
    </row>
    <row r="1165" spans="1:16" ht="16.5" thickBot="1" x14ac:dyDescent="0.25">
      <c r="A1165" s="25"/>
      <c r="B1165" s="25"/>
      <c r="C1165" s="198"/>
      <c r="D1165" s="25"/>
      <c r="E1165" s="203"/>
      <c r="F1165" s="25"/>
      <c r="G1165" s="204"/>
      <c r="H1165" s="25"/>
      <c r="I1165" s="25"/>
      <c r="J1165" s="25"/>
      <c r="L1165" s="25"/>
      <c r="M1165" s="25"/>
      <c r="N1165" s="25"/>
      <c r="O1165" s="25"/>
      <c r="P1165" s="25"/>
    </row>
    <row r="1166" spans="1:16" ht="16.5" thickBot="1" x14ac:dyDescent="0.25">
      <c r="A1166" s="25"/>
      <c r="B1166" s="25"/>
      <c r="C1166" s="198"/>
      <c r="D1166" s="25"/>
      <c r="E1166" s="203"/>
      <c r="F1166" s="25"/>
      <c r="G1166" s="204"/>
      <c r="H1166" s="25"/>
      <c r="I1166" s="25"/>
      <c r="J1166" s="25"/>
      <c r="L1166" s="25"/>
      <c r="M1166" s="25"/>
      <c r="N1166" s="25"/>
      <c r="O1166" s="25"/>
      <c r="P1166" s="25"/>
    </row>
    <row r="1167" spans="1:16" ht="16.5" thickBot="1" x14ac:dyDescent="0.25">
      <c r="A1167" s="25"/>
      <c r="B1167" s="25"/>
      <c r="C1167" s="198"/>
      <c r="D1167" s="25"/>
      <c r="E1167" s="203"/>
      <c r="F1167" s="25"/>
      <c r="G1167" s="204"/>
      <c r="H1167" s="25"/>
      <c r="I1167" s="25"/>
      <c r="J1167" s="25"/>
      <c r="L1167" s="25"/>
      <c r="M1167" s="25"/>
      <c r="N1167" s="25"/>
      <c r="O1167" s="25"/>
      <c r="P1167" s="25"/>
    </row>
    <row r="1168" spans="1:16" ht="16.5" thickBot="1" x14ac:dyDescent="0.25">
      <c r="A1168" s="25"/>
      <c r="B1168" s="25"/>
      <c r="C1168" s="198"/>
      <c r="D1168" s="25"/>
      <c r="E1168" s="203"/>
      <c r="F1168" s="25"/>
      <c r="G1168" s="204"/>
      <c r="H1168" s="25"/>
      <c r="I1168" s="25"/>
      <c r="J1168" s="25"/>
      <c r="L1168" s="25"/>
      <c r="M1168" s="25"/>
      <c r="N1168" s="25"/>
      <c r="O1168" s="25"/>
      <c r="P1168" s="25"/>
    </row>
    <row r="1169" spans="1:16" ht="16.5" thickBot="1" x14ac:dyDescent="0.25">
      <c r="A1169" s="25"/>
      <c r="B1169" s="25"/>
      <c r="C1169" s="198"/>
      <c r="D1169" s="25"/>
      <c r="E1169" s="203"/>
      <c r="F1169" s="25"/>
      <c r="G1169" s="204"/>
      <c r="H1169" s="25"/>
      <c r="I1169" s="25"/>
      <c r="J1169" s="25"/>
      <c r="L1169" s="25"/>
      <c r="M1169" s="25"/>
      <c r="N1169" s="25"/>
      <c r="O1169" s="25"/>
      <c r="P1169" s="25"/>
    </row>
    <row r="1170" spans="1:16" ht="16.5" thickBot="1" x14ac:dyDescent="0.25">
      <c r="A1170" s="25"/>
      <c r="B1170" s="25"/>
      <c r="C1170" s="198"/>
      <c r="D1170" s="25"/>
      <c r="E1170" s="203"/>
      <c r="F1170" s="25"/>
      <c r="G1170" s="204"/>
      <c r="H1170" s="25"/>
      <c r="I1170" s="25"/>
      <c r="J1170" s="25"/>
      <c r="L1170" s="25"/>
      <c r="M1170" s="25"/>
      <c r="N1170" s="25"/>
      <c r="O1170" s="25"/>
      <c r="P1170" s="25"/>
    </row>
    <row r="1171" spans="1:16" ht="16.5" thickBot="1" x14ac:dyDescent="0.25">
      <c r="A1171" s="25"/>
      <c r="B1171" s="25"/>
      <c r="C1171" s="198"/>
      <c r="D1171" s="25"/>
      <c r="E1171" s="203"/>
      <c r="F1171" s="25"/>
      <c r="G1171" s="204"/>
      <c r="H1171" s="25"/>
      <c r="I1171" s="25"/>
      <c r="J1171" s="25"/>
      <c r="L1171" s="25"/>
      <c r="M1171" s="25"/>
      <c r="N1171" s="25"/>
      <c r="O1171" s="25"/>
      <c r="P1171" s="25"/>
    </row>
    <row r="1172" spans="1:16" ht="16.5" thickBot="1" x14ac:dyDescent="0.25">
      <c r="A1172" s="25"/>
      <c r="B1172" s="25"/>
      <c r="C1172" s="198"/>
      <c r="D1172" s="25"/>
      <c r="E1172" s="203"/>
      <c r="F1172" s="25"/>
      <c r="G1172" s="204"/>
      <c r="H1172" s="25"/>
      <c r="I1172" s="25"/>
      <c r="J1172" s="25"/>
      <c r="L1172" s="25"/>
      <c r="M1172" s="25"/>
      <c r="N1172" s="25"/>
      <c r="O1172" s="25"/>
      <c r="P1172" s="25"/>
    </row>
    <row r="1173" spans="1:16" ht="16.5" thickBot="1" x14ac:dyDescent="0.25">
      <c r="A1173" s="25"/>
      <c r="B1173" s="25"/>
      <c r="C1173" s="198"/>
      <c r="D1173" s="25"/>
      <c r="E1173" s="203"/>
      <c r="F1173" s="25"/>
      <c r="G1173" s="204"/>
      <c r="H1173" s="25"/>
      <c r="I1173" s="25"/>
      <c r="J1173" s="25"/>
      <c r="L1173" s="25"/>
      <c r="M1173" s="25"/>
      <c r="N1173" s="25"/>
      <c r="O1173" s="25"/>
      <c r="P1173" s="25"/>
    </row>
    <row r="1174" spans="1:16" ht="16.5" thickBot="1" x14ac:dyDescent="0.25">
      <c r="A1174" s="25"/>
      <c r="B1174" s="25"/>
      <c r="C1174" s="198"/>
      <c r="D1174" s="25"/>
      <c r="E1174" s="203"/>
      <c r="F1174" s="25"/>
      <c r="G1174" s="204"/>
      <c r="H1174" s="25"/>
      <c r="I1174" s="25"/>
      <c r="J1174" s="25"/>
      <c r="L1174" s="25"/>
      <c r="M1174" s="25"/>
      <c r="N1174" s="25"/>
      <c r="O1174" s="25"/>
      <c r="P1174" s="25"/>
    </row>
    <row r="1175" spans="1:16" ht="16.5" thickBot="1" x14ac:dyDescent="0.25">
      <c r="A1175" s="25"/>
      <c r="B1175" s="25"/>
      <c r="C1175" s="198"/>
      <c r="D1175" s="25"/>
      <c r="E1175" s="203"/>
      <c r="F1175" s="25"/>
      <c r="G1175" s="204"/>
      <c r="H1175" s="25"/>
      <c r="I1175" s="25"/>
      <c r="J1175" s="25"/>
      <c r="L1175" s="25"/>
      <c r="M1175" s="25"/>
      <c r="N1175" s="25"/>
      <c r="O1175" s="25"/>
      <c r="P1175" s="25"/>
    </row>
    <row r="1176" spans="1:16" ht="16.5" thickBot="1" x14ac:dyDescent="0.25">
      <c r="A1176" s="25"/>
      <c r="B1176" s="25"/>
      <c r="C1176" s="198"/>
      <c r="D1176" s="25"/>
      <c r="E1176" s="203"/>
      <c r="F1176" s="25"/>
      <c r="G1176" s="204"/>
      <c r="H1176" s="25"/>
      <c r="I1176" s="25"/>
      <c r="J1176" s="25"/>
      <c r="L1176" s="25"/>
      <c r="M1176" s="25"/>
      <c r="N1176" s="25"/>
      <c r="O1176" s="25"/>
      <c r="P1176" s="25"/>
    </row>
    <row r="1177" spans="1:16" ht="16.5" thickBot="1" x14ac:dyDescent="0.25">
      <c r="A1177" s="25"/>
      <c r="B1177" s="25"/>
      <c r="C1177" s="198"/>
      <c r="D1177" s="25"/>
      <c r="E1177" s="203"/>
      <c r="F1177" s="25"/>
      <c r="G1177" s="204"/>
      <c r="H1177" s="25"/>
      <c r="I1177" s="25"/>
      <c r="J1177" s="25"/>
      <c r="L1177" s="25"/>
      <c r="M1177" s="25"/>
      <c r="N1177" s="25"/>
      <c r="O1177" s="25"/>
      <c r="P1177" s="25"/>
    </row>
    <row r="1178" spans="1:16" ht="16.5" thickBot="1" x14ac:dyDescent="0.25">
      <c r="A1178" s="25"/>
      <c r="B1178" s="25"/>
      <c r="C1178" s="198"/>
      <c r="D1178" s="25"/>
      <c r="E1178" s="203"/>
      <c r="F1178" s="25"/>
      <c r="G1178" s="204"/>
      <c r="H1178" s="25"/>
      <c r="I1178" s="25"/>
      <c r="J1178" s="25"/>
      <c r="L1178" s="25"/>
      <c r="M1178" s="25"/>
      <c r="N1178" s="25"/>
      <c r="O1178" s="25"/>
      <c r="P1178" s="25"/>
    </row>
    <row r="1179" spans="1:16" ht="16.5" thickBot="1" x14ac:dyDescent="0.25">
      <c r="A1179" s="25"/>
      <c r="B1179" s="25"/>
      <c r="C1179" s="198"/>
      <c r="D1179" s="25"/>
      <c r="E1179" s="203"/>
      <c r="F1179" s="25"/>
      <c r="G1179" s="204"/>
      <c r="H1179" s="25"/>
      <c r="I1179" s="25"/>
      <c r="J1179" s="25"/>
      <c r="L1179" s="25"/>
      <c r="M1179" s="25"/>
      <c r="N1179" s="25"/>
      <c r="O1179" s="25"/>
      <c r="P1179" s="25"/>
    </row>
    <row r="1180" spans="1:16" ht="16.5" thickBot="1" x14ac:dyDescent="0.25">
      <c r="A1180" s="25"/>
      <c r="B1180" s="25"/>
      <c r="C1180" s="198"/>
      <c r="D1180" s="25"/>
      <c r="E1180" s="203"/>
      <c r="F1180" s="25"/>
      <c r="G1180" s="204"/>
      <c r="H1180" s="25"/>
      <c r="I1180" s="25"/>
      <c r="J1180" s="25"/>
      <c r="L1180" s="25"/>
      <c r="M1180" s="25"/>
      <c r="N1180" s="25"/>
      <c r="O1180" s="25"/>
      <c r="P1180" s="25"/>
    </row>
    <row r="1181" spans="1:16" ht="16.5" thickBot="1" x14ac:dyDescent="0.25">
      <c r="A1181" s="25"/>
      <c r="B1181" s="25"/>
      <c r="C1181" s="198"/>
      <c r="D1181" s="25"/>
      <c r="E1181" s="203"/>
      <c r="F1181" s="25"/>
      <c r="G1181" s="204"/>
      <c r="H1181" s="25"/>
      <c r="I1181" s="25"/>
      <c r="J1181" s="25"/>
      <c r="L1181" s="25"/>
      <c r="M1181" s="25"/>
      <c r="N1181" s="25"/>
      <c r="O1181" s="25"/>
      <c r="P1181" s="25"/>
    </row>
    <row r="1182" spans="1:16" ht="16.5" thickBot="1" x14ac:dyDescent="0.25">
      <c r="A1182" s="25"/>
      <c r="B1182" s="25"/>
      <c r="C1182" s="198"/>
      <c r="D1182" s="25"/>
      <c r="E1182" s="203"/>
      <c r="F1182" s="25"/>
      <c r="G1182" s="204"/>
      <c r="H1182" s="25"/>
      <c r="I1182" s="25"/>
      <c r="J1182" s="25"/>
      <c r="L1182" s="25"/>
      <c r="M1182" s="25"/>
      <c r="N1182" s="25"/>
      <c r="O1182" s="25"/>
      <c r="P1182" s="25"/>
    </row>
    <row r="1183" spans="1:16" ht="16.5" thickBot="1" x14ac:dyDescent="0.25">
      <c r="A1183" s="25"/>
      <c r="B1183" s="25"/>
      <c r="C1183" s="198"/>
      <c r="D1183" s="25"/>
      <c r="E1183" s="203"/>
      <c r="F1183" s="25"/>
      <c r="G1183" s="204"/>
      <c r="H1183" s="25"/>
      <c r="I1183" s="25"/>
      <c r="J1183" s="25"/>
      <c r="L1183" s="25"/>
      <c r="M1183" s="25"/>
      <c r="N1183" s="25"/>
      <c r="O1183" s="25"/>
      <c r="P1183" s="25"/>
    </row>
    <row r="1184" spans="1:16" ht="16.5" thickBot="1" x14ac:dyDescent="0.25">
      <c r="A1184" s="25"/>
      <c r="B1184" s="25"/>
      <c r="C1184" s="198"/>
      <c r="D1184" s="25"/>
      <c r="E1184" s="203"/>
      <c r="F1184" s="25"/>
      <c r="G1184" s="204"/>
      <c r="H1184" s="25"/>
      <c r="I1184" s="25"/>
      <c r="J1184" s="25"/>
      <c r="L1184" s="25"/>
      <c r="M1184" s="25"/>
      <c r="N1184" s="25"/>
      <c r="O1184" s="25"/>
      <c r="P1184" s="25"/>
    </row>
    <row r="1185" spans="1:16" ht="16.5" thickBot="1" x14ac:dyDescent="0.25">
      <c r="A1185" s="25"/>
      <c r="B1185" s="25"/>
      <c r="C1185" s="198"/>
      <c r="D1185" s="25"/>
      <c r="E1185" s="203"/>
      <c r="F1185" s="25"/>
      <c r="G1185" s="204"/>
      <c r="H1185" s="25"/>
      <c r="I1185" s="25"/>
      <c r="J1185" s="25"/>
      <c r="L1185" s="25"/>
      <c r="M1185" s="25"/>
      <c r="N1185" s="25"/>
      <c r="O1185" s="25"/>
      <c r="P1185" s="25"/>
    </row>
    <row r="1186" spans="1:16" ht="16.5" thickBot="1" x14ac:dyDescent="0.25">
      <c r="A1186" s="25"/>
      <c r="B1186" s="25"/>
      <c r="C1186" s="198"/>
      <c r="D1186" s="25"/>
      <c r="E1186" s="203"/>
      <c r="F1186" s="25"/>
      <c r="G1186" s="204"/>
      <c r="H1186" s="25"/>
      <c r="I1186" s="25"/>
      <c r="J1186" s="25"/>
      <c r="L1186" s="25"/>
      <c r="M1186" s="25"/>
      <c r="N1186" s="25"/>
      <c r="O1186" s="25"/>
      <c r="P1186" s="25"/>
    </row>
    <row r="1187" spans="1:16" ht="16.5" thickBot="1" x14ac:dyDescent="0.25">
      <c r="A1187" s="25"/>
      <c r="B1187" s="25"/>
      <c r="C1187" s="198"/>
      <c r="D1187" s="25"/>
      <c r="E1187" s="203"/>
      <c r="F1187" s="25"/>
      <c r="G1187" s="204"/>
      <c r="H1187" s="25"/>
      <c r="I1187" s="25"/>
      <c r="J1187" s="25"/>
      <c r="L1187" s="25"/>
      <c r="M1187" s="25"/>
      <c r="N1187" s="25"/>
      <c r="O1187" s="25"/>
      <c r="P1187" s="25"/>
    </row>
    <row r="1188" spans="1:16" ht="16.5" thickBot="1" x14ac:dyDescent="0.25">
      <c r="A1188" s="25"/>
      <c r="B1188" s="25"/>
      <c r="C1188" s="198"/>
      <c r="D1188" s="25"/>
      <c r="E1188" s="203"/>
      <c r="F1188" s="25"/>
      <c r="G1188" s="204"/>
      <c r="H1188" s="25"/>
      <c r="I1188" s="25"/>
      <c r="J1188" s="25"/>
      <c r="L1188" s="25"/>
      <c r="M1188" s="25"/>
      <c r="N1188" s="25"/>
      <c r="O1188" s="25"/>
      <c r="P1188" s="25"/>
    </row>
    <row r="1189" spans="1:16" ht="16.5" thickBot="1" x14ac:dyDescent="0.25">
      <c r="A1189" s="25"/>
      <c r="B1189" s="25"/>
      <c r="C1189" s="198"/>
      <c r="D1189" s="25"/>
      <c r="E1189" s="203"/>
      <c r="F1189" s="25"/>
      <c r="G1189" s="204"/>
      <c r="H1189" s="25"/>
      <c r="I1189" s="25"/>
      <c r="J1189" s="25"/>
      <c r="L1189" s="25"/>
      <c r="M1189" s="25"/>
      <c r="N1189" s="25"/>
      <c r="O1189" s="25"/>
      <c r="P1189" s="25"/>
    </row>
    <row r="1190" spans="1:16" ht="16.5" thickBot="1" x14ac:dyDescent="0.25">
      <c r="A1190" s="25"/>
      <c r="B1190" s="25"/>
      <c r="C1190" s="198"/>
      <c r="D1190" s="25"/>
      <c r="E1190" s="203"/>
      <c r="F1190" s="25"/>
      <c r="G1190" s="204"/>
      <c r="H1190" s="25"/>
      <c r="I1190" s="25"/>
      <c r="J1190" s="25"/>
      <c r="L1190" s="25"/>
      <c r="M1190" s="25"/>
      <c r="N1190" s="25"/>
      <c r="O1190" s="25"/>
      <c r="P1190" s="25"/>
    </row>
    <row r="1191" spans="1:16" ht="16.5" thickBot="1" x14ac:dyDescent="0.25">
      <c r="A1191" s="25"/>
      <c r="B1191" s="25"/>
      <c r="C1191" s="198"/>
      <c r="D1191" s="25"/>
      <c r="E1191" s="203"/>
      <c r="F1191" s="25"/>
      <c r="G1191" s="204"/>
      <c r="H1191" s="25"/>
      <c r="I1191" s="25"/>
      <c r="J1191" s="25"/>
      <c r="L1191" s="25"/>
      <c r="M1191" s="25"/>
      <c r="N1191" s="25"/>
      <c r="O1191" s="25"/>
      <c r="P1191" s="25"/>
    </row>
    <row r="1192" spans="1:16" ht="16.5" thickBot="1" x14ac:dyDescent="0.25">
      <c r="A1192" s="25"/>
      <c r="B1192" s="25"/>
      <c r="C1192" s="198"/>
      <c r="D1192" s="25"/>
      <c r="E1192" s="203"/>
      <c r="F1192" s="25"/>
      <c r="G1192" s="204"/>
      <c r="H1192" s="25"/>
      <c r="I1192" s="25"/>
      <c r="J1192" s="25"/>
      <c r="L1192" s="25"/>
      <c r="M1192" s="25"/>
      <c r="N1192" s="25"/>
      <c r="O1192" s="25"/>
      <c r="P1192" s="25"/>
    </row>
    <row r="1193" spans="1:16" ht="16.5" thickBot="1" x14ac:dyDescent="0.25">
      <c r="A1193" s="25"/>
      <c r="B1193" s="25"/>
      <c r="C1193" s="198"/>
      <c r="D1193" s="25"/>
      <c r="E1193" s="203"/>
      <c r="F1193" s="25"/>
      <c r="G1193" s="204"/>
      <c r="H1193" s="25"/>
      <c r="I1193" s="25"/>
      <c r="J1193" s="25"/>
      <c r="L1193" s="25"/>
      <c r="M1193" s="25"/>
      <c r="N1193" s="25"/>
      <c r="O1193" s="25"/>
      <c r="P1193" s="25"/>
    </row>
    <row r="1194" spans="1:16" ht="16.5" thickBot="1" x14ac:dyDescent="0.25">
      <c r="A1194" s="25"/>
      <c r="B1194" s="25"/>
      <c r="C1194" s="198"/>
      <c r="D1194" s="25"/>
      <c r="E1194" s="203"/>
      <c r="F1194" s="25"/>
      <c r="G1194" s="204"/>
      <c r="H1194" s="25"/>
      <c r="I1194" s="25"/>
      <c r="J1194" s="25"/>
      <c r="L1194" s="25"/>
      <c r="M1194" s="25"/>
      <c r="N1194" s="25"/>
      <c r="O1194" s="25"/>
      <c r="P1194" s="25"/>
    </row>
    <row r="1195" spans="1:16" ht="16.5" thickBot="1" x14ac:dyDescent="0.25">
      <c r="A1195" s="25"/>
      <c r="B1195" s="25"/>
      <c r="C1195" s="198"/>
      <c r="D1195" s="25"/>
      <c r="E1195" s="203"/>
      <c r="F1195" s="25"/>
      <c r="G1195" s="204"/>
      <c r="H1195" s="25"/>
      <c r="I1195" s="25"/>
      <c r="J1195" s="25"/>
      <c r="L1195" s="25"/>
      <c r="M1195" s="25"/>
      <c r="N1195" s="25"/>
      <c r="O1195" s="25"/>
      <c r="P1195" s="25"/>
    </row>
    <row r="1196" spans="1:16" ht="16.5" thickBot="1" x14ac:dyDescent="0.25">
      <c r="A1196" s="25"/>
      <c r="B1196" s="25"/>
      <c r="C1196" s="198"/>
      <c r="D1196" s="25"/>
      <c r="E1196" s="203"/>
      <c r="F1196" s="25"/>
      <c r="G1196" s="204"/>
      <c r="H1196" s="25"/>
      <c r="I1196" s="25"/>
      <c r="J1196" s="25"/>
      <c r="L1196" s="25"/>
      <c r="M1196" s="25"/>
      <c r="N1196" s="25"/>
      <c r="O1196" s="25"/>
      <c r="P1196" s="25"/>
    </row>
    <row r="1197" spans="1:16" ht="16.5" thickBot="1" x14ac:dyDescent="0.25">
      <c r="A1197" s="25"/>
      <c r="B1197" s="25"/>
      <c r="C1197" s="198"/>
      <c r="D1197" s="25"/>
      <c r="E1197" s="203"/>
      <c r="F1197" s="25"/>
      <c r="G1197" s="204"/>
      <c r="H1197" s="25"/>
      <c r="I1197" s="25"/>
      <c r="J1197" s="25"/>
      <c r="L1197" s="25"/>
      <c r="M1197" s="25"/>
      <c r="N1197" s="25"/>
      <c r="O1197" s="25"/>
      <c r="P1197" s="25"/>
    </row>
    <row r="1198" spans="1:16" ht="16.5" thickBot="1" x14ac:dyDescent="0.25">
      <c r="A1198" s="25"/>
      <c r="B1198" s="25"/>
      <c r="C1198" s="198"/>
      <c r="D1198" s="25"/>
      <c r="E1198" s="203"/>
      <c r="F1198" s="25"/>
      <c r="G1198" s="204"/>
      <c r="H1198" s="25"/>
      <c r="I1198" s="25"/>
      <c r="J1198" s="25"/>
      <c r="L1198" s="25"/>
      <c r="M1198" s="25"/>
      <c r="N1198" s="25"/>
      <c r="O1198" s="25"/>
      <c r="P1198" s="25"/>
    </row>
    <row r="1199" spans="1:16" ht="16.5" thickBot="1" x14ac:dyDescent="0.25">
      <c r="A1199" s="25"/>
      <c r="B1199" s="25"/>
      <c r="C1199" s="198"/>
      <c r="D1199" s="25"/>
      <c r="E1199" s="203"/>
      <c r="F1199" s="25"/>
      <c r="G1199" s="204"/>
      <c r="H1199" s="25"/>
      <c r="I1199" s="25"/>
      <c r="J1199" s="25"/>
      <c r="L1199" s="25"/>
      <c r="M1199" s="25"/>
      <c r="N1199" s="25"/>
      <c r="O1199" s="25"/>
      <c r="P1199" s="25"/>
    </row>
    <row r="1200" spans="1:16" ht="16.5" thickBot="1" x14ac:dyDescent="0.25">
      <c r="A1200" s="25"/>
      <c r="B1200" s="25"/>
      <c r="C1200" s="198"/>
      <c r="D1200" s="25"/>
      <c r="E1200" s="203"/>
      <c r="F1200" s="25"/>
      <c r="G1200" s="204"/>
      <c r="H1200" s="25"/>
      <c r="I1200" s="25"/>
      <c r="J1200" s="25"/>
      <c r="L1200" s="25"/>
      <c r="M1200" s="25"/>
      <c r="N1200" s="25"/>
      <c r="O1200" s="25"/>
      <c r="P1200" s="25"/>
    </row>
    <row r="1201" spans="1:16" ht="16.5" thickBot="1" x14ac:dyDescent="0.25">
      <c r="A1201" s="25"/>
      <c r="B1201" s="25"/>
      <c r="C1201" s="198"/>
      <c r="D1201" s="25"/>
      <c r="E1201" s="203"/>
      <c r="F1201" s="25"/>
      <c r="G1201" s="204"/>
      <c r="H1201" s="25"/>
      <c r="I1201" s="25"/>
      <c r="J1201" s="25"/>
      <c r="L1201" s="25"/>
      <c r="M1201" s="25"/>
      <c r="N1201" s="25"/>
      <c r="O1201" s="25"/>
      <c r="P1201" s="25"/>
    </row>
    <row r="1202" spans="1:16" ht="16.5" thickBot="1" x14ac:dyDescent="0.25">
      <c r="A1202" s="25"/>
      <c r="B1202" s="25"/>
      <c r="C1202" s="198"/>
      <c r="D1202" s="25"/>
      <c r="E1202" s="203"/>
      <c r="F1202" s="25"/>
      <c r="G1202" s="204"/>
      <c r="H1202" s="25"/>
      <c r="I1202" s="25"/>
      <c r="J1202" s="25"/>
      <c r="L1202" s="25"/>
      <c r="M1202" s="25"/>
      <c r="N1202" s="25"/>
      <c r="O1202" s="25"/>
      <c r="P1202" s="25"/>
    </row>
    <row r="1203" spans="1:16" ht="16.5" thickBot="1" x14ac:dyDescent="0.25">
      <c r="A1203" s="25"/>
      <c r="B1203" s="25"/>
      <c r="C1203" s="198"/>
      <c r="D1203" s="25"/>
      <c r="E1203" s="203"/>
      <c r="F1203" s="25"/>
      <c r="G1203" s="204"/>
      <c r="H1203" s="25"/>
      <c r="I1203" s="25"/>
      <c r="J1203" s="25"/>
      <c r="L1203" s="25"/>
      <c r="M1203" s="25"/>
      <c r="N1203" s="25"/>
      <c r="O1203" s="25"/>
      <c r="P1203" s="25"/>
    </row>
    <row r="1204" spans="1:16" ht="16.5" thickBot="1" x14ac:dyDescent="0.25">
      <c r="A1204" s="25"/>
      <c r="B1204" s="25"/>
      <c r="C1204" s="198"/>
      <c r="D1204" s="25"/>
      <c r="E1204" s="203"/>
      <c r="F1204" s="25"/>
      <c r="G1204" s="204"/>
      <c r="H1204" s="25"/>
      <c r="I1204" s="25"/>
      <c r="J1204" s="25"/>
      <c r="L1204" s="25"/>
      <c r="M1204" s="25"/>
      <c r="N1204" s="25"/>
      <c r="O1204" s="25"/>
      <c r="P1204" s="25"/>
    </row>
    <row r="1205" spans="1:16" ht="16.5" thickBot="1" x14ac:dyDescent="0.25">
      <c r="A1205" s="25"/>
      <c r="B1205" s="25"/>
      <c r="C1205" s="198"/>
      <c r="D1205" s="25"/>
      <c r="E1205" s="203"/>
      <c r="F1205" s="25"/>
      <c r="G1205" s="204"/>
      <c r="H1205" s="25"/>
      <c r="I1205" s="25"/>
      <c r="J1205" s="25"/>
      <c r="L1205" s="25"/>
      <c r="M1205" s="25"/>
      <c r="N1205" s="25"/>
      <c r="O1205" s="25"/>
      <c r="P1205" s="25"/>
    </row>
    <row r="1206" spans="1:16" ht="16.5" thickBot="1" x14ac:dyDescent="0.25">
      <c r="A1206" s="25"/>
      <c r="B1206" s="25"/>
      <c r="C1206" s="198"/>
      <c r="D1206" s="25"/>
      <c r="E1206" s="203"/>
      <c r="F1206" s="25"/>
      <c r="G1206" s="204"/>
      <c r="H1206" s="25"/>
      <c r="I1206" s="25"/>
      <c r="J1206" s="25"/>
      <c r="L1206" s="25"/>
      <c r="M1206" s="25"/>
      <c r="N1206" s="25"/>
      <c r="O1206" s="25"/>
      <c r="P1206" s="25"/>
    </row>
    <row r="1207" spans="1:16" ht="16.5" thickBot="1" x14ac:dyDescent="0.25">
      <c r="A1207" s="25"/>
      <c r="B1207" s="25"/>
      <c r="C1207" s="198"/>
      <c r="D1207" s="25"/>
      <c r="E1207" s="203"/>
      <c r="F1207" s="25"/>
      <c r="G1207" s="204"/>
      <c r="H1207" s="25"/>
      <c r="I1207" s="25"/>
      <c r="J1207" s="25"/>
      <c r="L1207" s="25"/>
      <c r="M1207" s="25"/>
      <c r="N1207" s="25"/>
      <c r="O1207" s="25"/>
      <c r="P1207" s="25"/>
    </row>
    <row r="1208" spans="1:16" ht="16.5" thickBot="1" x14ac:dyDescent="0.25">
      <c r="A1208" s="25"/>
      <c r="B1208" s="25"/>
      <c r="C1208" s="198"/>
      <c r="D1208" s="25"/>
      <c r="E1208" s="203"/>
      <c r="F1208" s="25"/>
      <c r="G1208" s="204"/>
      <c r="H1208" s="25"/>
      <c r="I1208" s="25"/>
      <c r="J1208" s="25"/>
      <c r="L1208" s="25"/>
      <c r="M1208" s="25"/>
      <c r="N1208" s="25"/>
      <c r="O1208" s="25"/>
      <c r="P1208" s="25"/>
    </row>
    <row r="1209" spans="1:16" ht="16.5" thickBot="1" x14ac:dyDescent="0.25">
      <c r="A1209" s="25"/>
      <c r="B1209" s="25"/>
      <c r="C1209" s="198"/>
      <c r="D1209" s="25"/>
      <c r="E1209" s="203"/>
      <c r="F1209" s="25"/>
      <c r="G1209" s="204"/>
      <c r="H1209" s="25"/>
      <c r="I1209" s="25"/>
      <c r="J1209" s="25"/>
      <c r="L1209" s="25"/>
      <c r="M1209" s="25"/>
      <c r="N1209" s="25"/>
      <c r="O1209" s="25"/>
      <c r="P1209" s="25"/>
    </row>
    <row r="1210" spans="1:16" ht="16.5" thickBot="1" x14ac:dyDescent="0.25">
      <c r="A1210" s="25"/>
      <c r="B1210" s="25"/>
      <c r="C1210" s="198"/>
      <c r="D1210" s="25"/>
      <c r="E1210" s="203"/>
      <c r="F1210" s="25"/>
      <c r="G1210" s="204"/>
      <c r="H1210" s="25"/>
      <c r="I1210" s="25"/>
      <c r="J1210" s="25"/>
      <c r="L1210" s="25"/>
      <c r="M1210" s="25"/>
      <c r="N1210" s="25"/>
      <c r="O1210" s="25"/>
      <c r="P1210" s="25"/>
    </row>
    <row r="1211" spans="1:16" ht="16.5" thickBot="1" x14ac:dyDescent="0.25">
      <c r="A1211" s="25"/>
      <c r="B1211" s="25"/>
      <c r="C1211" s="198"/>
      <c r="D1211" s="25"/>
      <c r="E1211" s="203"/>
      <c r="F1211" s="25"/>
      <c r="G1211" s="204"/>
      <c r="H1211" s="25"/>
      <c r="I1211" s="25"/>
      <c r="J1211" s="25"/>
      <c r="L1211" s="25"/>
      <c r="M1211" s="25"/>
      <c r="N1211" s="25"/>
      <c r="O1211" s="25"/>
      <c r="P1211" s="25"/>
    </row>
    <row r="1212" spans="1:16" ht="16.5" thickBot="1" x14ac:dyDescent="0.25">
      <c r="A1212" s="25"/>
      <c r="B1212" s="25"/>
      <c r="C1212" s="198"/>
      <c r="D1212" s="25"/>
      <c r="E1212" s="203"/>
      <c r="F1212" s="25"/>
      <c r="G1212" s="204"/>
      <c r="H1212" s="25"/>
      <c r="I1212" s="25"/>
      <c r="J1212" s="25"/>
      <c r="L1212" s="25"/>
      <c r="M1212" s="25"/>
      <c r="N1212" s="25"/>
      <c r="O1212" s="25"/>
      <c r="P1212" s="25"/>
    </row>
    <row r="1213" spans="1:16" ht="16.5" thickBot="1" x14ac:dyDescent="0.25">
      <c r="A1213" s="25"/>
      <c r="B1213" s="25"/>
      <c r="C1213" s="198"/>
      <c r="D1213" s="25"/>
      <c r="E1213" s="203"/>
      <c r="F1213" s="25"/>
      <c r="G1213" s="204"/>
      <c r="H1213" s="25"/>
      <c r="I1213" s="25"/>
      <c r="J1213" s="25"/>
      <c r="L1213" s="25"/>
      <c r="M1213" s="25"/>
      <c r="N1213" s="25"/>
      <c r="O1213" s="25"/>
      <c r="P1213" s="25"/>
    </row>
    <row r="1214" spans="1:16" ht="16.5" thickBot="1" x14ac:dyDescent="0.25">
      <c r="A1214" s="25"/>
      <c r="B1214" s="25"/>
      <c r="C1214" s="198"/>
      <c r="D1214" s="25"/>
      <c r="E1214" s="203"/>
      <c r="F1214" s="25"/>
      <c r="G1214" s="204"/>
      <c r="H1214" s="25"/>
      <c r="I1214" s="25"/>
      <c r="J1214" s="25"/>
      <c r="L1214" s="25"/>
      <c r="M1214" s="25"/>
      <c r="N1214" s="25"/>
      <c r="O1214" s="25"/>
      <c r="P1214" s="25"/>
    </row>
    <row r="1215" spans="1:16" ht="16.5" thickBot="1" x14ac:dyDescent="0.25">
      <c r="A1215" s="25"/>
      <c r="B1215" s="25"/>
      <c r="C1215" s="198"/>
      <c r="D1215" s="25"/>
      <c r="E1215" s="203"/>
      <c r="F1215" s="25"/>
      <c r="G1215" s="204"/>
      <c r="H1215" s="25"/>
      <c r="I1215" s="25"/>
      <c r="J1215" s="25"/>
      <c r="L1215" s="25"/>
      <c r="M1215" s="25"/>
      <c r="N1215" s="25"/>
      <c r="O1215" s="25"/>
      <c r="P1215" s="25"/>
    </row>
    <row r="1216" spans="1:16" ht="16.5" thickBot="1" x14ac:dyDescent="0.25">
      <c r="A1216" s="25"/>
      <c r="B1216" s="25"/>
      <c r="C1216" s="198"/>
      <c r="D1216" s="25"/>
      <c r="E1216" s="203"/>
      <c r="F1216" s="25"/>
      <c r="G1216" s="204"/>
      <c r="H1216" s="25"/>
      <c r="I1216" s="25"/>
      <c r="J1216" s="25"/>
      <c r="L1216" s="25"/>
      <c r="M1216" s="25"/>
      <c r="N1216" s="25"/>
      <c r="O1216" s="25"/>
      <c r="P1216" s="25"/>
    </row>
    <row r="1217" spans="1:16" ht="16.5" thickBot="1" x14ac:dyDescent="0.25">
      <c r="A1217" s="25"/>
      <c r="B1217" s="25"/>
      <c r="C1217" s="198"/>
      <c r="D1217" s="25"/>
      <c r="E1217" s="203"/>
      <c r="F1217" s="25"/>
      <c r="G1217" s="204"/>
      <c r="H1217" s="25"/>
      <c r="I1217" s="25"/>
      <c r="J1217" s="25"/>
      <c r="L1217" s="25"/>
      <c r="M1217" s="25"/>
      <c r="N1217" s="25"/>
      <c r="O1217" s="25"/>
      <c r="P1217" s="25"/>
    </row>
    <row r="1218" spans="1:16" ht="16.5" thickBot="1" x14ac:dyDescent="0.25">
      <c r="A1218" s="25"/>
      <c r="B1218" s="25"/>
      <c r="C1218" s="198"/>
      <c r="D1218" s="25"/>
      <c r="E1218" s="203"/>
      <c r="F1218" s="25"/>
      <c r="G1218" s="204"/>
      <c r="H1218" s="25"/>
      <c r="I1218" s="25"/>
      <c r="J1218" s="25"/>
      <c r="L1218" s="25"/>
      <c r="M1218" s="25"/>
      <c r="N1218" s="25"/>
      <c r="O1218" s="25"/>
      <c r="P1218" s="25"/>
    </row>
    <row r="1219" spans="1:16" ht="16.5" thickBot="1" x14ac:dyDescent="0.25">
      <c r="A1219" s="25"/>
      <c r="B1219" s="25"/>
      <c r="C1219" s="198"/>
      <c r="D1219" s="25"/>
      <c r="E1219" s="203"/>
      <c r="F1219" s="25"/>
      <c r="G1219" s="204"/>
      <c r="H1219" s="25"/>
      <c r="I1219" s="25"/>
      <c r="J1219" s="25"/>
      <c r="L1219" s="25"/>
      <c r="M1219" s="25"/>
      <c r="N1219" s="25"/>
      <c r="O1219" s="25"/>
      <c r="P1219" s="25"/>
    </row>
    <row r="1220" spans="1:16" ht="16.5" thickBot="1" x14ac:dyDescent="0.25">
      <c r="A1220" s="25"/>
      <c r="B1220" s="25"/>
      <c r="C1220" s="198"/>
      <c r="D1220" s="25"/>
      <c r="E1220" s="203"/>
      <c r="F1220" s="25"/>
      <c r="G1220" s="204"/>
      <c r="H1220" s="25"/>
      <c r="I1220" s="25"/>
      <c r="J1220" s="25"/>
      <c r="L1220" s="25"/>
      <c r="M1220" s="25"/>
      <c r="N1220" s="25"/>
      <c r="O1220" s="25"/>
      <c r="P1220" s="25"/>
    </row>
    <row r="1221" spans="1:16" ht="16.5" thickBot="1" x14ac:dyDescent="0.25">
      <c r="A1221" s="25"/>
      <c r="B1221" s="25"/>
      <c r="C1221" s="198"/>
      <c r="D1221" s="25"/>
      <c r="E1221" s="203"/>
      <c r="F1221" s="25"/>
      <c r="G1221" s="204"/>
      <c r="H1221" s="25"/>
      <c r="I1221" s="25"/>
      <c r="J1221" s="25"/>
      <c r="L1221" s="25"/>
      <c r="M1221" s="25"/>
      <c r="N1221" s="25"/>
      <c r="O1221" s="25"/>
      <c r="P1221" s="25"/>
    </row>
    <row r="1222" spans="1:16" ht="16.5" thickBot="1" x14ac:dyDescent="0.25">
      <c r="A1222" s="25"/>
      <c r="B1222" s="25"/>
      <c r="C1222" s="198"/>
      <c r="D1222" s="25"/>
      <c r="E1222" s="203"/>
      <c r="F1222" s="25"/>
      <c r="G1222" s="204"/>
      <c r="H1222" s="25"/>
      <c r="I1222" s="25"/>
      <c r="J1222" s="25"/>
      <c r="L1222" s="25"/>
      <c r="M1222" s="25"/>
      <c r="N1222" s="25"/>
      <c r="O1222" s="25"/>
      <c r="P1222" s="25"/>
    </row>
    <row r="1223" spans="1:16" ht="16.5" thickBot="1" x14ac:dyDescent="0.25">
      <c r="A1223" s="25"/>
      <c r="B1223" s="25"/>
      <c r="C1223" s="198"/>
      <c r="D1223" s="25"/>
      <c r="E1223" s="203"/>
      <c r="F1223" s="25"/>
      <c r="G1223" s="204"/>
      <c r="H1223" s="25"/>
      <c r="I1223" s="25"/>
      <c r="J1223" s="25"/>
      <c r="L1223" s="25"/>
      <c r="M1223" s="25"/>
      <c r="N1223" s="25"/>
      <c r="O1223" s="25"/>
      <c r="P1223" s="25"/>
    </row>
    <row r="1224" spans="1:16" ht="16.5" thickBot="1" x14ac:dyDescent="0.25">
      <c r="A1224" s="25"/>
      <c r="B1224" s="25"/>
      <c r="C1224" s="198"/>
      <c r="D1224" s="25"/>
      <c r="E1224" s="203"/>
      <c r="F1224" s="25"/>
      <c r="G1224" s="204"/>
      <c r="H1224" s="25"/>
      <c r="I1224" s="25"/>
      <c r="J1224" s="25"/>
      <c r="L1224" s="25"/>
      <c r="M1224" s="25"/>
      <c r="N1224" s="25"/>
      <c r="O1224" s="25"/>
      <c r="P1224" s="25"/>
    </row>
    <row r="1225" spans="1:16" ht="16.5" thickBot="1" x14ac:dyDescent="0.25">
      <c r="A1225" s="25"/>
      <c r="B1225" s="25"/>
      <c r="C1225" s="198"/>
      <c r="D1225" s="25"/>
      <c r="E1225" s="203"/>
      <c r="F1225" s="25"/>
      <c r="G1225" s="204"/>
      <c r="H1225" s="25"/>
      <c r="I1225" s="25"/>
      <c r="J1225" s="25"/>
      <c r="L1225" s="25"/>
      <c r="M1225" s="25"/>
      <c r="N1225" s="25"/>
      <c r="O1225" s="25"/>
      <c r="P1225" s="25"/>
    </row>
    <row r="1226" spans="1:16" ht="16.5" thickBot="1" x14ac:dyDescent="0.25">
      <c r="A1226" s="25"/>
      <c r="B1226" s="25"/>
      <c r="C1226" s="198"/>
      <c r="D1226" s="25"/>
      <c r="E1226" s="203"/>
      <c r="F1226" s="25"/>
      <c r="G1226" s="204"/>
      <c r="H1226" s="25"/>
      <c r="I1226" s="25"/>
      <c r="J1226" s="25"/>
      <c r="L1226" s="25"/>
      <c r="M1226" s="25"/>
      <c r="N1226" s="25"/>
      <c r="O1226" s="25"/>
      <c r="P1226" s="25"/>
    </row>
    <row r="1227" spans="1:16" ht="16.5" thickBot="1" x14ac:dyDescent="0.25">
      <c r="A1227" s="25"/>
      <c r="B1227" s="25"/>
      <c r="C1227" s="198"/>
      <c r="D1227" s="25"/>
      <c r="E1227" s="203"/>
      <c r="F1227" s="25"/>
      <c r="G1227" s="204"/>
      <c r="H1227" s="25"/>
      <c r="I1227" s="25"/>
      <c r="J1227" s="25"/>
      <c r="L1227" s="25"/>
      <c r="M1227" s="25"/>
      <c r="N1227" s="25"/>
      <c r="O1227" s="25"/>
      <c r="P1227" s="25"/>
    </row>
    <row r="1228" spans="1:16" ht="16.5" thickBot="1" x14ac:dyDescent="0.25">
      <c r="A1228" s="25"/>
      <c r="B1228" s="25"/>
      <c r="C1228" s="198"/>
      <c r="D1228" s="25"/>
      <c r="E1228" s="203"/>
      <c r="F1228" s="25"/>
      <c r="G1228" s="204"/>
      <c r="H1228" s="25"/>
      <c r="I1228" s="25"/>
      <c r="J1228" s="25"/>
      <c r="L1228" s="25"/>
      <c r="M1228" s="25"/>
      <c r="N1228" s="25"/>
      <c r="O1228" s="25"/>
      <c r="P1228" s="25"/>
    </row>
    <row r="1229" spans="1:16" ht="16.5" thickBot="1" x14ac:dyDescent="0.25">
      <c r="A1229" s="25"/>
      <c r="B1229" s="25"/>
      <c r="C1229" s="198"/>
      <c r="D1229" s="25"/>
      <c r="E1229" s="203"/>
      <c r="F1229" s="25"/>
      <c r="G1229" s="204"/>
      <c r="H1229" s="25"/>
      <c r="I1229" s="25"/>
      <c r="J1229" s="25"/>
      <c r="L1229" s="25"/>
      <c r="M1229" s="25"/>
      <c r="N1229" s="25"/>
      <c r="O1229" s="25"/>
      <c r="P1229" s="25"/>
    </row>
    <row r="1230" spans="1:16" ht="16.5" thickBot="1" x14ac:dyDescent="0.25">
      <c r="A1230" s="25"/>
      <c r="B1230" s="25"/>
      <c r="C1230" s="198"/>
      <c r="D1230" s="25"/>
      <c r="E1230" s="203"/>
      <c r="F1230" s="25"/>
      <c r="G1230" s="204"/>
      <c r="H1230" s="25"/>
      <c r="I1230" s="25"/>
      <c r="J1230" s="25"/>
      <c r="L1230" s="25"/>
      <c r="M1230" s="25"/>
      <c r="N1230" s="25"/>
      <c r="O1230" s="25"/>
      <c r="P1230" s="25"/>
    </row>
    <row r="1231" spans="1:16" ht="16.5" thickBot="1" x14ac:dyDescent="0.25">
      <c r="A1231" s="25"/>
      <c r="B1231" s="25"/>
      <c r="C1231" s="198"/>
      <c r="D1231" s="25"/>
      <c r="E1231" s="203"/>
      <c r="F1231" s="25"/>
      <c r="G1231" s="204"/>
      <c r="H1231" s="25"/>
      <c r="I1231" s="25"/>
      <c r="J1231" s="25"/>
      <c r="L1231" s="25"/>
      <c r="M1231" s="25"/>
      <c r="N1231" s="25"/>
      <c r="O1231" s="25"/>
      <c r="P1231" s="25"/>
    </row>
    <row r="1232" spans="1:16" ht="16.5" thickBot="1" x14ac:dyDescent="0.25">
      <c r="A1232" s="25"/>
      <c r="B1232" s="25"/>
      <c r="C1232" s="198"/>
      <c r="D1232" s="25"/>
      <c r="E1232" s="203"/>
      <c r="F1232" s="25"/>
      <c r="G1232" s="204"/>
      <c r="H1232" s="25"/>
      <c r="I1232" s="25"/>
      <c r="J1232" s="25"/>
      <c r="L1232" s="25"/>
      <c r="M1232" s="25"/>
      <c r="N1232" s="25"/>
      <c r="O1232" s="25"/>
      <c r="P1232" s="25"/>
    </row>
    <row r="1233" spans="1:16" ht="16.5" thickBot="1" x14ac:dyDescent="0.25">
      <c r="A1233" s="25"/>
      <c r="B1233" s="25"/>
      <c r="C1233" s="198"/>
      <c r="D1233" s="25"/>
      <c r="E1233" s="203"/>
      <c r="F1233" s="25"/>
      <c r="G1233" s="204"/>
      <c r="H1233" s="25"/>
      <c r="I1233" s="25"/>
      <c r="J1233" s="25"/>
      <c r="L1233" s="25"/>
      <c r="M1233" s="25"/>
      <c r="N1233" s="25"/>
      <c r="O1233" s="25"/>
      <c r="P1233" s="25"/>
    </row>
    <row r="1234" spans="1:16" ht="16.5" thickBot="1" x14ac:dyDescent="0.25">
      <c r="A1234" s="25"/>
      <c r="B1234" s="25"/>
      <c r="C1234" s="198"/>
      <c r="D1234" s="25"/>
      <c r="E1234" s="203"/>
      <c r="F1234" s="25"/>
      <c r="G1234" s="204"/>
      <c r="H1234" s="25"/>
      <c r="I1234" s="25"/>
      <c r="J1234" s="25"/>
      <c r="L1234" s="25"/>
      <c r="M1234" s="25"/>
      <c r="N1234" s="25"/>
      <c r="O1234" s="25"/>
      <c r="P1234" s="25"/>
    </row>
    <row r="1235" spans="1:16" ht="16.5" thickBot="1" x14ac:dyDescent="0.25">
      <c r="A1235" s="25"/>
      <c r="B1235" s="25"/>
      <c r="C1235" s="198"/>
      <c r="D1235" s="25"/>
      <c r="E1235" s="203"/>
      <c r="F1235" s="25"/>
      <c r="G1235" s="204"/>
      <c r="H1235" s="25"/>
      <c r="I1235" s="25"/>
      <c r="J1235" s="25"/>
      <c r="L1235" s="25"/>
      <c r="M1235" s="25"/>
      <c r="N1235" s="25"/>
      <c r="O1235" s="25"/>
      <c r="P1235" s="25"/>
    </row>
    <row r="1236" spans="1:16" ht="16.5" thickBot="1" x14ac:dyDescent="0.25">
      <c r="A1236" s="25"/>
      <c r="B1236" s="25"/>
      <c r="C1236" s="198"/>
      <c r="D1236" s="25"/>
      <c r="E1236" s="203"/>
      <c r="F1236" s="25"/>
      <c r="G1236" s="204"/>
      <c r="H1236" s="25"/>
      <c r="I1236" s="25"/>
      <c r="J1236" s="25"/>
      <c r="L1236" s="25"/>
      <c r="M1236" s="25"/>
      <c r="N1236" s="25"/>
      <c r="O1236" s="25"/>
      <c r="P1236" s="25"/>
    </row>
    <row r="1237" spans="1:16" ht="16.5" thickBot="1" x14ac:dyDescent="0.25">
      <c r="A1237" s="25"/>
      <c r="B1237" s="25"/>
      <c r="C1237" s="198"/>
      <c r="D1237" s="25"/>
      <c r="E1237" s="203"/>
      <c r="F1237" s="25"/>
      <c r="G1237" s="204"/>
      <c r="H1237" s="25"/>
      <c r="I1237" s="25"/>
      <c r="J1237" s="25"/>
      <c r="L1237" s="25"/>
      <c r="M1237" s="25"/>
      <c r="N1237" s="25"/>
      <c r="O1237" s="25"/>
      <c r="P1237" s="25"/>
    </row>
    <row r="1238" spans="1:16" ht="16.5" thickBot="1" x14ac:dyDescent="0.25">
      <c r="A1238" s="25"/>
      <c r="B1238" s="25"/>
      <c r="C1238" s="198"/>
      <c r="D1238" s="25"/>
      <c r="E1238" s="203"/>
      <c r="F1238" s="25"/>
      <c r="G1238" s="204"/>
      <c r="H1238" s="25"/>
      <c r="I1238" s="25"/>
      <c r="J1238" s="25"/>
      <c r="L1238" s="25"/>
      <c r="M1238" s="25"/>
      <c r="N1238" s="25"/>
      <c r="O1238" s="25"/>
      <c r="P1238" s="25"/>
    </row>
    <row r="1239" spans="1:16" ht="16.5" thickBot="1" x14ac:dyDescent="0.25">
      <c r="A1239" s="25"/>
      <c r="B1239" s="25"/>
      <c r="C1239" s="198"/>
      <c r="D1239" s="25"/>
      <c r="E1239" s="203"/>
      <c r="F1239" s="25"/>
      <c r="G1239" s="204"/>
      <c r="H1239" s="25"/>
      <c r="I1239" s="25"/>
      <c r="J1239" s="25"/>
      <c r="L1239" s="25"/>
      <c r="M1239" s="25"/>
      <c r="N1239" s="25"/>
      <c r="O1239" s="25"/>
      <c r="P1239" s="25"/>
    </row>
    <row r="1240" spans="1:16" ht="16.5" thickBot="1" x14ac:dyDescent="0.25">
      <c r="A1240" s="25"/>
      <c r="B1240" s="25"/>
      <c r="C1240" s="198"/>
      <c r="D1240" s="25"/>
      <c r="E1240" s="203"/>
      <c r="F1240" s="25"/>
      <c r="G1240" s="204"/>
      <c r="H1240" s="25"/>
      <c r="I1240" s="25"/>
      <c r="J1240" s="25"/>
      <c r="L1240" s="25"/>
      <c r="M1240" s="25"/>
      <c r="N1240" s="25"/>
      <c r="O1240" s="25"/>
      <c r="P1240" s="25"/>
    </row>
    <row r="1241" spans="1:16" ht="16.5" thickBot="1" x14ac:dyDescent="0.25">
      <c r="A1241" s="25"/>
      <c r="B1241" s="25"/>
      <c r="C1241" s="198"/>
      <c r="D1241" s="25"/>
      <c r="E1241" s="203"/>
      <c r="F1241" s="25"/>
      <c r="G1241" s="204"/>
      <c r="H1241" s="25"/>
      <c r="I1241" s="25"/>
      <c r="J1241" s="25"/>
      <c r="L1241" s="25"/>
      <c r="M1241" s="25"/>
      <c r="N1241" s="25"/>
      <c r="O1241" s="25"/>
      <c r="P1241" s="25"/>
    </row>
    <row r="1242" spans="1:16" ht="16.5" thickBot="1" x14ac:dyDescent="0.25">
      <c r="A1242" s="25"/>
      <c r="B1242" s="25"/>
      <c r="C1242" s="198"/>
      <c r="D1242" s="25"/>
      <c r="E1242" s="203"/>
      <c r="F1242" s="25"/>
      <c r="G1242" s="204"/>
      <c r="H1242" s="25"/>
      <c r="I1242" s="25"/>
      <c r="J1242" s="25"/>
      <c r="L1242" s="25"/>
      <c r="M1242" s="25"/>
      <c r="N1242" s="25"/>
      <c r="O1242" s="25"/>
      <c r="P1242" s="25"/>
    </row>
    <row r="1243" spans="1:16" ht="16.5" thickBot="1" x14ac:dyDescent="0.25">
      <c r="A1243" s="25"/>
      <c r="B1243" s="25"/>
      <c r="C1243" s="198"/>
      <c r="D1243" s="25"/>
      <c r="E1243" s="203"/>
      <c r="F1243" s="25"/>
      <c r="G1243" s="204"/>
      <c r="H1243" s="25"/>
      <c r="I1243" s="25"/>
      <c r="J1243" s="25"/>
      <c r="L1243" s="25"/>
      <c r="M1243" s="25"/>
      <c r="N1243" s="25"/>
      <c r="O1243" s="25"/>
      <c r="P1243" s="25"/>
    </row>
    <row r="1244" spans="1:16" ht="16.5" thickBot="1" x14ac:dyDescent="0.25">
      <c r="A1244" s="25"/>
      <c r="B1244" s="25"/>
      <c r="C1244" s="198"/>
      <c r="D1244" s="25"/>
      <c r="E1244" s="203"/>
      <c r="F1244" s="25"/>
      <c r="G1244" s="204"/>
      <c r="H1244" s="25"/>
      <c r="I1244" s="25"/>
      <c r="J1244" s="25"/>
      <c r="L1244" s="25"/>
      <c r="M1244" s="25"/>
      <c r="N1244" s="25"/>
      <c r="O1244" s="25"/>
      <c r="P1244" s="25"/>
    </row>
    <row r="1245" spans="1:16" ht="16.5" thickBot="1" x14ac:dyDescent="0.25">
      <c r="A1245" s="25"/>
      <c r="B1245" s="25"/>
      <c r="C1245" s="198"/>
      <c r="D1245" s="25"/>
      <c r="E1245" s="203"/>
      <c r="F1245" s="25"/>
      <c r="G1245" s="204"/>
      <c r="H1245" s="25"/>
      <c r="I1245" s="25"/>
      <c r="J1245" s="25"/>
      <c r="L1245" s="25"/>
      <c r="M1245" s="25"/>
      <c r="N1245" s="25"/>
      <c r="O1245" s="25"/>
      <c r="P1245" s="25"/>
    </row>
    <row r="1246" spans="1:16" ht="16.5" thickBot="1" x14ac:dyDescent="0.25">
      <c r="A1246" s="25"/>
      <c r="B1246" s="25"/>
      <c r="C1246" s="198"/>
      <c r="D1246" s="25"/>
      <c r="E1246" s="203"/>
      <c r="F1246" s="25"/>
      <c r="G1246" s="204"/>
      <c r="H1246" s="25"/>
      <c r="I1246" s="25"/>
      <c r="J1246" s="25"/>
      <c r="L1246" s="25"/>
      <c r="M1246" s="25"/>
      <c r="N1246" s="25"/>
      <c r="O1246" s="25"/>
      <c r="P1246" s="25"/>
    </row>
    <row r="1247" spans="1:16" ht="16.5" thickBot="1" x14ac:dyDescent="0.25">
      <c r="A1247" s="25"/>
      <c r="B1247" s="25"/>
      <c r="C1247" s="198"/>
      <c r="D1247" s="25"/>
      <c r="E1247" s="203"/>
      <c r="F1247" s="25"/>
      <c r="G1247" s="204"/>
      <c r="H1247" s="25"/>
      <c r="I1247" s="25"/>
      <c r="J1247" s="25"/>
      <c r="L1247" s="25"/>
      <c r="M1247" s="25"/>
      <c r="N1247" s="25"/>
      <c r="O1247" s="25"/>
      <c r="P1247" s="25"/>
    </row>
    <row r="1248" spans="1:16" ht="16.5" thickBot="1" x14ac:dyDescent="0.25">
      <c r="A1248" s="25"/>
      <c r="B1248" s="25"/>
      <c r="C1248" s="198"/>
      <c r="D1248" s="25"/>
      <c r="E1248" s="203"/>
      <c r="F1248" s="25"/>
      <c r="G1248" s="204"/>
      <c r="H1248" s="25"/>
      <c r="I1248" s="25"/>
      <c r="J1248" s="25"/>
      <c r="L1248" s="25"/>
      <c r="M1248" s="25"/>
      <c r="N1248" s="25"/>
      <c r="O1248" s="25"/>
      <c r="P1248" s="25"/>
    </row>
    <row r="1249" spans="1:16" ht="16.5" thickBot="1" x14ac:dyDescent="0.25">
      <c r="A1249" s="25"/>
      <c r="B1249" s="25"/>
      <c r="C1249" s="198"/>
      <c r="D1249" s="25"/>
      <c r="E1249" s="203"/>
      <c r="F1249" s="25"/>
      <c r="G1249" s="204"/>
      <c r="H1249" s="25"/>
      <c r="I1249" s="25"/>
      <c r="J1249" s="25"/>
      <c r="L1249" s="25"/>
      <c r="M1249" s="25"/>
      <c r="N1249" s="25"/>
      <c r="O1249" s="25"/>
      <c r="P1249" s="25"/>
    </row>
    <row r="1250" spans="1:16" ht="16.5" thickBot="1" x14ac:dyDescent="0.25">
      <c r="A1250" s="25"/>
      <c r="B1250" s="25"/>
      <c r="C1250" s="198"/>
      <c r="D1250" s="25"/>
      <c r="E1250" s="203"/>
      <c r="F1250" s="25"/>
      <c r="G1250" s="204"/>
      <c r="H1250" s="25"/>
      <c r="I1250" s="25"/>
      <c r="J1250" s="25"/>
      <c r="L1250" s="25"/>
      <c r="M1250" s="25"/>
      <c r="N1250" s="25"/>
      <c r="O1250" s="25"/>
      <c r="P1250" s="25"/>
    </row>
    <row r="1251" spans="1:16" ht="16.5" thickBot="1" x14ac:dyDescent="0.25">
      <c r="A1251" s="25"/>
      <c r="B1251" s="25"/>
      <c r="C1251" s="198"/>
      <c r="D1251" s="25"/>
      <c r="E1251" s="203"/>
      <c r="F1251" s="25"/>
      <c r="G1251" s="204"/>
      <c r="H1251" s="25"/>
      <c r="I1251" s="25"/>
      <c r="J1251" s="25"/>
      <c r="L1251" s="25"/>
      <c r="M1251" s="25"/>
      <c r="N1251" s="25"/>
      <c r="O1251" s="25"/>
      <c r="P1251" s="25"/>
    </row>
    <row r="1252" spans="1:16" ht="16.5" thickBot="1" x14ac:dyDescent="0.25">
      <c r="A1252" s="25"/>
      <c r="B1252" s="25"/>
      <c r="C1252" s="198"/>
      <c r="D1252" s="25"/>
      <c r="E1252" s="203"/>
      <c r="F1252" s="25"/>
      <c r="G1252" s="204"/>
      <c r="H1252" s="25"/>
      <c r="I1252" s="25"/>
      <c r="J1252" s="25"/>
      <c r="L1252" s="25"/>
      <c r="M1252" s="25"/>
      <c r="N1252" s="25"/>
      <c r="O1252" s="25"/>
      <c r="P1252" s="25"/>
    </row>
    <row r="1253" spans="1:16" ht="16.5" thickBot="1" x14ac:dyDescent="0.25">
      <c r="A1253" s="25"/>
      <c r="B1253" s="25"/>
      <c r="C1253" s="198"/>
      <c r="D1253" s="25"/>
      <c r="E1253" s="203"/>
      <c r="F1253" s="25"/>
      <c r="G1253" s="204"/>
      <c r="H1253" s="25"/>
      <c r="I1253" s="25"/>
      <c r="J1253" s="25"/>
      <c r="L1253" s="25"/>
      <c r="M1253" s="25"/>
      <c r="N1253" s="25"/>
      <c r="O1253" s="25"/>
      <c r="P1253" s="25"/>
    </row>
    <row r="1254" spans="1:16" ht="16.5" thickBot="1" x14ac:dyDescent="0.25">
      <c r="A1254" s="25"/>
      <c r="B1254" s="25"/>
      <c r="C1254" s="198"/>
      <c r="D1254" s="25"/>
      <c r="E1254" s="203"/>
      <c r="F1254" s="25"/>
      <c r="G1254" s="204"/>
      <c r="H1254" s="25"/>
      <c r="I1254" s="25"/>
      <c r="J1254" s="25"/>
      <c r="L1254" s="25"/>
      <c r="M1254" s="25"/>
      <c r="N1254" s="25"/>
      <c r="O1254" s="25"/>
      <c r="P1254" s="25"/>
    </row>
    <row r="1255" spans="1:16" ht="16.5" thickBot="1" x14ac:dyDescent="0.25">
      <c r="A1255" s="25"/>
      <c r="B1255" s="25"/>
      <c r="C1255" s="198"/>
      <c r="D1255" s="25"/>
      <c r="E1255" s="203"/>
      <c r="F1255" s="25"/>
      <c r="G1255" s="204"/>
      <c r="H1255" s="25"/>
      <c r="I1255" s="25"/>
      <c r="J1255" s="25"/>
      <c r="L1255" s="25"/>
      <c r="M1255" s="25"/>
      <c r="N1255" s="25"/>
      <c r="O1255" s="25"/>
      <c r="P1255" s="25"/>
    </row>
    <row r="1256" spans="1:16" ht="16.5" thickBot="1" x14ac:dyDescent="0.25">
      <c r="A1256" s="25"/>
      <c r="B1256" s="25"/>
      <c r="C1256" s="198"/>
      <c r="D1256" s="25"/>
      <c r="E1256" s="203"/>
      <c r="F1256" s="25"/>
      <c r="G1256" s="204"/>
      <c r="H1256" s="25"/>
      <c r="I1256" s="25"/>
      <c r="J1256" s="25"/>
      <c r="L1256" s="25"/>
      <c r="M1256" s="25"/>
      <c r="N1256" s="25"/>
      <c r="O1256" s="25"/>
      <c r="P1256" s="25"/>
    </row>
    <row r="1257" spans="1:16" ht="16.5" thickBot="1" x14ac:dyDescent="0.25">
      <c r="A1257" s="25"/>
      <c r="B1257" s="25"/>
      <c r="C1257" s="198"/>
      <c r="D1257" s="25"/>
      <c r="E1257" s="203"/>
      <c r="F1257" s="25"/>
      <c r="G1257" s="204"/>
      <c r="H1257" s="25"/>
      <c r="I1257" s="25"/>
      <c r="J1257" s="25"/>
      <c r="L1257" s="25"/>
      <c r="M1257" s="25"/>
      <c r="N1257" s="25"/>
      <c r="O1257" s="25"/>
      <c r="P1257" s="25"/>
    </row>
    <row r="1258" spans="1:16" ht="16.5" thickBot="1" x14ac:dyDescent="0.25">
      <c r="A1258" s="25"/>
      <c r="B1258" s="25"/>
      <c r="C1258" s="198"/>
      <c r="D1258" s="25"/>
      <c r="E1258" s="203"/>
      <c r="F1258" s="25"/>
      <c r="G1258" s="204"/>
      <c r="H1258" s="25"/>
      <c r="I1258" s="25"/>
      <c r="J1258" s="25"/>
      <c r="L1258" s="25"/>
      <c r="M1258" s="25"/>
      <c r="N1258" s="25"/>
      <c r="O1258" s="25"/>
      <c r="P1258" s="25"/>
    </row>
    <row r="1259" spans="1:16" ht="16.5" thickBot="1" x14ac:dyDescent="0.25">
      <c r="A1259" s="25"/>
      <c r="B1259" s="25"/>
      <c r="C1259" s="198"/>
      <c r="D1259" s="25"/>
      <c r="E1259" s="203"/>
      <c r="F1259" s="25"/>
      <c r="G1259" s="204"/>
      <c r="H1259" s="25"/>
      <c r="I1259" s="25"/>
      <c r="J1259" s="25"/>
      <c r="L1259" s="25"/>
      <c r="M1259" s="25"/>
      <c r="N1259" s="25"/>
      <c r="O1259" s="25"/>
      <c r="P1259" s="25"/>
    </row>
    <row r="1260" spans="1:16" ht="16.5" thickBot="1" x14ac:dyDescent="0.25">
      <c r="A1260" s="25"/>
      <c r="B1260" s="25"/>
      <c r="C1260" s="198"/>
      <c r="D1260" s="25"/>
      <c r="E1260" s="203"/>
      <c r="F1260" s="25"/>
      <c r="G1260" s="204"/>
      <c r="H1260" s="25"/>
      <c r="I1260" s="25"/>
      <c r="J1260" s="25"/>
      <c r="L1260" s="25"/>
      <c r="M1260" s="25"/>
      <c r="N1260" s="25"/>
      <c r="O1260" s="25"/>
      <c r="P1260" s="25"/>
    </row>
    <row r="1261" spans="1:16" ht="16.5" thickBot="1" x14ac:dyDescent="0.25">
      <c r="A1261" s="25"/>
      <c r="B1261" s="25"/>
      <c r="C1261" s="198"/>
      <c r="D1261" s="25"/>
      <c r="E1261" s="203"/>
      <c r="F1261" s="25"/>
      <c r="G1261" s="204"/>
      <c r="H1261" s="25"/>
      <c r="I1261" s="25"/>
      <c r="J1261" s="25"/>
      <c r="L1261" s="25"/>
      <c r="M1261" s="25"/>
      <c r="N1261" s="25"/>
      <c r="O1261" s="25"/>
      <c r="P1261" s="25"/>
    </row>
    <row r="1262" spans="1:16" ht="16.5" thickBot="1" x14ac:dyDescent="0.25">
      <c r="A1262" s="25"/>
      <c r="B1262" s="25"/>
      <c r="C1262" s="198"/>
      <c r="D1262" s="25"/>
      <c r="E1262" s="203"/>
      <c r="F1262" s="25"/>
      <c r="G1262" s="204"/>
      <c r="H1262" s="25"/>
      <c r="I1262" s="25"/>
      <c r="J1262" s="25"/>
      <c r="L1262" s="25"/>
      <c r="M1262" s="25"/>
      <c r="N1262" s="25"/>
      <c r="O1262" s="25"/>
      <c r="P1262" s="25"/>
    </row>
    <row r="1263" spans="1:16" ht="16.5" thickBot="1" x14ac:dyDescent="0.25">
      <c r="A1263" s="25"/>
      <c r="B1263" s="25"/>
      <c r="C1263" s="198"/>
      <c r="D1263" s="25"/>
      <c r="E1263" s="203"/>
      <c r="F1263" s="25"/>
      <c r="G1263" s="204"/>
      <c r="H1263" s="25"/>
      <c r="I1263" s="25"/>
      <c r="J1263" s="25"/>
      <c r="L1263" s="25"/>
      <c r="M1263" s="25"/>
      <c r="N1263" s="25"/>
      <c r="O1263" s="25"/>
      <c r="P1263" s="25"/>
    </row>
    <row r="1264" spans="1:16" ht="16.5" thickBot="1" x14ac:dyDescent="0.25">
      <c r="A1264" s="25"/>
      <c r="B1264" s="25"/>
      <c r="C1264" s="198"/>
      <c r="D1264" s="25"/>
      <c r="E1264" s="203"/>
      <c r="F1264" s="25"/>
      <c r="G1264" s="204"/>
      <c r="H1264" s="25"/>
      <c r="I1264" s="25"/>
      <c r="J1264" s="25"/>
      <c r="L1264" s="25"/>
      <c r="M1264" s="25"/>
      <c r="N1264" s="25"/>
      <c r="O1264" s="25"/>
      <c r="P1264" s="25"/>
    </row>
    <row r="1265" spans="1:16" ht="16.5" thickBot="1" x14ac:dyDescent="0.25">
      <c r="A1265" s="25"/>
      <c r="B1265" s="25"/>
      <c r="C1265" s="198"/>
      <c r="D1265" s="25"/>
      <c r="E1265" s="203"/>
      <c r="F1265" s="25"/>
      <c r="G1265" s="204"/>
      <c r="H1265" s="25"/>
      <c r="I1265" s="25"/>
      <c r="J1265" s="25"/>
      <c r="L1265" s="25"/>
      <c r="M1265" s="25"/>
      <c r="N1265" s="25"/>
      <c r="O1265" s="25"/>
      <c r="P1265" s="25"/>
    </row>
    <row r="1266" spans="1:16" ht="16.5" thickBot="1" x14ac:dyDescent="0.25">
      <c r="A1266" s="25"/>
      <c r="B1266" s="25"/>
      <c r="C1266" s="198"/>
      <c r="D1266" s="25"/>
      <c r="E1266" s="203"/>
      <c r="F1266" s="25"/>
      <c r="G1266" s="204"/>
      <c r="H1266" s="25"/>
      <c r="I1266" s="25"/>
      <c r="J1266" s="25"/>
      <c r="L1266" s="25"/>
      <c r="M1266" s="25"/>
      <c r="N1266" s="25"/>
      <c r="O1266" s="25"/>
      <c r="P1266" s="25"/>
    </row>
    <row r="1267" spans="1:16" ht="16.5" thickBot="1" x14ac:dyDescent="0.25">
      <c r="A1267" s="25"/>
      <c r="B1267" s="25"/>
      <c r="C1267" s="198"/>
      <c r="D1267" s="25"/>
      <c r="E1267" s="203"/>
      <c r="F1267" s="25"/>
      <c r="G1267" s="204"/>
      <c r="H1267" s="25"/>
      <c r="I1267" s="25"/>
      <c r="J1267" s="25"/>
      <c r="L1267" s="25"/>
      <c r="M1267" s="25"/>
      <c r="N1267" s="25"/>
      <c r="O1267" s="25"/>
      <c r="P1267" s="25"/>
    </row>
    <row r="1268" spans="1:16" ht="16.5" thickBot="1" x14ac:dyDescent="0.25">
      <c r="A1268" s="25"/>
      <c r="B1268" s="25"/>
      <c r="C1268" s="198"/>
      <c r="D1268" s="25"/>
      <c r="E1268" s="203"/>
      <c r="F1268" s="25"/>
      <c r="G1268" s="204"/>
      <c r="H1268" s="25"/>
      <c r="I1268" s="25"/>
      <c r="J1268" s="25"/>
      <c r="L1268" s="25"/>
      <c r="M1268" s="25"/>
      <c r="N1268" s="25"/>
      <c r="O1268" s="25"/>
      <c r="P1268" s="25"/>
    </row>
    <row r="1269" spans="1:16" ht="16.5" thickBot="1" x14ac:dyDescent="0.25">
      <c r="A1269" s="25"/>
      <c r="B1269" s="25"/>
      <c r="C1269" s="198"/>
      <c r="D1269" s="25"/>
      <c r="E1269" s="203"/>
      <c r="F1269" s="25"/>
      <c r="G1269" s="204"/>
      <c r="H1269" s="25"/>
      <c r="I1269" s="25"/>
      <c r="J1269" s="25"/>
      <c r="L1269" s="25"/>
      <c r="M1269" s="25"/>
      <c r="N1269" s="25"/>
      <c r="O1269" s="25"/>
      <c r="P1269" s="25"/>
    </row>
    <row r="1270" spans="1:16" ht="16.5" thickBot="1" x14ac:dyDescent="0.25">
      <c r="A1270" s="25"/>
      <c r="B1270" s="25"/>
      <c r="C1270" s="198"/>
      <c r="D1270" s="25"/>
      <c r="E1270" s="203"/>
      <c r="F1270" s="25"/>
      <c r="G1270" s="204"/>
      <c r="H1270" s="25"/>
      <c r="I1270" s="25"/>
      <c r="J1270" s="25"/>
      <c r="L1270" s="25"/>
      <c r="M1270" s="25"/>
      <c r="N1270" s="25"/>
      <c r="O1270" s="25"/>
      <c r="P1270" s="25"/>
    </row>
    <row r="1271" spans="1:16" ht="16.5" thickBot="1" x14ac:dyDescent="0.25">
      <c r="A1271" s="25"/>
      <c r="B1271" s="25"/>
      <c r="C1271" s="198"/>
      <c r="D1271" s="25"/>
      <c r="E1271" s="203"/>
      <c r="F1271" s="25"/>
      <c r="G1271" s="204"/>
      <c r="H1271" s="25"/>
      <c r="I1271" s="25"/>
      <c r="J1271" s="25"/>
      <c r="L1271" s="25"/>
      <c r="M1271" s="25"/>
      <c r="N1271" s="25"/>
      <c r="O1271" s="25"/>
      <c r="P1271" s="25"/>
    </row>
    <row r="1272" spans="1:16" ht="16.5" thickBot="1" x14ac:dyDescent="0.25">
      <c r="A1272" s="25"/>
      <c r="B1272" s="25"/>
      <c r="C1272" s="198"/>
      <c r="D1272" s="25"/>
      <c r="E1272" s="203"/>
      <c r="F1272" s="25"/>
      <c r="G1272" s="204"/>
      <c r="H1272" s="25"/>
      <c r="I1272" s="25"/>
      <c r="J1272" s="25"/>
      <c r="L1272" s="25"/>
      <c r="M1272" s="25"/>
      <c r="N1272" s="25"/>
      <c r="O1272" s="25"/>
      <c r="P1272" s="25"/>
    </row>
    <row r="1273" spans="1:16" ht="16.5" thickBot="1" x14ac:dyDescent="0.25">
      <c r="A1273" s="25"/>
      <c r="B1273" s="25"/>
      <c r="C1273" s="198"/>
      <c r="D1273" s="25"/>
      <c r="E1273" s="203"/>
      <c r="F1273" s="25"/>
      <c r="G1273" s="204"/>
      <c r="H1273" s="25"/>
      <c r="I1273" s="25"/>
      <c r="J1273" s="25"/>
      <c r="L1273" s="25"/>
      <c r="M1273" s="25"/>
      <c r="N1273" s="25"/>
      <c r="O1273" s="25"/>
      <c r="P1273" s="25"/>
    </row>
    <row r="1274" spans="1:16" ht="16.5" thickBot="1" x14ac:dyDescent="0.25">
      <c r="A1274" s="25"/>
      <c r="B1274" s="25"/>
      <c r="C1274" s="198"/>
      <c r="D1274" s="25"/>
      <c r="E1274" s="203"/>
      <c r="F1274" s="25"/>
      <c r="G1274" s="204"/>
      <c r="H1274" s="25"/>
      <c r="I1274" s="25"/>
      <c r="J1274" s="25"/>
      <c r="L1274" s="25"/>
      <c r="M1274" s="25"/>
      <c r="N1274" s="25"/>
      <c r="O1274" s="25"/>
      <c r="P1274" s="25"/>
    </row>
    <row r="1275" spans="1:16" ht="16.5" thickBot="1" x14ac:dyDescent="0.25">
      <c r="A1275" s="25"/>
      <c r="B1275" s="25"/>
      <c r="C1275" s="198"/>
      <c r="D1275" s="25"/>
      <c r="E1275" s="203"/>
      <c r="F1275" s="25"/>
      <c r="G1275" s="204"/>
      <c r="H1275" s="25"/>
      <c r="I1275" s="25"/>
      <c r="J1275" s="25"/>
      <c r="L1275" s="25"/>
      <c r="M1275" s="25"/>
      <c r="N1275" s="25"/>
      <c r="O1275" s="25"/>
      <c r="P1275" s="25"/>
    </row>
    <row r="1276" spans="1:16" ht="16.5" thickBot="1" x14ac:dyDescent="0.25">
      <c r="A1276" s="25"/>
      <c r="B1276" s="25"/>
      <c r="C1276" s="198"/>
      <c r="D1276" s="25"/>
      <c r="E1276" s="203"/>
      <c r="F1276" s="25"/>
      <c r="G1276" s="204"/>
      <c r="H1276" s="25"/>
      <c r="I1276" s="25"/>
      <c r="J1276" s="25"/>
      <c r="L1276" s="25"/>
      <c r="M1276" s="25"/>
      <c r="N1276" s="25"/>
      <c r="O1276" s="25"/>
      <c r="P1276" s="25"/>
    </row>
    <row r="1277" spans="1:16" ht="16.5" thickBot="1" x14ac:dyDescent="0.25">
      <c r="A1277" s="25"/>
      <c r="B1277" s="25"/>
      <c r="C1277" s="198"/>
      <c r="D1277" s="25"/>
      <c r="E1277" s="203"/>
      <c r="F1277" s="25"/>
      <c r="G1277" s="204"/>
      <c r="H1277" s="25"/>
      <c r="I1277" s="25"/>
      <c r="J1277" s="25"/>
      <c r="L1277" s="25"/>
      <c r="M1277" s="25"/>
      <c r="N1277" s="25"/>
      <c r="O1277" s="25"/>
      <c r="P1277" s="25"/>
    </row>
    <row r="1278" spans="1:16" ht="16.5" thickBot="1" x14ac:dyDescent="0.25">
      <c r="A1278" s="25"/>
      <c r="B1278" s="25"/>
      <c r="C1278" s="198"/>
      <c r="D1278" s="25"/>
      <c r="E1278" s="203"/>
      <c r="F1278" s="25"/>
      <c r="G1278" s="204"/>
      <c r="H1278" s="25"/>
      <c r="I1278" s="25"/>
      <c r="J1278" s="25"/>
      <c r="L1278" s="25"/>
      <c r="M1278" s="25"/>
      <c r="N1278" s="25"/>
      <c r="O1278" s="25"/>
      <c r="P1278" s="25"/>
    </row>
    <row r="1279" spans="1:16" ht="16.5" thickBot="1" x14ac:dyDescent="0.25">
      <c r="A1279" s="25"/>
      <c r="B1279" s="25"/>
      <c r="C1279" s="198"/>
      <c r="D1279" s="25"/>
      <c r="E1279" s="203"/>
      <c r="F1279" s="25"/>
      <c r="G1279" s="204"/>
      <c r="H1279" s="25"/>
      <c r="I1279" s="25"/>
      <c r="J1279" s="25"/>
      <c r="L1279" s="25"/>
      <c r="M1279" s="25"/>
      <c r="N1279" s="25"/>
      <c r="O1279" s="25"/>
      <c r="P1279" s="25"/>
    </row>
    <row r="1280" spans="1:16" ht="16.5" thickBot="1" x14ac:dyDescent="0.25">
      <c r="A1280" s="25"/>
      <c r="B1280" s="25"/>
      <c r="C1280" s="198"/>
      <c r="D1280" s="25"/>
      <c r="E1280" s="203"/>
      <c r="F1280" s="25"/>
      <c r="G1280" s="204"/>
      <c r="H1280" s="25"/>
      <c r="I1280" s="25"/>
      <c r="J1280" s="25"/>
      <c r="L1280" s="25"/>
      <c r="M1280" s="25"/>
      <c r="N1280" s="25"/>
      <c r="O1280" s="25"/>
      <c r="P1280" s="25"/>
    </row>
    <row r="1281" spans="1:16" ht="16.5" thickBot="1" x14ac:dyDescent="0.25">
      <c r="A1281" s="25"/>
      <c r="B1281" s="25"/>
      <c r="C1281" s="198"/>
      <c r="D1281" s="25"/>
      <c r="E1281" s="203"/>
      <c r="F1281" s="25"/>
      <c r="G1281" s="204"/>
      <c r="H1281" s="25"/>
      <c r="I1281" s="25"/>
      <c r="J1281" s="25"/>
      <c r="L1281" s="25"/>
      <c r="M1281" s="25"/>
      <c r="N1281" s="25"/>
      <c r="O1281" s="25"/>
      <c r="P1281" s="25"/>
    </row>
    <row r="1282" spans="1:16" ht="16.5" thickBot="1" x14ac:dyDescent="0.25">
      <c r="A1282" s="25"/>
      <c r="B1282" s="25"/>
      <c r="C1282" s="198"/>
      <c r="D1282" s="25"/>
      <c r="E1282" s="203"/>
      <c r="F1282" s="25"/>
      <c r="G1282" s="204"/>
      <c r="H1282" s="25"/>
      <c r="I1282" s="25"/>
      <c r="J1282" s="25"/>
      <c r="L1282" s="25"/>
      <c r="M1282" s="25"/>
      <c r="N1282" s="25"/>
      <c r="O1282" s="25"/>
      <c r="P1282" s="25"/>
    </row>
    <row r="1283" spans="1:16" ht="16.5" thickBot="1" x14ac:dyDescent="0.25">
      <c r="A1283" s="25"/>
      <c r="B1283" s="25"/>
      <c r="C1283" s="198"/>
      <c r="D1283" s="25"/>
      <c r="E1283" s="203"/>
      <c r="F1283" s="25"/>
      <c r="G1283" s="204"/>
      <c r="H1283" s="25"/>
      <c r="I1283" s="25"/>
      <c r="J1283" s="25"/>
      <c r="L1283" s="25"/>
      <c r="M1283" s="25"/>
      <c r="N1283" s="25"/>
      <c r="O1283" s="25"/>
      <c r="P1283" s="25"/>
    </row>
    <row r="1284" spans="1:16" ht="16.5" thickBot="1" x14ac:dyDescent="0.25">
      <c r="A1284" s="25"/>
      <c r="B1284" s="25"/>
      <c r="C1284" s="198"/>
      <c r="D1284" s="25"/>
      <c r="E1284" s="203"/>
      <c r="F1284" s="25"/>
      <c r="G1284" s="204"/>
      <c r="H1284" s="25"/>
      <c r="I1284" s="25"/>
      <c r="J1284" s="25"/>
      <c r="L1284" s="25"/>
      <c r="M1284" s="25"/>
      <c r="N1284" s="25"/>
      <c r="O1284" s="25"/>
      <c r="P1284" s="25"/>
    </row>
    <row r="1285" spans="1:16" ht="16.5" thickBot="1" x14ac:dyDescent="0.25">
      <c r="A1285" s="25"/>
      <c r="B1285" s="25"/>
      <c r="C1285" s="198"/>
      <c r="D1285" s="25"/>
      <c r="E1285" s="203"/>
      <c r="F1285" s="25"/>
      <c r="G1285" s="204"/>
      <c r="H1285" s="25"/>
      <c r="I1285" s="25"/>
      <c r="J1285" s="25"/>
      <c r="L1285" s="25"/>
      <c r="M1285" s="25"/>
      <c r="N1285" s="25"/>
      <c r="O1285" s="25"/>
      <c r="P1285" s="25"/>
    </row>
    <row r="1286" spans="1:16" ht="16.5" thickBot="1" x14ac:dyDescent="0.25">
      <c r="A1286" s="25"/>
      <c r="B1286" s="25"/>
      <c r="C1286" s="198"/>
      <c r="D1286" s="25"/>
      <c r="E1286" s="203"/>
      <c r="F1286" s="25"/>
      <c r="G1286" s="204"/>
      <c r="H1286" s="25"/>
      <c r="I1286" s="25"/>
      <c r="J1286" s="25"/>
      <c r="L1286" s="25"/>
      <c r="M1286" s="25"/>
      <c r="N1286" s="25"/>
      <c r="O1286" s="25"/>
      <c r="P1286" s="25"/>
    </row>
    <row r="1287" spans="1:16" ht="16.5" thickBot="1" x14ac:dyDescent="0.25">
      <c r="A1287" s="25"/>
      <c r="B1287" s="25"/>
      <c r="C1287" s="198"/>
      <c r="D1287" s="25"/>
      <c r="E1287" s="203"/>
      <c r="F1287" s="25"/>
      <c r="G1287" s="204"/>
      <c r="H1287" s="25"/>
      <c r="I1287" s="25"/>
      <c r="J1287" s="25"/>
      <c r="L1287" s="25"/>
      <c r="M1287" s="25"/>
      <c r="N1287" s="25"/>
      <c r="O1287" s="25"/>
      <c r="P1287" s="25"/>
    </row>
    <row r="1288" spans="1:16" ht="16.5" thickBot="1" x14ac:dyDescent="0.25">
      <c r="A1288" s="25"/>
      <c r="B1288" s="25"/>
      <c r="C1288" s="198"/>
      <c r="D1288" s="25"/>
      <c r="E1288" s="203"/>
      <c r="F1288" s="25"/>
      <c r="G1288" s="204"/>
      <c r="H1288" s="25"/>
      <c r="I1288" s="25"/>
      <c r="J1288" s="25"/>
      <c r="L1288" s="25"/>
      <c r="M1288" s="25"/>
      <c r="N1288" s="25"/>
      <c r="O1288" s="25"/>
      <c r="P1288" s="25"/>
    </row>
    <row r="1289" spans="1:16" ht="16.5" thickBot="1" x14ac:dyDescent="0.25">
      <c r="A1289" s="25"/>
      <c r="B1289" s="25"/>
      <c r="C1289" s="198"/>
      <c r="D1289" s="25"/>
      <c r="E1289" s="203"/>
      <c r="F1289" s="25"/>
      <c r="G1289" s="204"/>
      <c r="H1289" s="25"/>
      <c r="I1289" s="25"/>
      <c r="J1289" s="25"/>
      <c r="L1289" s="25"/>
      <c r="M1289" s="25"/>
      <c r="N1289" s="25"/>
      <c r="O1289" s="25"/>
      <c r="P1289" s="25"/>
    </row>
    <row r="1290" spans="1:16" ht="16.5" thickBot="1" x14ac:dyDescent="0.25">
      <c r="A1290" s="25"/>
      <c r="B1290" s="25"/>
      <c r="C1290" s="198"/>
      <c r="D1290" s="25"/>
      <c r="E1290" s="203"/>
      <c r="F1290" s="25"/>
      <c r="G1290" s="204"/>
      <c r="H1290" s="25"/>
      <c r="I1290" s="25"/>
      <c r="J1290" s="25"/>
      <c r="L1290" s="25"/>
      <c r="M1290" s="25"/>
      <c r="N1290" s="25"/>
      <c r="O1290" s="25"/>
      <c r="P1290" s="25"/>
    </row>
    <row r="1291" spans="1:16" ht="16.5" thickBot="1" x14ac:dyDescent="0.25">
      <c r="A1291" s="25"/>
      <c r="B1291" s="25"/>
      <c r="C1291" s="198"/>
      <c r="D1291" s="25"/>
      <c r="E1291" s="203"/>
      <c r="F1291" s="25"/>
      <c r="G1291" s="204"/>
      <c r="H1291" s="25"/>
      <c r="I1291" s="25"/>
      <c r="J1291" s="25"/>
      <c r="L1291" s="25"/>
      <c r="M1291" s="25"/>
      <c r="N1291" s="25"/>
      <c r="O1291" s="25"/>
      <c r="P1291" s="25"/>
    </row>
    <row r="1292" spans="1:16" ht="16.5" thickBot="1" x14ac:dyDescent="0.25">
      <c r="A1292" s="25"/>
      <c r="B1292" s="25"/>
      <c r="C1292" s="198"/>
      <c r="D1292" s="25"/>
      <c r="E1292" s="203"/>
      <c r="F1292" s="25"/>
      <c r="G1292" s="204"/>
      <c r="H1292" s="25"/>
      <c r="I1292" s="25"/>
      <c r="J1292" s="25"/>
      <c r="L1292" s="25"/>
      <c r="M1292" s="25"/>
      <c r="N1292" s="25"/>
      <c r="O1292" s="25"/>
      <c r="P1292" s="25"/>
    </row>
    <row r="1293" spans="1:16" ht="16.5" thickBot="1" x14ac:dyDescent="0.25">
      <c r="A1293" s="25"/>
      <c r="B1293" s="25"/>
      <c r="C1293" s="198"/>
      <c r="D1293" s="25"/>
      <c r="E1293" s="203"/>
      <c r="F1293" s="25"/>
      <c r="G1293" s="204"/>
      <c r="H1293" s="25"/>
      <c r="I1293" s="25"/>
      <c r="J1293" s="25"/>
      <c r="L1293" s="25"/>
      <c r="M1293" s="25"/>
      <c r="N1293" s="25"/>
      <c r="O1293" s="25"/>
      <c r="P1293" s="25"/>
    </row>
    <row r="1294" spans="1:16" ht="16.5" thickBot="1" x14ac:dyDescent="0.25">
      <c r="A1294" s="25"/>
      <c r="B1294" s="25"/>
      <c r="C1294" s="198"/>
      <c r="D1294" s="25"/>
      <c r="E1294" s="203"/>
      <c r="F1294" s="25"/>
      <c r="G1294" s="204"/>
      <c r="H1294" s="25"/>
      <c r="I1294" s="25"/>
      <c r="J1294" s="25"/>
      <c r="L1294" s="25"/>
      <c r="M1294" s="25"/>
      <c r="N1294" s="25"/>
      <c r="O1294" s="25"/>
      <c r="P1294" s="25"/>
    </row>
    <row r="1295" spans="1:16" ht="16.5" thickBot="1" x14ac:dyDescent="0.25">
      <c r="A1295" s="25"/>
      <c r="B1295" s="25"/>
      <c r="C1295" s="198"/>
      <c r="D1295" s="25"/>
      <c r="E1295" s="203"/>
      <c r="F1295" s="25"/>
      <c r="G1295" s="204"/>
      <c r="H1295" s="25"/>
      <c r="I1295" s="25"/>
      <c r="J1295" s="25"/>
      <c r="L1295" s="25"/>
      <c r="M1295" s="25"/>
      <c r="N1295" s="25"/>
      <c r="O1295" s="25"/>
      <c r="P1295" s="25"/>
    </row>
    <row r="1296" spans="1:16" ht="16.5" thickBot="1" x14ac:dyDescent="0.25">
      <c r="A1296" s="25"/>
      <c r="B1296" s="25"/>
      <c r="C1296" s="198"/>
      <c r="D1296" s="25"/>
      <c r="E1296" s="203"/>
      <c r="F1296" s="25"/>
      <c r="G1296" s="204"/>
      <c r="H1296" s="25"/>
      <c r="I1296" s="25"/>
      <c r="J1296" s="25"/>
      <c r="L1296" s="25"/>
      <c r="M1296" s="25"/>
      <c r="N1296" s="25"/>
      <c r="O1296" s="25"/>
      <c r="P1296" s="25"/>
    </row>
    <row r="1297" spans="1:16" ht="16.5" thickBot="1" x14ac:dyDescent="0.25">
      <c r="A1297" s="25"/>
      <c r="B1297" s="25"/>
      <c r="C1297" s="198"/>
      <c r="D1297" s="25"/>
      <c r="E1297" s="203"/>
      <c r="F1297" s="25"/>
      <c r="G1297" s="204"/>
      <c r="H1297" s="25"/>
      <c r="I1297" s="25"/>
      <c r="J1297" s="25"/>
      <c r="L1297" s="25"/>
      <c r="M1297" s="25"/>
      <c r="N1297" s="25"/>
      <c r="O1297" s="25"/>
      <c r="P1297" s="25"/>
    </row>
    <row r="1298" spans="1:16" ht="16.5" thickBot="1" x14ac:dyDescent="0.25">
      <c r="A1298" s="25"/>
      <c r="B1298" s="25"/>
      <c r="C1298" s="198"/>
      <c r="D1298" s="25"/>
      <c r="E1298" s="203"/>
      <c r="F1298" s="25"/>
      <c r="G1298" s="204"/>
      <c r="H1298" s="25"/>
      <c r="I1298" s="25"/>
      <c r="J1298" s="25"/>
      <c r="L1298" s="25"/>
      <c r="M1298" s="25"/>
      <c r="N1298" s="25"/>
      <c r="O1298" s="25"/>
      <c r="P1298" s="25"/>
    </row>
    <row r="1299" spans="1:16" ht="16.5" thickBot="1" x14ac:dyDescent="0.25">
      <c r="A1299" s="25"/>
      <c r="B1299" s="25"/>
      <c r="C1299" s="198"/>
      <c r="D1299" s="25"/>
      <c r="E1299" s="203"/>
      <c r="F1299" s="25"/>
      <c r="G1299" s="204"/>
      <c r="H1299" s="25"/>
      <c r="I1299" s="25"/>
      <c r="J1299" s="25"/>
      <c r="L1299" s="25"/>
      <c r="M1299" s="25"/>
      <c r="N1299" s="25"/>
      <c r="O1299" s="25"/>
      <c r="P1299" s="25"/>
    </row>
    <row r="1300" spans="1:16" ht="16.5" thickBot="1" x14ac:dyDescent="0.25">
      <c r="A1300" s="25"/>
      <c r="B1300" s="25"/>
      <c r="C1300" s="198"/>
      <c r="D1300" s="25"/>
      <c r="E1300" s="203"/>
      <c r="F1300" s="25"/>
      <c r="G1300" s="204"/>
      <c r="H1300" s="25"/>
      <c r="I1300" s="25"/>
      <c r="J1300" s="25"/>
      <c r="L1300" s="25"/>
      <c r="M1300" s="25"/>
      <c r="N1300" s="25"/>
      <c r="O1300" s="25"/>
      <c r="P1300" s="25"/>
    </row>
    <row r="1301" spans="1:16" ht="16.5" thickBot="1" x14ac:dyDescent="0.25">
      <c r="A1301" s="25"/>
      <c r="B1301" s="25"/>
      <c r="C1301" s="198"/>
      <c r="D1301" s="25"/>
      <c r="E1301" s="203"/>
      <c r="F1301" s="25"/>
      <c r="G1301" s="204"/>
      <c r="H1301" s="25"/>
      <c r="I1301" s="25"/>
      <c r="J1301" s="25"/>
      <c r="L1301" s="25"/>
      <c r="M1301" s="25"/>
      <c r="N1301" s="25"/>
      <c r="O1301" s="25"/>
      <c r="P1301" s="25"/>
    </row>
    <row r="1302" spans="1:16" ht="16.5" thickBot="1" x14ac:dyDescent="0.25">
      <c r="A1302" s="25"/>
      <c r="B1302" s="25"/>
      <c r="C1302" s="198"/>
      <c r="D1302" s="25"/>
      <c r="E1302" s="203"/>
      <c r="F1302" s="25"/>
      <c r="G1302" s="204"/>
      <c r="H1302" s="25"/>
      <c r="I1302" s="25"/>
      <c r="J1302" s="25"/>
      <c r="L1302" s="25"/>
      <c r="M1302" s="25"/>
      <c r="N1302" s="25"/>
      <c r="O1302" s="25"/>
      <c r="P1302" s="25"/>
    </row>
    <row r="1303" spans="1:16" ht="16.5" thickBot="1" x14ac:dyDescent="0.25">
      <c r="A1303" s="25"/>
      <c r="B1303" s="25"/>
      <c r="C1303" s="198"/>
      <c r="D1303" s="25"/>
      <c r="E1303" s="203"/>
      <c r="F1303" s="25"/>
      <c r="G1303" s="204"/>
      <c r="H1303" s="25"/>
      <c r="I1303" s="25"/>
      <c r="J1303" s="25"/>
      <c r="L1303" s="25"/>
      <c r="M1303" s="25"/>
      <c r="N1303" s="25"/>
      <c r="O1303" s="25"/>
      <c r="P1303" s="25"/>
    </row>
    <row r="1304" spans="1:16" ht="16.5" thickBot="1" x14ac:dyDescent="0.25">
      <c r="A1304" s="25"/>
      <c r="B1304" s="25"/>
      <c r="C1304" s="198"/>
      <c r="D1304" s="25"/>
      <c r="E1304" s="203"/>
      <c r="F1304" s="25"/>
      <c r="G1304" s="204"/>
      <c r="H1304" s="25"/>
      <c r="I1304" s="25"/>
      <c r="J1304" s="25"/>
      <c r="L1304" s="25"/>
      <c r="M1304" s="25"/>
      <c r="N1304" s="25"/>
      <c r="O1304" s="25"/>
      <c r="P1304" s="25"/>
    </row>
    <row r="1305" spans="1:16" ht="16.5" thickBot="1" x14ac:dyDescent="0.25">
      <c r="A1305" s="25"/>
      <c r="B1305" s="25"/>
      <c r="C1305" s="198"/>
      <c r="D1305" s="25"/>
      <c r="E1305" s="203"/>
      <c r="F1305" s="25"/>
      <c r="G1305" s="204"/>
      <c r="H1305" s="25"/>
      <c r="I1305" s="25"/>
      <c r="J1305" s="25"/>
      <c r="L1305" s="25"/>
      <c r="M1305" s="25"/>
      <c r="N1305" s="25"/>
      <c r="O1305" s="25"/>
      <c r="P1305" s="25"/>
    </row>
    <row r="1306" spans="1:16" ht="16.5" thickBot="1" x14ac:dyDescent="0.25">
      <c r="A1306" s="25"/>
      <c r="B1306" s="25"/>
      <c r="C1306" s="198"/>
      <c r="D1306" s="25"/>
      <c r="E1306" s="203"/>
      <c r="F1306" s="25"/>
      <c r="G1306" s="204"/>
      <c r="H1306" s="25"/>
      <c r="I1306" s="25"/>
      <c r="J1306" s="25"/>
      <c r="L1306" s="25"/>
      <c r="M1306" s="25"/>
      <c r="N1306" s="25"/>
      <c r="O1306" s="25"/>
      <c r="P1306" s="25"/>
    </row>
    <row r="1307" spans="1:16" ht="16.5" thickBot="1" x14ac:dyDescent="0.25">
      <c r="A1307" s="25"/>
      <c r="B1307" s="25"/>
      <c r="C1307" s="198"/>
      <c r="D1307" s="25"/>
      <c r="E1307" s="203"/>
      <c r="F1307" s="25"/>
      <c r="G1307" s="204"/>
      <c r="H1307" s="25"/>
      <c r="I1307" s="25"/>
      <c r="J1307" s="25"/>
      <c r="L1307" s="25"/>
      <c r="M1307" s="25"/>
      <c r="N1307" s="25"/>
      <c r="O1307" s="25"/>
      <c r="P1307" s="25"/>
    </row>
    <row r="1308" spans="1:16" ht="16.5" thickBot="1" x14ac:dyDescent="0.25">
      <c r="A1308" s="25"/>
      <c r="B1308" s="25"/>
      <c r="C1308" s="198"/>
      <c r="D1308" s="25"/>
      <c r="E1308" s="203"/>
      <c r="F1308" s="25"/>
      <c r="G1308" s="204"/>
      <c r="H1308" s="25"/>
      <c r="I1308" s="25"/>
      <c r="J1308" s="25"/>
      <c r="L1308" s="25"/>
      <c r="M1308" s="25"/>
      <c r="N1308" s="25"/>
      <c r="O1308" s="25"/>
      <c r="P1308" s="25"/>
    </row>
    <row r="1309" spans="1:16" ht="16.5" thickBot="1" x14ac:dyDescent="0.25">
      <c r="A1309" s="25"/>
      <c r="B1309" s="25"/>
      <c r="C1309" s="198"/>
      <c r="D1309" s="25"/>
      <c r="E1309" s="203"/>
      <c r="F1309" s="25"/>
      <c r="G1309" s="204"/>
      <c r="H1309" s="25"/>
      <c r="I1309" s="25"/>
      <c r="J1309" s="25"/>
      <c r="L1309" s="25"/>
      <c r="M1309" s="25"/>
      <c r="N1309" s="25"/>
      <c r="O1309" s="25"/>
      <c r="P1309" s="25"/>
    </row>
    <row r="1310" spans="1:16" ht="16.5" thickBot="1" x14ac:dyDescent="0.25">
      <c r="A1310" s="25"/>
      <c r="B1310" s="25"/>
      <c r="C1310" s="198"/>
      <c r="D1310" s="25"/>
      <c r="E1310" s="203"/>
      <c r="F1310" s="25"/>
      <c r="G1310" s="204"/>
      <c r="H1310" s="25"/>
      <c r="I1310" s="25"/>
      <c r="J1310" s="25"/>
      <c r="L1310" s="25"/>
      <c r="M1310" s="25"/>
      <c r="N1310" s="25"/>
      <c r="O1310" s="25"/>
      <c r="P1310" s="25"/>
    </row>
    <row r="1311" spans="1:16" ht="16.5" thickBot="1" x14ac:dyDescent="0.25">
      <c r="A1311" s="25"/>
      <c r="B1311" s="25"/>
      <c r="C1311" s="198"/>
      <c r="D1311" s="25"/>
      <c r="E1311" s="203"/>
      <c r="F1311" s="25"/>
      <c r="G1311" s="204"/>
      <c r="H1311" s="25"/>
      <c r="I1311" s="25"/>
      <c r="J1311" s="25"/>
      <c r="L1311" s="25"/>
      <c r="M1311" s="25"/>
      <c r="N1311" s="25"/>
      <c r="O1311" s="25"/>
      <c r="P1311" s="25"/>
    </row>
    <row r="1312" spans="1:16" ht="16.5" thickBot="1" x14ac:dyDescent="0.25">
      <c r="A1312" s="25"/>
      <c r="B1312" s="25"/>
      <c r="C1312" s="198"/>
      <c r="D1312" s="25"/>
      <c r="E1312" s="203"/>
      <c r="F1312" s="25"/>
      <c r="G1312" s="204"/>
      <c r="H1312" s="25"/>
      <c r="I1312" s="25"/>
      <c r="J1312" s="25"/>
      <c r="L1312" s="25"/>
      <c r="M1312" s="25"/>
      <c r="N1312" s="25"/>
      <c r="O1312" s="25"/>
      <c r="P1312" s="25"/>
    </row>
    <row r="1313" spans="1:16" ht="16.5" thickBot="1" x14ac:dyDescent="0.25">
      <c r="A1313" s="25"/>
      <c r="B1313" s="25"/>
      <c r="C1313" s="198"/>
      <c r="D1313" s="25"/>
      <c r="E1313" s="203"/>
      <c r="F1313" s="25"/>
      <c r="G1313" s="204"/>
      <c r="H1313" s="25"/>
      <c r="I1313" s="25"/>
      <c r="J1313" s="25"/>
      <c r="L1313" s="25"/>
      <c r="M1313" s="25"/>
      <c r="N1313" s="25"/>
      <c r="O1313" s="25"/>
      <c r="P1313" s="25"/>
    </row>
    <row r="1314" spans="1:16" ht="16.5" thickBot="1" x14ac:dyDescent="0.25">
      <c r="A1314" s="25"/>
      <c r="B1314" s="25"/>
      <c r="C1314" s="198"/>
      <c r="D1314" s="25"/>
      <c r="E1314" s="203"/>
      <c r="F1314" s="25"/>
      <c r="G1314" s="204"/>
      <c r="H1314" s="25"/>
      <c r="I1314" s="25"/>
      <c r="J1314" s="25"/>
      <c r="L1314" s="25"/>
      <c r="M1314" s="25"/>
      <c r="N1314" s="25"/>
      <c r="O1314" s="25"/>
      <c r="P1314" s="25"/>
    </row>
    <row r="1315" spans="1:16" ht="16.5" thickBot="1" x14ac:dyDescent="0.25">
      <c r="A1315" s="25"/>
      <c r="B1315" s="25"/>
      <c r="C1315" s="198"/>
      <c r="D1315" s="25"/>
      <c r="E1315" s="203"/>
      <c r="F1315" s="25"/>
      <c r="G1315" s="204"/>
      <c r="H1315" s="25"/>
      <c r="I1315" s="25"/>
      <c r="J1315" s="25"/>
      <c r="L1315" s="25"/>
      <c r="M1315" s="25"/>
      <c r="N1315" s="25"/>
      <c r="O1315" s="25"/>
      <c r="P1315" s="25"/>
    </row>
    <row r="1316" spans="1:16" ht="16.5" thickBot="1" x14ac:dyDescent="0.25">
      <c r="A1316" s="25"/>
      <c r="B1316" s="25"/>
      <c r="C1316" s="198"/>
      <c r="D1316" s="25"/>
      <c r="E1316" s="203"/>
      <c r="F1316" s="25"/>
      <c r="G1316" s="204"/>
      <c r="H1316" s="25"/>
      <c r="I1316" s="25"/>
      <c r="J1316" s="25"/>
      <c r="L1316" s="25"/>
      <c r="M1316" s="25"/>
      <c r="N1316" s="25"/>
      <c r="O1316" s="25"/>
      <c r="P1316" s="25"/>
    </row>
    <row r="1317" spans="1:16" ht="16.5" thickBot="1" x14ac:dyDescent="0.25">
      <c r="A1317" s="25"/>
      <c r="B1317" s="25"/>
      <c r="C1317" s="198"/>
      <c r="D1317" s="25"/>
      <c r="E1317" s="203"/>
      <c r="F1317" s="25"/>
      <c r="G1317" s="204"/>
      <c r="H1317" s="25"/>
      <c r="I1317" s="25"/>
      <c r="J1317" s="25"/>
      <c r="L1317" s="25"/>
      <c r="M1317" s="25"/>
      <c r="N1317" s="25"/>
      <c r="O1317" s="25"/>
      <c r="P1317" s="25"/>
    </row>
    <row r="1318" spans="1:16" ht="16.5" thickBot="1" x14ac:dyDescent="0.25">
      <c r="A1318" s="25"/>
      <c r="B1318" s="25"/>
      <c r="C1318" s="198"/>
      <c r="D1318" s="25"/>
      <c r="E1318" s="203"/>
      <c r="F1318" s="25"/>
      <c r="G1318" s="204"/>
      <c r="H1318" s="25"/>
      <c r="I1318" s="25"/>
      <c r="J1318" s="25"/>
      <c r="L1318" s="25"/>
      <c r="M1318" s="25"/>
      <c r="N1318" s="25"/>
      <c r="O1318" s="25"/>
      <c r="P1318" s="25"/>
    </row>
    <row r="1319" spans="1:16" ht="16.5" thickBot="1" x14ac:dyDescent="0.25">
      <c r="A1319" s="25"/>
      <c r="B1319" s="25"/>
      <c r="C1319" s="198"/>
      <c r="D1319" s="25"/>
      <c r="E1319" s="203"/>
      <c r="F1319" s="25"/>
      <c r="G1319" s="204"/>
      <c r="H1319" s="25"/>
      <c r="I1319" s="25"/>
      <c r="J1319" s="25"/>
      <c r="L1319" s="25"/>
      <c r="M1319" s="25"/>
      <c r="N1319" s="25"/>
      <c r="O1319" s="25"/>
      <c r="P1319" s="25"/>
    </row>
    <row r="1320" spans="1:16" ht="16.5" thickBot="1" x14ac:dyDescent="0.25">
      <c r="A1320" s="25"/>
      <c r="B1320" s="25"/>
      <c r="C1320" s="198"/>
      <c r="D1320" s="25"/>
      <c r="E1320" s="203"/>
      <c r="F1320" s="25"/>
      <c r="G1320" s="204"/>
      <c r="H1320" s="25"/>
      <c r="I1320" s="25"/>
      <c r="J1320" s="25"/>
      <c r="L1320" s="25"/>
      <c r="M1320" s="25"/>
      <c r="N1320" s="25"/>
      <c r="O1320" s="25"/>
      <c r="P1320" s="25"/>
    </row>
    <row r="1321" spans="1:16" ht="16.5" thickBot="1" x14ac:dyDescent="0.25">
      <c r="A1321" s="25"/>
      <c r="B1321" s="25"/>
      <c r="C1321" s="198"/>
      <c r="D1321" s="25"/>
      <c r="E1321" s="203"/>
      <c r="F1321" s="25"/>
      <c r="G1321" s="204"/>
      <c r="H1321" s="25"/>
      <c r="I1321" s="25"/>
      <c r="J1321" s="25"/>
      <c r="L1321" s="25"/>
      <c r="M1321" s="25"/>
      <c r="N1321" s="25"/>
      <c r="O1321" s="25"/>
      <c r="P1321" s="25"/>
    </row>
    <row r="1322" spans="1:16" ht="16.5" thickBot="1" x14ac:dyDescent="0.25">
      <c r="A1322" s="25"/>
      <c r="B1322" s="25"/>
      <c r="C1322" s="198"/>
      <c r="D1322" s="25"/>
      <c r="E1322" s="203"/>
      <c r="F1322" s="25"/>
      <c r="G1322" s="204"/>
      <c r="H1322" s="25"/>
      <c r="I1322" s="25"/>
      <c r="J1322" s="25"/>
      <c r="L1322" s="25"/>
      <c r="M1322" s="25"/>
      <c r="N1322" s="25"/>
      <c r="O1322" s="25"/>
      <c r="P1322" s="25"/>
    </row>
    <row r="1323" spans="1:16" ht="16.5" thickBot="1" x14ac:dyDescent="0.25">
      <c r="A1323" s="25"/>
      <c r="B1323" s="25"/>
      <c r="C1323" s="198"/>
      <c r="D1323" s="25"/>
      <c r="E1323" s="203"/>
      <c r="F1323" s="25"/>
      <c r="G1323" s="204"/>
      <c r="H1323" s="25"/>
      <c r="I1323" s="25"/>
      <c r="J1323" s="25"/>
      <c r="L1323" s="25"/>
      <c r="M1323" s="25"/>
      <c r="N1323" s="25"/>
      <c r="O1323" s="25"/>
      <c r="P1323" s="25"/>
    </row>
    <row r="1324" spans="1:16" ht="16.5" thickBot="1" x14ac:dyDescent="0.25">
      <c r="A1324" s="25"/>
      <c r="B1324" s="25"/>
      <c r="C1324" s="198"/>
      <c r="D1324" s="25"/>
      <c r="E1324" s="203"/>
      <c r="F1324" s="25"/>
      <c r="G1324" s="204"/>
      <c r="H1324" s="25"/>
      <c r="I1324" s="25"/>
      <c r="J1324" s="25"/>
      <c r="L1324" s="25"/>
      <c r="M1324" s="25"/>
      <c r="N1324" s="25"/>
      <c r="O1324" s="25"/>
      <c r="P1324" s="25"/>
    </row>
    <row r="1325" spans="1:16" ht="16.5" thickBot="1" x14ac:dyDescent="0.25">
      <c r="A1325" s="25"/>
      <c r="B1325" s="25"/>
      <c r="C1325" s="198"/>
      <c r="D1325" s="25"/>
      <c r="E1325" s="203"/>
      <c r="F1325" s="25"/>
      <c r="G1325" s="204"/>
      <c r="H1325" s="25"/>
      <c r="I1325" s="25"/>
      <c r="J1325" s="25"/>
      <c r="L1325" s="25"/>
      <c r="M1325" s="25"/>
      <c r="N1325" s="25"/>
      <c r="O1325" s="25"/>
      <c r="P1325" s="25"/>
    </row>
    <row r="1326" spans="1:16" ht="16.5" thickBot="1" x14ac:dyDescent="0.25">
      <c r="A1326" s="25"/>
      <c r="B1326" s="25"/>
      <c r="C1326" s="198"/>
      <c r="D1326" s="25"/>
      <c r="E1326" s="203"/>
      <c r="F1326" s="25"/>
      <c r="G1326" s="204"/>
      <c r="H1326" s="25"/>
      <c r="I1326" s="25"/>
      <c r="J1326" s="25"/>
      <c r="L1326" s="25"/>
      <c r="M1326" s="25"/>
      <c r="N1326" s="25"/>
      <c r="O1326" s="25"/>
      <c r="P1326" s="25"/>
    </row>
    <row r="1327" spans="1:16" ht="16.5" thickBot="1" x14ac:dyDescent="0.25">
      <c r="A1327" s="25"/>
      <c r="B1327" s="25"/>
      <c r="C1327" s="198"/>
      <c r="D1327" s="25"/>
      <c r="E1327" s="203"/>
      <c r="F1327" s="25"/>
      <c r="G1327" s="204"/>
      <c r="H1327" s="25"/>
      <c r="I1327" s="25"/>
      <c r="J1327" s="25"/>
      <c r="L1327" s="25"/>
      <c r="M1327" s="25"/>
      <c r="N1327" s="25"/>
      <c r="O1327" s="25"/>
      <c r="P1327" s="25"/>
    </row>
    <row r="1328" spans="1:16" ht="16.5" thickBot="1" x14ac:dyDescent="0.25">
      <c r="A1328" s="25"/>
      <c r="B1328" s="25"/>
      <c r="C1328" s="198"/>
      <c r="D1328" s="25"/>
      <c r="E1328" s="203"/>
      <c r="F1328" s="25"/>
      <c r="G1328" s="204"/>
      <c r="H1328" s="25"/>
      <c r="I1328" s="25"/>
      <c r="J1328" s="25"/>
      <c r="L1328" s="25"/>
      <c r="M1328" s="25"/>
      <c r="N1328" s="25"/>
      <c r="O1328" s="25"/>
      <c r="P1328" s="25"/>
    </row>
    <row r="1329" spans="1:16" ht="16.5" thickBot="1" x14ac:dyDescent="0.25">
      <c r="A1329" s="25"/>
      <c r="B1329" s="25"/>
      <c r="C1329" s="198"/>
      <c r="D1329" s="25"/>
      <c r="E1329" s="203"/>
      <c r="F1329" s="25"/>
      <c r="G1329" s="204"/>
      <c r="H1329" s="25"/>
      <c r="I1329" s="25"/>
      <c r="J1329" s="25"/>
      <c r="L1329" s="25"/>
      <c r="M1329" s="25"/>
      <c r="N1329" s="25"/>
      <c r="O1329" s="25"/>
      <c r="P1329" s="25"/>
    </row>
    <row r="1330" spans="1:16" ht="16.5" thickBot="1" x14ac:dyDescent="0.25">
      <c r="A1330" s="25"/>
      <c r="B1330" s="25"/>
      <c r="C1330" s="198"/>
      <c r="D1330" s="25"/>
      <c r="E1330" s="203"/>
      <c r="F1330" s="25"/>
      <c r="G1330" s="204"/>
      <c r="H1330" s="25"/>
      <c r="I1330" s="25"/>
      <c r="J1330" s="25"/>
      <c r="L1330" s="25"/>
      <c r="M1330" s="25"/>
      <c r="N1330" s="25"/>
      <c r="O1330" s="25"/>
      <c r="P1330" s="25"/>
    </row>
    <row r="1331" spans="1:16" ht="16.5" thickBot="1" x14ac:dyDescent="0.25">
      <c r="A1331" s="25"/>
      <c r="B1331" s="25"/>
      <c r="C1331" s="198"/>
      <c r="D1331" s="25"/>
      <c r="E1331" s="203"/>
      <c r="F1331" s="25"/>
      <c r="G1331" s="204"/>
      <c r="H1331" s="25"/>
      <c r="I1331" s="25"/>
      <c r="J1331" s="25"/>
      <c r="L1331" s="25"/>
      <c r="M1331" s="25"/>
      <c r="N1331" s="25"/>
      <c r="O1331" s="25"/>
      <c r="P1331" s="25"/>
    </row>
    <row r="1332" spans="1:16" ht="16.5" thickBot="1" x14ac:dyDescent="0.25">
      <c r="A1332" s="25"/>
      <c r="B1332" s="25"/>
      <c r="C1332" s="198"/>
      <c r="D1332" s="25"/>
      <c r="E1332" s="203"/>
      <c r="F1332" s="25"/>
      <c r="G1332" s="204"/>
      <c r="H1332" s="25"/>
      <c r="I1332" s="25"/>
      <c r="J1332" s="25"/>
      <c r="L1332" s="25"/>
      <c r="M1332" s="25"/>
      <c r="N1332" s="25"/>
      <c r="O1332" s="25"/>
      <c r="P1332" s="25"/>
    </row>
    <row r="1333" spans="1:16" ht="16.5" thickBot="1" x14ac:dyDescent="0.25">
      <c r="A1333" s="25"/>
      <c r="B1333" s="25"/>
      <c r="C1333" s="198"/>
      <c r="D1333" s="25"/>
      <c r="E1333" s="203"/>
      <c r="F1333" s="25"/>
      <c r="G1333" s="204"/>
      <c r="H1333" s="25"/>
      <c r="I1333" s="25"/>
      <c r="J1333" s="25"/>
      <c r="L1333" s="25"/>
      <c r="M1333" s="25"/>
      <c r="N1333" s="25"/>
      <c r="O1333" s="25"/>
      <c r="P1333" s="25"/>
    </row>
    <row r="1334" spans="1:16" ht="16.5" thickBot="1" x14ac:dyDescent="0.25">
      <c r="A1334" s="25"/>
      <c r="B1334" s="25"/>
      <c r="C1334" s="198"/>
      <c r="D1334" s="25"/>
      <c r="E1334" s="203"/>
      <c r="F1334" s="25"/>
      <c r="G1334" s="204"/>
      <c r="H1334" s="25"/>
      <c r="I1334" s="25"/>
      <c r="J1334" s="25"/>
      <c r="L1334" s="25"/>
      <c r="M1334" s="25"/>
      <c r="N1334" s="25"/>
      <c r="O1334" s="25"/>
      <c r="P1334" s="25"/>
    </row>
    <row r="1335" spans="1:16" ht="16.5" thickBot="1" x14ac:dyDescent="0.25">
      <c r="A1335" s="25"/>
      <c r="B1335" s="25"/>
      <c r="C1335" s="198"/>
      <c r="D1335" s="25"/>
      <c r="E1335" s="203"/>
      <c r="F1335" s="25"/>
      <c r="G1335" s="204"/>
      <c r="H1335" s="25"/>
      <c r="I1335" s="25"/>
      <c r="J1335" s="25"/>
      <c r="L1335" s="25"/>
      <c r="M1335" s="25"/>
      <c r="N1335" s="25"/>
      <c r="O1335" s="25"/>
      <c r="P1335" s="25"/>
    </row>
    <row r="1336" spans="1:16" ht="16.5" thickBot="1" x14ac:dyDescent="0.25">
      <c r="A1336" s="25"/>
      <c r="B1336" s="25"/>
      <c r="C1336" s="198"/>
      <c r="D1336" s="25"/>
      <c r="E1336" s="203"/>
      <c r="F1336" s="25"/>
      <c r="G1336" s="204"/>
      <c r="H1336" s="25"/>
      <c r="I1336" s="25"/>
      <c r="J1336" s="25"/>
      <c r="L1336" s="25"/>
      <c r="M1336" s="25"/>
      <c r="N1336" s="25"/>
      <c r="O1336" s="25"/>
      <c r="P1336" s="25"/>
    </row>
    <row r="1337" spans="1:16" ht="16.5" thickBot="1" x14ac:dyDescent="0.25">
      <c r="A1337" s="25"/>
      <c r="B1337" s="25"/>
      <c r="C1337" s="198"/>
      <c r="D1337" s="25"/>
      <c r="E1337" s="203"/>
      <c r="F1337" s="25"/>
      <c r="G1337" s="204"/>
      <c r="H1337" s="25"/>
      <c r="I1337" s="25"/>
      <c r="J1337" s="25"/>
      <c r="L1337" s="25"/>
      <c r="M1337" s="25"/>
      <c r="N1337" s="25"/>
      <c r="O1337" s="25"/>
      <c r="P1337" s="25"/>
    </row>
    <row r="1338" spans="1:16" ht="16.5" thickBot="1" x14ac:dyDescent="0.25">
      <c r="A1338" s="25"/>
      <c r="B1338" s="25"/>
      <c r="C1338" s="198"/>
      <c r="D1338" s="25"/>
      <c r="E1338" s="203"/>
      <c r="F1338" s="25"/>
      <c r="G1338" s="204"/>
      <c r="H1338" s="25"/>
      <c r="I1338" s="25"/>
      <c r="J1338" s="25"/>
      <c r="L1338" s="25"/>
      <c r="M1338" s="25"/>
      <c r="N1338" s="25"/>
      <c r="O1338" s="25"/>
      <c r="P1338" s="25"/>
    </row>
    <row r="1339" spans="1:16" ht="16.5" thickBot="1" x14ac:dyDescent="0.25">
      <c r="A1339" s="25"/>
      <c r="B1339" s="25"/>
      <c r="C1339" s="198"/>
      <c r="D1339" s="25"/>
      <c r="E1339" s="203"/>
      <c r="F1339" s="25"/>
      <c r="G1339" s="204"/>
      <c r="H1339" s="25"/>
      <c r="I1339" s="25"/>
      <c r="J1339" s="25"/>
      <c r="L1339" s="25"/>
      <c r="M1339" s="25"/>
      <c r="N1339" s="25"/>
      <c r="O1339" s="25"/>
      <c r="P1339" s="25"/>
    </row>
    <row r="1340" spans="1:16" ht="16.5" thickBot="1" x14ac:dyDescent="0.25">
      <c r="A1340" s="25"/>
      <c r="B1340" s="25"/>
      <c r="C1340" s="198"/>
      <c r="D1340" s="25"/>
      <c r="E1340" s="203"/>
      <c r="F1340" s="25"/>
      <c r="G1340" s="204"/>
      <c r="H1340" s="25"/>
      <c r="I1340" s="25"/>
      <c r="J1340" s="25"/>
      <c r="L1340" s="25"/>
      <c r="M1340" s="25"/>
      <c r="N1340" s="25"/>
      <c r="O1340" s="25"/>
      <c r="P1340" s="25"/>
    </row>
    <row r="1341" spans="1:16" ht="16.5" thickBot="1" x14ac:dyDescent="0.25">
      <c r="A1341" s="25"/>
      <c r="B1341" s="25"/>
      <c r="C1341" s="198"/>
      <c r="D1341" s="25"/>
      <c r="E1341" s="203"/>
      <c r="F1341" s="25"/>
      <c r="G1341" s="204"/>
      <c r="H1341" s="25"/>
      <c r="I1341" s="25"/>
      <c r="J1341" s="25"/>
      <c r="L1341" s="25"/>
      <c r="M1341" s="25"/>
      <c r="N1341" s="25"/>
      <c r="O1341" s="25"/>
      <c r="P1341" s="25"/>
    </row>
    <row r="1342" spans="1:16" ht="16.5" thickBot="1" x14ac:dyDescent="0.25">
      <c r="A1342" s="25"/>
      <c r="B1342" s="25"/>
      <c r="C1342" s="198"/>
      <c r="D1342" s="25"/>
      <c r="E1342" s="203"/>
      <c r="F1342" s="25"/>
      <c r="G1342" s="204"/>
      <c r="H1342" s="25"/>
      <c r="I1342" s="25"/>
      <c r="J1342" s="25"/>
      <c r="L1342" s="25"/>
      <c r="M1342" s="25"/>
      <c r="N1342" s="25"/>
      <c r="O1342" s="25"/>
      <c r="P1342" s="25"/>
    </row>
    <row r="1343" spans="1:16" ht="16.5" thickBot="1" x14ac:dyDescent="0.25">
      <c r="A1343" s="25"/>
      <c r="B1343" s="25"/>
      <c r="C1343" s="198"/>
      <c r="D1343" s="25"/>
      <c r="E1343" s="203"/>
      <c r="F1343" s="25"/>
      <c r="G1343" s="204"/>
      <c r="H1343" s="25"/>
      <c r="I1343" s="25"/>
      <c r="J1343" s="25"/>
      <c r="L1343" s="25"/>
      <c r="M1343" s="25"/>
      <c r="N1343" s="25"/>
      <c r="O1343" s="25"/>
      <c r="P1343" s="25"/>
    </row>
    <row r="1344" spans="1:16" ht="16.5" thickBot="1" x14ac:dyDescent="0.25">
      <c r="A1344" s="25"/>
      <c r="B1344" s="25"/>
      <c r="C1344" s="198"/>
      <c r="D1344" s="25"/>
      <c r="E1344" s="203"/>
      <c r="F1344" s="25"/>
      <c r="G1344" s="204"/>
      <c r="H1344" s="25"/>
      <c r="I1344" s="25"/>
      <c r="J1344" s="25"/>
      <c r="L1344" s="25"/>
      <c r="M1344" s="25"/>
      <c r="N1344" s="25"/>
      <c r="O1344" s="25"/>
      <c r="P1344" s="25"/>
    </row>
    <row r="1345" spans="1:16" ht="16.5" thickBot="1" x14ac:dyDescent="0.25">
      <c r="A1345" s="25"/>
      <c r="B1345" s="25"/>
      <c r="C1345" s="198"/>
      <c r="D1345" s="25"/>
      <c r="E1345" s="203"/>
      <c r="F1345" s="25"/>
      <c r="G1345" s="204"/>
      <c r="H1345" s="25"/>
      <c r="I1345" s="25"/>
      <c r="J1345" s="25"/>
      <c r="L1345" s="25"/>
      <c r="M1345" s="25"/>
      <c r="N1345" s="25"/>
      <c r="O1345" s="25"/>
      <c r="P1345" s="25"/>
    </row>
    <row r="1346" spans="1:16" ht="16.5" thickBot="1" x14ac:dyDescent="0.25">
      <c r="A1346" s="25"/>
      <c r="B1346" s="25"/>
      <c r="C1346" s="198"/>
      <c r="D1346" s="25"/>
      <c r="E1346" s="203"/>
      <c r="F1346" s="25"/>
      <c r="G1346" s="204"/>
      <c r="H1346" s="25"/>
      <c r="I1346" s="25"/>
      <c r="J1346" s="25"/>
      <c r="L1346" s="25"/>
      <c r="M1346" s="25"/>
      <c r="N1346" s="25"/>
      <c r="O1346" s="25"/>
      <c r="P1346" s="25"/>
    </row>
    <row r="1347" spans="1:16" ht="16.5" thickBot="1" x14ac:dyDescent="0.25">
      <c r="A1347" s="25"/>
      <c r="B1347" s="25"/>
      <c r="C1347" s="198"/>
      <c r="D1347" s="25"/>
      <c r="E1347" s="203"/>
      <c r="F1347" s="25"/>
      <c r="G1347" s="204"/>
      <c r="H1347" s="25"/>
      <c r="I1347" s="25"/>
      <c r="J1347" s="25"/>
      <c r="L1347" s="25"/>
      <c r="M1347" s="25"/>
      <c r="N1347" s="25"/>
      <c r="O1347" s="25"/>
      <c r="P1347" s="25"/>
    </row>
    <row r="1348" spans="1:16" ht="16.5" thickBot="1" x14ac:dyDescent="0.25">
      <c r="A1348" s="25"/>
      <c r="B1348" s="25"/>
      <c r="C1348" s="198"/>
      <c r="D1348" s="25"/>
      <c r="E1348" s="203"/>
      <c r="F1348" s="25"/>
      <c r="G1348" s="204"/>
      <c r="H1348" s="25"/>
      <c r="I1348" s="25"/>
      <c r="J1348" s="25"/>
      <c r="L1348" s="25"/>
      <c r="M1348" s="25"/>
      <c r="N1348" s="25"/>
      <c r="O1348" s="25"/>
      <c r="P1348" s="25"/>
    </row>
    <row r="1349" spans="1:16" ht="16.5" thickBot="1" x14ac:dyDescent="0.25">
      <c r="A1349" s="25"/>
      <c r="B1349" s="25"/>
      <c r="C1349" s="198"/>
      <c r="D1349" s="25"/>
      <c r="E1349" s="203"/>
      <c r="F1349" s="25"/>
      <c r="G1349" s="204"/>
      <c r="H1349" s="25"/>
      <c r="I1349" s="25"/>
      <c r="J1349" s="25"/>
      <c r="L1349" s="25"/>
      <c r="M1349" s="25"/>
      <c r="N1349" s="25"/>
      <c r="O1349" s="25"/>
      <c r="P1349" s="25"/>
    </row>
    <row r="1350" spans="1:16" ht="16.5" thickBot="1" x14ac:dyDescent="0.25">
      <c r="A1350" s="25"/>
      <c r="B1350" s="25"/>
      <c r="C1350" s="198"/>
      <c r="D1350" s="25"/>
      <c r="E1350" s="203"/>
      <c r="F1350" s="25"/>
      <c r="G1350" s="204"/>
      <c r="H1350" s="25"/>
      <c r="I1350" s="25"/>
      <c r="J1350" s="25"/>
      <c r="L1350" s="25"/>
      <c r="M1350" s="25"/>
      <c r="N1350" s="25"/>
      <c r="O1350" s="25"/>
      <c r="P1350" s="25"/>
    </row>
    <row r="1351" spans="1:16" ht="16.5" thickBot="1" x14ac:dyDescent="0.25">
      <c r="A1351" s="25"/>
      <c r="B1351" s="25"/>
      <c r="C1351" s="198"/>
      <c r="D1351" s="25"/>
      <c r="E1351" s="203"/>
      <c r="F1351" s="25"/>
      <c r="G1351" s="204"/>
      <c r="H1351" s="25"/>
      <c r="I1351" s="25"/>
      <c r="J1351" s="25"/>
      <c r="L1351" s="25"/>
      <c r="M1351" s="25"/>
      <c r="N1351" s="25"/>
      <c r="O1351" s="25"/>
      <c r="P1351" s="25"/>
    </row>
    <row r="1352" spans="1:16" ht="16.5" thickBot="1" x14ac:dyDescent="0.25">
      <c r="A1352" s="25"/>
      <c r="B1352" s="25"/>
      <c r="C1352" s="198"/>
      <c r="D1352" s="25"/>
      <c r="E1352" s="203"/>
      <c r="F1352" s="25"/>
      <c r="G1352" s="204"/>
      <c r="H1352" s="25"/>
      <c r="I1352" s="25"/>
      <c r="J1352" s="25"/>
      <c r="L1352" s="25"/>
      <c r="M1352" s="25"/>
      <c r="N1352" s="25"/>
      <c r="O1352" s="25"/>
      <c r="P1352" s="25"/>
    </row>
    <row r="1353" spans="1:16" ht="16.5" thickBot="1" x14ac:dyDescent="0.25">
      <c r="A1353" s="25"/>
      <c r="B1353" s="25"/>
      <c r="C1353" s="198"/>
      <c r="D1353" s="25"/>
      <c r="E1353" s="203"/>
      <c r="F1353" s="25"/>
      <c r="G1353" s="204"/>
      <c r="H1353" s="25"/>
      <c r="I1353" s="25"/>
      <c r="J1353" s="25"/>
      <c r="L1353" s="25"/>
      <c r="M1353" s="25"/>
      <c r="N1353" s="25"/>
      <c r="O1353" s="25"/>
      <c r="P1353" s="25"/>
    </row>
    <row r="1354" spans="1:16" ht="16.5" thickBot="1" x14ac:dyDescent="0.25">
      <c r="A1354" s="25"/>
      <c r="B1354" s="25"/>
      <c r="C1354" s="198"/>
      <c r="D1354" s="25"/>
      <c r="E1354" s="203"/>
      <c r="F1354" s="25"/>
      <c r="G1354" s="204"/>
      <c r="H1354" s="25"/>
      <c r="I1354" s="25"/>
      <c r="J1354" s="25"/>
      <c r="L1354" s="25"/>
      <c r="M1354" s="25"/>
      <c r="N1354" s="25"/>
      <c r="O1354" s="25"/>
      <c r="P1354" s="25"/>
    </row>
    <row r="1355" spans="1:16" ht="16.5" thickBot="1" x14ac:dyDescent="0.25">
      <c r="A1355" s="25"/>
      <c r="B1355" s="25"/>
      <c r="C1355" s="198"/>
      <c r="D1355" s="25"/>
      <c r="E1355" s="203"/>
      <c r="F1355" s="25"/>
      <c r="G1355" s="204"/>
      <c r="H1355" s="25"/>
      <c r="I1355" s="25"/>
      <c r="J1355" s="25"/>
      <c r="L1355" s="25"/>
      <c r="M1355" s="25"/>
      <c r="N1355" s="25"/>
      <c r="O1355" s="25"/>
      <c r="P1355" s="25"/>
    </row>
    <row r="1356" spans="1:16" ht="16.5" thickBot="1" x14ac:dyDescent="0.25">
      <c r="A1356" s="25"/>
      <c r="B1356" s="25"/>
      <c r="C1356" s="198"/>
      <c r="D1356" s="25"/>
      <c r="E1356" s="203"/>
      <c r="F1356" s="25"/>
      <c r="G1356" s="204"/>
      <c r="H1356" s="25"/>
      <c r="I1356" s="25"/>
      <c r="J1356" s="25"/>
      <c r="L1356" s="25"/>
      <c r="M1356" s="25"/>
      <c r="N1356" s="25"/>
      <c r="O1356" s="25"/>
      <c r="P1356" s="25"/>
    </row>
    <row r="1357" spans="1:16" ht="16.5" thickBot="1" x14ac:dyDescent="0.25">
      <c r="A1357" s="25"/>
      <c r="B1357" s="25"/>
      <c r="C1357" s="198"/>
      <c r="D1357" s="25"/>
      <c r="E1357" s="203"/>
      <c r="F1357" s="25"/>
      <c r="G1357" s="204"/>
      <c r="H1357" s="25"/>
      <c r="I1357" s="25"/>
      <c r="J1357" s="25"/>
      <c r="L1357" s="25"/>
      <c r="M1357" s="25"/>
      <c r="N1357" s="25"/>
      <c r="O1357" s="25"/>
      <c r="P1357" s="25"/>
    </row>
    <row r="1358" spans="1:16" ht="16.5" thickBot="1" x14ac:dyDescent="0.25">
      <c r="A1358" s="25"/>
      <c r="B1358" s="25"/>
      <c r="C1358" s="198"/>
      <c r="D1358" s="25"/>
      <c r="E1358" s="203"/>
      <c r="F1358" s="25"/>
      <c r="G1358" s="204"/>
      <c r="H1358" s="25"/>
      <c r="I1358" s="25"/>
      <c r="J1358" s="25"/>
      <c r="L1358" s="25"/>
      <c r="M1358" s="25"/>
      <c r="N1358" s="25"/>
      <c r="O1358" s="25"/>
      <c r="P1358" s="25"/>
    </row>
    <row r="1359" spans="1:16" ht="16.5" thickBot="1" x14ac:dyDescent="0.25">
      <c r="A1359" s="25"/>
      <c r="B1359" s="25"/>
      <c r="C1359" s="198"/>
      <c r="D1359" s="25"/>
      <c r="E1359" s="203"/>
      <c r="F1359" s="25"/>
      <c r="G1359" s="204"/>
      <c r="H1359" s="25"/>
      <c r="I1359" s="25"/>
      <c r="J1359" s="25"/>
      <c r="L1359" s="25"/>
      <c r="M1359" s="25"/>
      <c r="N1359" s="25"/>
      <c r="O1359" s="25"/>
      <c r="P1359" s="25"/>
    </row>
    <row r="1360" spans="1:16" ht="16.5" thickBot="1" x14ac:dyDescent="0.25">
      <c r="A1360" s="25"/>
      <c r="B1360" s="25"/>
      <c r="C1360" s="198"/>
      <c r="D1360" s="25"/>
      <c r="E1360" s="203"/>
      <c r="F1360" s="25"/>
      <c r="G1360" s="204"/>
      <c r="H1360" s="25"/>
      <c r="I1360" s="25"/>
      <c r="J1360" s="25"/>
      <c r="L1360" s="25"/>
      <c r="M1360" s="25"/>
      <c r="N1360" s="25"/>
      <c r="O1360" s="25"/>
      <c r="P1360" s="25"/>
    </row>
    <row r="1361" spans="1:16" ht="16.5" thickBot="1" x14ac:dyDescent="0.25">
      <c r="A1361" s="25"/>
      <c r="B1361" s="25"/>
      <c r="C1361" s="198"/>
      <c r="D1361" s="25"/>
      <c r="E1361" s="203"/>
      <c r="F1361" s="25"/>
      <c r="G1361" s="204"/>
      <c r="H1361" s="25"/>
      <c r="I1361" s="25"/>
      <c r="J1361" s="25"/>
      <c r="L1361" s="25"/>
      <c r="M1361" s="25"/>
      <c r="N1361" s="25"/>
      <c r="O1361" s="25"/>
      <c r="P1361" s="25"/>
    </row>
    <row r="1362" spans="1:16" ht="16.5" thickBot="1" x14ac:dyDescent="0.25">
      <c r="A1362" s="25"/>
      <c r="B1362" s="25"/>
      <c r="C1362" s="198"/>
      <c r="D1362" s="25"/>
      <c r="E1362" s="203"/>
      <c r="F1362" s="25"/>
      <c r="G1362" s="204"/>
      <c r="H1362" s="25"/>
      <c r="I1362" s="25"/>
      <c r="J1362" s="25"/>
      <c r="L1362" s="25"/>
      <c r="M1362" s="25"/>
      <c r="N1362" s="25"/>
      <c r="O1362" s="25"/>
      <c r="P1362" s="25"/>
    </row>
    <row r="1363" spans="1:16" ht="16.5" thickBot="1" x14ac:dyDescent="0.25">
      <c r="A1363" s="25"/>
      <c r="B1363" s="25"/>
      <c r="C1363" s="198"/>
      <c r="D1363" s="25"/>
      <c r="E1363" s="203"/>
      <c r="F1363" s="25"/>
      <c r="G1363" s="204"/>
      <c r="H1363" s="25"/>
      <c r="I1363" s="25"/>
      <c r="J1363" s="25"/>
      <c r="L1363" s="25"/>
      <c r="M1363" s="25"/>
      <c r="N1363" s="25"/>
      <c r="O1363" s="25"/>
      <c r="P1363" s="25"/>
    </row>
    <row r="1364" spans="1:16" ht="16.5" thickBot="1" x14ac:dyDescent="0.25">
      <c r="A1364" s="25"/>
      <c r="B1364" s="25"/>
      <c r="C1364" s="198"/>
      <c r="D1364" s="25"/>
      <c r="E1364" s="203"/>
      <c r="F1364" s="25"/>
      <c r="G1364" s="204"/>
      <c r="H1364" s="25"/>
      <c r="I1364" s="25"/>
      <c r="J1364" s="25"/>
      <c r="L1364" s="25"/>
      <c r="M1364" s="25"/>
      <c r="N1364" s="25"/>
      <c r="O1364" s="25"/>
      <c r="P1364" s="25"/>
    </row>
    <row r="1365" spans="1:16" ht="16.5" thickBot="1" x14ac:dyDescent="0.25">
      <c r="A1365" s="25"/>
      <c r="B1365" s="25"/>
      <c r="C1365" s="198"/>
      <c r="D1365" s="25"/>
      <c r="E1365" s="203"/>
      <c r="F1365" s="25"/>
      <c r="G1365" s="204"/>
      <c r="H1365" s="25"/>
      <c r="I1365" s="25"/>
      <c r="J1365" s="25"/>
      <c r="L1365" s="25"/>
      <c r="M1365" s="25"/>
      <c r="N1365" s="25"/>
      <c r="O1365" s="25"/>
      <c r="P1365" s="25"/>
    </row>
    <row r="1366" spans="1:16" ht="16.5" thickBot="1" x14ac:dyDescent="0.25">
      <c r="A1366" s="25"/>
      <c r="B1366" s="25"/>
      <c r="C1366" s="198"/>
      <c r="D1366" s="25"/>
      <c r="E1366" s="203"/>
      <c r="F1366" s="25"/>
      <c r="G1366" s="204"/>
      <c r="H1366" s="25"/>
      <c r="I1366" s="25"/>
      <c r="J1366" s="25"/>
      <c r="L1366" s="25"/>
      <c r="M1366" s="25"/>
      <c r="N1366" s="25"/>
      <c r="O1366" s="25"/>
      <c r="P1366" s="25"/>
    </row>
    <row r="1367" spans="1:16" ht="16.5" thickBot="1" x14ac:dyDescent="0.25">
      <c r="A1367" s="25"/>
      <c r="B1367" s="25"/>
      <c r="C1367" s="198"/>
      <c r="D1367" s="25"/>
      <c r="E1367" s="203"/>
      <c r="F1367" s="25"/>
      <c r="G1367" s="204"/>
      <c r="H1367" s="25"/>
      <c r="I1367" s="25"/>
      <c r="J1367" s="25"/>
      <c r="L1367" s="25"/>
      <c r="M1367" s="25"/>
      <c r="N1367" s="25"/>
      <c r="O1367" s="25"/>
      <c r="P1367" s="25"/>
    </row>
    <row r="1368" spans="1:16" ht="16.5" thickBot="1" x14ac:dyDescent="0.25">
      <c r="A1368" s="25"/>
      <c r="B1368" s="25"/>
      <c r="C1368" s="198"/>
      <c r="D1368" s="25"/>
      <c r="E1368" s="203"/>
      <c r="F1368" s="25"/>
      <c r="G1368" s="204"/>
      <c r="H1368" s="25"/>
      <c r="I1368" s="25"/>
      <c r="J1368" s="25"/>
      <c r="L1368" s="25"/>
      <c r="M1368" s="25"/>
      <c r="N1368" s="25"/>
      <c r="O1368" s="25"/>
      <c r="P1368" s="25"/>
    </row>
    <row r="1369" spans="1:16" ht="16.5" thickBot="1" x14ac:dyDescent="0.25">
      <c r="A1369" s="25"/>
      <c r="B1369" s="25"/>
      <c r="C1369" s="198"/>
      <c r="D1369" s="25"/>
      <c r="E1369" s="203"/>
      <c r="F1369" s="25"/>
      <c r="G1369" s="204"/>
      <c r="H1369" s="25"/>
      <c r="I1369" s="25"/>
      <c r="J1369" s="25"/>
      <c r="L1369" s="25"/>
      <c r="M1369" s="25"/>
      <c r="N1369" s="25"/>
      <c r="O1369" s="25"/>
      <c r="P1369" s="25"/>
    </row>
    <row r="1370" spans="1:16" ht="16.5" thickBot="1" x14ac:dyDescent="0.25">
      <c r="A1370" s="25"/>
      <c r="B1370" s="25"/>
      <c r="C1370" s="198"/>
      <c r="D1370" s="25"/>
      <c r="E1370" s="203"/>
      <c r="F1370" s="25"/>
      <c r="G1370" s="204"/>
      <c r="H1370" s="25"/>
      <c r="I1370" s="25"/>
      <c r="J1370" s="25"/>
      <c r="L1370" s="25"/>
      <c r="M1370" s="25"/>
      <c r="N1370" s="25"/>
      <c r="O1370" s="25"/>
      <c r="P1370" s="25"/>
    </row>
    <row r="1371" spans="1:16" ht="16.5" thickBot="1" x14ac:dyDescent="0.25">
      <c r="A1371" s="25"/>
      <c r="B1371" s="25"/>
      <c r="C1371" s="198"/>
      <c r="D1371" s="25"/>
      <c r="E1371" s="203"/>
      <c r="F1371" s="25"/>
      <c r="G1371" s="204"/>
      <c r="H1371" s="25"/>
      <c r="I1371" s="25"/>
      <c r="J1371" s="25"/>
      <c r="L1371" s="25"/>
      <c r="M1371" s="25"/>
      <c r="N1371" s="25"/>
      <c r="O1371" s="25"/>
      <c r="P1371" s="25"/>
    </row>
    <row r="1372" spans="1:16" ht="16.5" thickBot="1" x14ac:dyDescent="0.25">
      <c r="A1372" s="25"/>
      <c r="B1372" s="25"/>
      <c r="C1372" s="198"/>
      <c r="D1372" s="25"/>
      <c r="E1372" s="203"/>
      <c r="F1372" s="25"/>
      <c r="G1372" s="204"/>
      <c r="H1372" s="25"/>
      <c r="I1372" s="25"/>
      <c r="J1372" s="25"/>
      <c r="L1372" s="25"/>
      <c r="M1372" s="25"/>
      <c r="N1372" s="25"/>
      <c r="O1372" s="25"/>
      <c r="P1372" s="25"/>
    </row>
    <row r="1373" spans="1:16" ht="16.5" thickBot="1" x14ac:dyDescent="0.25">
      <c r="A1373" s="25"/>
      <c r="B1373" s="25"/>
      <c r="C1373" s="198"/>
      <c r="D1373" s="25"/>
      <c r="E1373" s="203"/>
      <c r="F1373" s="25"/>
      <c r="G1373" s="204"/>
      <c r="H1373" s="25"/>
      <c r="I1373" s="25"/>
      <c r="J1373" s="25"/>
      <c r="L1373" s="25"/>
      <c r="M1373" s="25"/>
      <c r="N1373" s="25"/>
      <c r="O1373" s="25"/>
      <c r="P1373" s="25"/>
    </row>
    <row r="1374" spans="1:16" ht="16.5" thickBot="1" x14ac:dyDescent="0.25">
      <c r="A1374" s="25"/>
      <c r="B1374" s="25"/>
      <c r="C1374" s="198"/>
      <c r="D1374" s="25"/>
      <c r="E1374" s="203"/>
      <c r="F1374" s="25"/>
      <c r="G1374" s="204"/>
      <c r="H1374" s="25"/>
      <c r="I1374" s="25"/>
      <c r="J1374" s="25"/>
      <c r="L1374" s="25"/>
      <c r="M1374" s="25"/>
      <c r="N1374" s="25"/>
      <c r="O1374" s="25"/>
      <c r="P1374" s="25"/>
    </row>
    <row r="1375" spans="1:16" ht="16.5" thickBot="1" x14ac:dyDescent="0.25">
      <c r="A1375" s="25"/>
      <c r="B1375" s="25"/>
      <c r="C1375" s="198"/>
      <c r="D1375" s="25"/>
      <c r="E1375" s="203"/>
      <c r="F1375" s="25"/>
      <c r="G1375" s="204"/>
      <c r="H1375" s="25"/>
      <c r="I1375" s="25"/>
      <c r="J1375" s="25"/>
      <c r="L1375" s="25"/>
      <c r="M1375" s="25"/>
      <c r="N1375" s="25"/>
      <c r="O1375" s="25"/>
      <c r="P1375" s="25"/>
    </row>
    <row r="1376" spans="1:16" ht="16.5" thickBot="1" x14ac:dyDescent="0.25">
      <c r="A1376" s="25"/>
      <c r="B1376" s="25"/>
      <c r="C1376" s="198"/>
      <c r="D1376" s="25"/>
      <c r="E1376" s="203"/>
      <c r="F1376" s="25"/>
      <c r="G1376" s="204"/>
      <c r="H1376" s="25"/>
      <c r="I1376" s="25"/>
      <c r="J1376" s="25"/>
      <c r="L1376" s="25"/>
      <c r="M1376" s="25"/>
      <c r="N1376" s="25"/>
      <c r="O1376" s="25"/>
      <c r="P1376" s="25"/>
    </row>
    <row r="1377" spans="1:16" ht="16.5" thickBot="1" x14ac:dyDescent="0.25">
      <c r="A1377" s="25"/>
      <c r="B1377" s="25"/>
      <c r="C1377" s="198"/>
      <c r="D1377" s="25"/>
      <c r="E1377" s="203"/>
      <c r="F1377" s="25"/>
      <c r="G1377" s="204"/>
      <c r="H1377" s="25"/>
      <c r="I1377" s="25"/>
      <c r="J1377" s="25"/>
      <c r="L1377" s="25"/>
      <c r="M1377" s="25"/>
      <c r="N1377" s="25"/>
      <c r="O1377" s="25"/>
      <c r="P1377" s="25"/>
    </row>
    <row r="1378" spans="1:16" ht="16.5" thickBot="1" x14ac:dyDescent="0.25">
      <c r="A1378" s="25"/>
      <c r="B1378" s="25"/>
      <c r="C1378" s="198"/>
      <c r="D1378" s="25"/>
      <c r="E1378" s="203"/>
      <c r="F1378" s="25"/>
      <c r="G1378" s="204"/>
      <c r="H1378" s="25"/>
      <c r="I1378" s="25"/>
      <c r="J1378" s="25"/>
      <c r="L1378" s="25"/>
      <c r="M1378" s="25"/>
      <c r="N1378" s="25"/>
      <c r="O1378" s="25"/>
      <c r="P1378" s="25"/>
    </row>
    <row r="1379" spans="1:16" ht="16.5" thickBot="1" x14ac:dyDescent="0.25">
      <c r="A1379" s="25"/>
      <c r="B1379" s="25"/>
      <c r="C1379" s="198"/>
      <c r="D1379" s="25"/>
      <c r="E1379" s="203"/>
      <c r="F1379" s="25"/>
      <c r="G1379" s="204"/>
      <c r="H1379" s="25"/>
      <c r="I1379" s="25"/>
      <c r="J1379" s="25"/>
      <c r="L1379" s="25"/>
      <c r="M1379" s="25"/>
      <c r="N1379" s="25"/>
      <c r="O1379" s="25"/>
      <c r="P1379" s="25"/>
    </row>
    <row r="1380" spans="1:16" ht="16.5" thickBot="1" x14ac:dyDescent="0.25">
      <c r="A1380" s="25"/>
      <c r="B1380" s="25"/>
      <c r="C1380" s="198"/>
      <c r="D1380" s="25"/>
      <c r="E1380" s="203"/>
      <c r="F1380" s="25"/>
      <c r="G1380" s="204"/>
      <c r="H1380" s="25"/>
      <c r="I1380" s="25"/>
      <c r="J1380" s="25"/>
      <c r="L1380" s="25"/>
      <c r="M1380" s="25"/>
      <c r="N1380" s="25"/>
      <c r="O1380" s="25"/>
      <c r="P1380" s="25"/>
    </row>
    <row r="1381" spans="1:16" ht="16.5" thickBot="1" x14ac:dyDescent="0.25">
      <c r="A1381" s="25"/>
      <c r="B1381" s="25"/>
      <c r="C1381" s="198"/>
      <c r="D1381" s="25"/>
      <c r="E1381" s="203"/>
      <c r="F1381" s="25"/>
      <c r="G1381" s="204"/>
      <c r="H1381" s="25"/>
      <c r="I1381" s="25"/>
      <c r="J1381" s="25"/>
      <c r="L1381" s="25"/>
      <c r="M1381" s="25"/>
      <c r="N1381" s="25"/>
      <c r="O1381" s="25"/>
      <c r="P1381" s="25"/>
    </row>
    <row r="1382" spans="1:16" ht="16.5" thickBot="1" x14ac:dyDescent="0.25">
      <c r="A1382" s="25"/>
      <c r="B1382" s="25"/>
      <c r="C1382" s="198"/>
      <c r="D1382" s="25"/>
      <c r="E1382" s="203"/>
      <c r="F1382" s="25"/>
      <c r="G1382" s="204"/>
      <c r="H1382" s="25"/>
      <c r="I1382" s="25"/>
      <c r="J1382" s="25"/>
      <c r="L1382" s="25"/>
      <c r="M1382" s="25"/>
      <c r="N1382" s="25"/>
      <c r="O1382" s="25"/>
      <c r="P1382" s="25"/>
    </row>
    <row r="1383" spans="1:16" ht="16.5" thickBot="1" x14ac:dyDescent="0.25">
      <c r="A1383" s="25"/>
      <c r="B1383" s="25"/>
      <c r="C1383" s="198"/>
      <c r="D1383" s="25"/>
      <c r="E1383" s="203"/>
      <c r="F1383" s="25"/>
      <c r="G1383" s="204"/>
      <c r="H1383" s="25"/>
      <c r="I1383" s="25"/>
      <c r="J1383" s="25"/>
      <c r="L1383" s="25"/>
      <c r="M1383" s="25"/>
      <c r="N1383" s="25"/>
      <c r="O1383" s="25"/>
      <c r="P1383" s="25"/>
    </row>
    <row r="1384" spans="1:16" ht="16.5" thickBot="1" x14ac:dyDescent="0.25">
      <c r="A1384" s="25"/>
      <c r="B1384" s="25"/>
      <c r="C1384" s="198"/>
      <c r="D1384" s="25"/>
      <c r="E1384" s="203"/>
      <c r="F1384" s="25"/>
      <c r="G1384" s="204"/>
      <c r="H1384" s="25"/>
      <c r="I1384" s="25"/>
      <c r="J1384" s="25"/>
      <c r="L1384" s="25"/>
      <c r="M1384" s="25"/>
      <c r="N1384" s="25"/>
      <c r="O1384" s="25"/>
      <c r="P1384" s="25"/>
    </row>
    <row r="1385" spans="1:16" ht="16.5" thickBot="1" x14ac:dyDescent="0.25">
      <c r="A1385" s="25"/>
      <c r="B1385" s="25"/>
      <c r="C1385" s="198"/>
      <c r="D1385" s="25"/>
      <c r="E1385" s="203"/>
      <c r="F1385" s="25"/>
      <c r="G1385" s="204"/>
      <c r="H1385" s="25"/>
      <c r="I1385" s="25"/>
      <c r="J1385" s="25"/>
      <c r="L1385" s="25"/>
      <c r="M1385" s="25"/>
      <c r="N1385" s="25"/>
      <c r="O1385" s="25"/>
      <c r="P1385" s="25"/>
    </row>
    <row r="1386" spans="1:16" ht="16.5" thickBot="1" x14ac:dyDescent="0.25">
      <c r="A1386" s="25"/>
      <c r="B1386" s="25"/>
      <c r="C1386" s="198"/>
      <c r="D1386" s="25"/>
      <c r="E1386" s="203"/>
      <c r="F1386" s="25"/>
      <c r="G1386" s="204"/>
      <c r="H1386" s="25"/>
      <c r="I1386" s="25"/>
      <c r="J1386" s="25"/>
      <c r="L1386" s="25"/>
      <c r="M1386" s="25"/>
      <c r="N1386" s="25"/>
      <c r="O1386" s="25"/>
      <c r="P1386" s="25"/>
    </row>
    <row r="1387" spans="1:16" ht="16.5" thickBot="1" x14ac:dyDescent="0.25">
      <c r="A1387" s="25"/>
      <c r="B1387" s="25"/>
      <c r="C1387" s="198"/>
      <c r="D1387" s="25"/>
      <c r="E1387" s="203"/>
      <c r="F1387" s="25"/>
      <c r="G1387" s="204"/>
      <c r="H1387" s="25"/>
      <c r="I1387" s="25"/>
      <c r="J1387" s="25"/>
      <c r="L1387" s="25"/>
      <c r="M1387" s="25"/>
      <c r="N1387" s="25"/>
      <c r="O1387" s="25"/>
      <c r="P1387" s="25"/>
    </row>
    <row r="1388" spans="1:16" ht="16.5" thickBot="1" x14ac:dyDescent="0.25">
      <c r="A1388" s="25"/>
      <c r="B1388" s="25"/>
      <c r="C1388" s="198"/>
      <c r="D1388" s="25"/>
      <c r="E1388" s="203"/>
      <c r="F1388" s="25"/>
      <c r="G1388" s="204"/>
      <c r="H1388" s="25"/>
      <c r="I1388" s="25"/>
      <c r="J1388" s="25"/>
      <c r="L1388" s="25"/>
      <c r="M1388" s="25"/>
      <c r="N1388" s="25"/>
      <c r="O1388" s="25"/>
      <c r="P1388" s="25"/>
    </row>
    <row r="1389" spans="1:16" ht="16.5" thickBot="1" x14ac:dyDescent="0.25">
      <c r="A1389" s="25"/>
      <c r="B1389" s="25"/>
      <c r="C1389" s="198"/>
      <c r="D1389" s="25"/>
      <c r="E1389" s="203"/>
      <c r="F1389" s="25"/>
      <c r="G1389" s="204"/>
      <c r="H1389" s="25"/>
      <c r="I1389" s="25"/>
      <c r="J1389" s="25"/>
      <c r="L1389" s="25"/>
      <c r="M1389" s="25"/>
      <c r="N1389" s="25"/>
      <c r="O1389" s="25"/>
      <c r="P1389" s="25"/>
    </row>
    <row r="1390" spans="1:16" ht="16.5" thickBot="1" x14ac:dyDescent="0.25">
      <c r="A1390" s="25"/>
      <c r="B1390" s="25"/>
      <c r="C1390" s="198"/>
      <c r="D1390" s="25"/>
      <c r="E1390" s="203"/>
      <c r="F1390" s="25"/>
      <c r="G1390" s="204"/>
      <c r="H1390" s="25"/>
      <c r="I1390" s="25"/>
      <c r="J1390" s="25"/>
      <c r="L1390" s="25"/>
      <c r="M1390" s="25"/>
      <c r="N1390" s="25"/>
      <c r="O1390" s="25"/>
      <c r="P1390" s="25"/>
    </row>
    <row r="1391" spans="1:16" ht="16.5" thickBot="1" x14ac:dyDescent="0.25">
      <c r="A1391" s="25"/>
      <c r="B1391" s="25"/>
      <c r="C1391" s="198"/>
      <c r="D1391" s="25"/>
      <c r="E1391" s="203"/>
      <c r="F1391" s="25"/>
      <c r="G1391" s="204"/>
      <c r="H1391" s="25"/>
      <c r="I1391" s="25"/>
      <c r="J1391" s="25"/>
      <c r="L1391" s="25"/>
      <c r="M1391" s="25"/>
      <c r="N1391" s="25"/>
      <c r="O1391" s="25"/>
      <c r="P1391" s="25"/>
    </row>
    <row r="1392" spans="1:16" ht="16.5" thickBot="1" x14ac:dyDescent="0.25">
      <c r="A1392" s="25"/>
      <c r="B1392" s="25"/>
      <c r="C1392" s="198"/>
      <c r="D1392" s="25"/>
      <c r="E1392" s="203"/>
      <c r="F1392" s="25"/>
      <c r="G1392" s="204"/>
      <c r="H1392" s="25"/>
      <c r="I1392" s="25"/>
      <c r="J1392" s="25"/>
      <c r="L1392" s="25"/>
      <c r="M1392" s="25"/>
      <c r="N1392" s="25"/>
      <c r="O1392" s="25"/>
      <c r="P1392" s="25"/>
    </row>
    <row r="1393" spans="1:16" ht="16.5" thickBot="1" x14ac:dyDescent="0.25">
      <c r="A1393" s="25"/>
      <c r="B1393" s="25"/>
      <c r="C1393" s="198"/>
      <c r="D1393" s="25"/>
      <c r="E1393" s="203"/>
      <c r="F1393" s="25"/>
      <c r="G1393" s="204"/>
      <c r="H1393" s="25"/>
      <c r="I1393" s="25"/>
      <c r="J1393" s="25"/>
      <c r="L1393" s="25"/>
      <c r="M1393" s="25"/>
      <c r="N1393" s="25"/>
      <c r="O1393" s="25"/>
      <c r="P1393" s="25"/>
    </row>
    <row r="1394" spans="1:16" ht="16.5" thickBot="1" x14ac:dyDescent="0.25">
      <c r="A1394" s="25"/>
      <c r="B1394" s="25"/>
      <c r="C1394" s="198"/>
      <c r="D1394" s="25"/>
      <c r="E1394" s="203"/>
      <c r="F1394" s="25"/>
      <c r="G1394" s="204"/>
      <c r="H1394" s="25"/>
      <c r="I1394" s="25"/>
      <c r="J1394" s="25"/>
      <c r="L1394" s="25"/>
      <c r="M1394" s="25"/>
      <c r="N1394" s="25"/>
      <c r="O1394" s="25"/>
      <c r="P1394" s="25"/>
    </row>
    <row r="1395" spans="1:16" ht="16.5" thickBot="1" x14ac:dyDescent="0.25">
      <c r="A1395" s="25"/>
      <c r="B1395" s="25"/>
      <c r="C1395" s="198"/>
      <c r="D1395" s="25"/>
      <c r="E1395" s="203"/>
      <c r="F1395" s="25"/>
      <c r="G1395" s="204"/>
      <c r="H1395" s="25"/>
      <c r="I1395" s="25"/>
      <c r="J1395" s="25"/>
      <c r="L1395" s="25"/>
      <c r="M1395" s="25"/>
      <c r="N1395" s="25"/>
      <c r="O1395" s="25"/>
      <c r="P1395" s="25"/>
    </row>
    <row r="1396" spans="1:16" ht="16.5" thickBot="1" x14ac:dyDescent="0.25">
      <c r="A1396" s="25"/>
      <c r="B1396" s="25"/>
      <c r="C1396" s="198"/>
      <c r="D1396" s="25"/>
      <c r="E1396" s="203"/>
      <c r="F1396" s="25"/>
      <c r="G1396" s="204"/>
      <c r="H1396" s="25"/>
      <c r="I1396" s="25"/>
      <c r="J1396" s="25"/>
      <c r="L1396" s="25"/>
      <c r="M1396" s="25"/>
      <c r="N1396" s="25"/>
      <c r="O1396" s="25"/>
      <c r="P1396" s="25"/>
    </row>
    <row r="1397" spans="1:16" ht="16.5" thickBot="1" x14ac:dyDescent="0.25">
      <c r="A1397" s="25"/>
      <c r="B1397" s="25"/>
      <c r="C1397" s="198"/>
      <c r="D1397" s="25"/>
      <c r="E1397" s="203"/>
      <c r="F1397" s="25"/>
      <c r="G1397" s="204"/>
      <c r="H1397" s="25"/>
      <c r="I1397" s="25"/>
      <c r="J1397" s="25"/>
      <c r="L1397" s="25"/>
      <c r="M1397" s="25"/>
      <c r="N1397" s="25"/>
      <c r="O1397" s="25"/>
      <c r="P1397" s="25"/>
    </row>
    <row r="1398" spans="1:16" ht="16.5" thickBot="1" x14ac:dyDescent="0.25">
      <c r="A1398" s="25"/>
      <c r="B1398" s="25"/>
      <c r="C1398" s="198"/>
      <c r="D1398" s="25"/>
      <c r="E1398" s="203"/>
      <c r="F1398" s="25"/>
      <c r="G1398" s="204"/>
      <c r="H1398" s="25"/>
      <c r="I1398" s="25"/>
      <c r="J1398" s="25"/>
      <c r="L1398" s="25"/>
      <c r="M1398" s="25"/>
      <c r="N1398" s="25"/>
      <c r="O1398" s="25"/>
      <c r="P1398" s="25"/>
    </row>
    <row r="1399" spans="1:16" ht="16.5" thickBot="1" x14ac:dyDescent="0.25">
      <c r="A1399" s="25"/>
      <c r="B1399" s="25"/>
      <c r="C1399" s="198"/>
      <c r="D1399" s="25"/>
      <c r="E1399" s="203"/>
      <c r="F1399" s="25"/>
      <c r="G1399" s="204"/>
      <c r="H1399" s="25"/>
      <c r="I1399" s="25"/>
      <c r="J1399" s="25"/>
      <c r="L1399" s="25"/>
      <c r="M1399" s="25"/>
      <c r="N1399" s="25"/>
      <c r="O1399" s="25"/>
      <c r="P1399" s="25"/>
    </row>
    <row r="1400" spans="1:16" ht="16.5" thickBot="1" x14ac:dyDescent="0.25">
      <c r="A1400" s="25"/>
      <c r="B1400" s="25"/>
      <c r="C1400" s="198"/>
      <c r="D1400" s="25"/>
      <c r="E1400" s="203"/>
      <c r="F1400" s="25"/>
      <c r="G1400" s="204"/>
      <c r="H1400" s="25"/>
      <c r="I1400" s="25"/>
      <c r="J1400" s="25"/>
      <c r="L1400" s="25"/>
      <c r="M1400" s="25"/>
      <c r="N1400" s="25"/>
      <c r="O1400" s="25"/>
      <c r="P1400" s="25"/>
    </row>
    <row r="1401" spans="1:16" ht="16.5" thickBot="1" x14ac:dyDescent="0.25">
      <c r="A1401" s="25"/>
      <c r="B1401" s="25"/>
      <c r="C1401" s="198"/>
      <c r="D1401" s="25"/>
      <c r="E1401" s="203"/>
      <c r="F1401" s="25"/>
      <c r="G1401" s="204"/>
      <c r="H1401" s="25"/>
      <c r="I1401" s="25"/>
      <c r="J1401" s="25"/>
      <c r="L1401" s="25"/>
      <c r="M1401" s="25"/>
      <c r="N1401" s="25"/>
      <c r="O1401" s="25"/>
      <c r="P1401" s="25"/>
    </row>
    <row r="1402" spans="1:16" ht="16.5" thickBot="1" x14ac:dyDescent="0.25">
      <c r="A1402" s="25"/>
      <c r="B1402" s="25"/>
      <c r="C1402" s="198"/>
      <c r="D1402" s="25"/>
      <c r="E1402" s="203"/>
      <c r="F1402" s="25"/>
      <c r="G1402" s="204"/>
      <c r="H1402" s="25"/>
      <c r="I1402" s="25"/>
      <c r="J1402" s="25"/>
      <c r="L1402" s="25"/>
      <c r="M1402" s="25"/>
      <c r="N1402" s="25"/>
      <c r="O1402" s="25"/>
      <c r="P1402" s="25"/>
    </row>
    <row r="1403" spans="1:16" ht="16.5" thickBot="1" x14ac:dyDescent="0.25">
      <c r="A1403" s="25"/>
      <c r="B1403" s="25"/>
      <c r="C1403" s="198"/>
      <c r="D1403" s="25"/>
      <c r="E1403" s="203"/>
      <c r="F1403" s="25"/>
      <c r="G1403" s="204"/>
      <c r="H1403" s="25"/>
      <c r="I1403" s="25"/>
      <c r="J1403" s="25"/>
      <c r="L1403" s="25"/>
      <c r="M1403" s="25"/>
      <c r="N1403" s="25"/>
      <c r="O1403" s="25"/>
      <c r="P1403" s="25"/>
    </row>
    <row r="1404" spans="1:16" ht="16.5" thickBot="1" x14ac:dyDescent="0.25">
      <c r="A1404" s="25"/>
      <c r="B1404" s="25"/>
      <c r="C1404" s="198"/>
      <c r="D1404" s="25"/>
      <c r="E1404" s="203"/>
      <c r="F1404" s="25"/>
      <c r="G1404" s="204"/>
      <c r="H1404" s="25"/>
      <c r="I1404" s="25"/>
      <c r="J1404" s="25"/>
      <c r="L1404" s="25"/>
      <c r="M1404" s="25"/>
      <c r="N1404" s="25"/>
      <c r="O1404" s="25"/>
      <c r="P1404" s="25"/>
    </row>
    <row r="1405" spans="1:16" ht="16.5" thickBot="1" x14ac:dyDescent="0.25">
      <c r="A1405" s="25"/>
      <c r="B1405" s="25"/>
      <c r="C1405" s="198"/>
      <c r="D1405" s="25"/>
      <c r="E1405" s="203"/>
      <c r="F1405" s="25"/>
      <c r="G1405" s="204"/>
      <c r="H1405" s="25"/>
      <c r="I1405" s="25"/>
      <c r="J1405" s="25"/>
      <c r="L1405" s="25"/>
      <c r="M1405" s="25"/>
      <c r="N1405" s="25"/>
      <c r="O1405" s="25"/>
      <c r="P1405" s="25"/>
    </row>
    <row r="1406" spans="1:16" ht="16.5" thickBot="1" x14ac:dyDescent="0.25">
      <c r="A1406" s="25"/>
      <c r="B1406" s="25"/>
      <c r="C1406" s="198"/>
      <c r="D1406" s="25"/>
      <c r="E1406" s="203"/>
      <c r="F1406" s="25"/>
      <c r="G1406" s="204"/>
      <c r="H1406" s="25"/>
      <c r="I1406" s="25"/>
      <c r="J1406" s="25"/>
      <c r="L1406" s="25"/>
      <c r="M1406" s="25"/>
      <c r="N1406" s="25"/>
      <c r="O1406" s="25"/>
      <c r="P1406" s="25"/>
    </row>
    <row r="1407" spans="1:16" ht="16.5" thickBot="1" x14ac:dyDescent="0.25">
      <c r="A1407" s="25"/>
      <c r="B1407" s="25"/>
      <c r="C1407" s="198"/>
      <c r="D1407" s="25"/>
      <c r="E1407" s="203"/>
      <c r="F1407" s="25"/>
      <c r="G1407" s="204"/>
      <c r="H1407" s="25"/>
      <c r="I1407" s="25"/>
      <c r="J1407" s="25"/>
      <c r="L1407" s="25"/>
      <c r="M1407" s="25"/>
      <c r="N1407" s="25"/>
      <c r="O1407" s="25"/>
      <c r="P1407" s="25"/>
    </row>
    <row r="1408" spans="1:16" ht="16.5" thickBot="1" x14ac:dyDescent="0.25">
      <c r="A1408" s="25"/>
      <c r="B1408" s="25"/>
      <c r="C1408" s="198"/>
      <c r="D1408" s="25"/>
      <c r="E1408" s="203"/>
      <c r="F1408" s="25"/>
      <c r="G1408" s="204"/>
      <c r="H1408" s="25"/>
      <c r="I1408" s="25"/>
      <c r="J1408" s="25"/>
      <c r="L1408" s="25"/>
      <c r="M1408" s="25"/>
      <c r="N1408" s="25"/>
      <c r="O1408" s="25"/>
      <c r="P1408" s="25"/>
    </row>
    <row r="1409" spans="1:16" ht="16.5" thickBot="1" x14ac:dyDescent="0.25">
      <c r="A1409" s="25"/>
      <c r="B1409" s="25"/>
      <c r="C1409" s="198"/>
      <c r="D1409" s="25"/>
      <c r="E1409" s="203"/>
      <c r="F1409" s="25"/>
      <c r="G1409" s="204"/>
      <c r="H1409" s="25"/>
      <c r="I1409" s="25"/>
      <c r="J1409" s="25"/>
      <c r="L1409" s="25"/>
      <c r="M1409" s="25"/>
      <c r="N1409" s="25"/>
      <c r="O1409" s="25"/>
      <c r="P1409" s="25"/>
    </row>
    <row r="1410" spans="1:16" ht="16.5" thickBot="1" x14ac:dyDescent="0.25">
      <c r="A1410" s="25"/>
      <c r="B1410" s="25"/>
      <c r="C1410" s="198"/>
      <c r="D1410" s="25"/>
      <c r="E1410" s="203"/>
      <c r="F1410" s="25"/>
      <c r="G1410" s="204"/>
      <c r="H1410" s="25"/>
      <c r="I1410" s="25"/>
      <c r="J1410" s="25"/>
      <c r="L1410" s="25"/>
      <c r="M1410" s="25"/>
      <c r="N1410" s="25"/>
      <c r="O1410" s="25"/>
      <c r="P1410" s="25"/>
    </row>
    <row r="1411" spans="1:16" ht="16.5" thickBot="1" x14ac:dyDescent="0.25">
      <c r="A1411" s="25"/>
      <c r="B1411" s="25"/>
      <c r="C1411" s="198"/>
      <c r="D1411" s="25"/>
      <c r="E1411" s="203"/>
      <c r="F1411" s="25"/>
      <c r="G1411" s="204"/>
      <c r="H1411" s="25"/>
      <c r="I1411" s="25"/>
      <c r="J1411" s="25"/>
      <c r="L1411" s="25"/>
      <c r="M1411" s="25"/>
      <c r="N1411" s="25"/>
      <c r="O1411" s="25"/>
      <c r="P1411" s="25"/>
    </row>
    <row r="1412" spans="1:16" ht="16.5" thickBot="1" x14ac:dyDescent="0.25">
      <c r="A1412" s="25"/>
      <c r="B1412" s="25"/>
      <c r="C1412" s="198"/>
      <c r="D1412" s="25"/>
      <c r="E1412" s="203"/>
      <c r="F1412" s="25"/>
      <c r="G1412" s="204"/>
      <c r="H1412" s="25"/>
      <c r="I1412" s="25"/>
      <c r="J1412" s="25"/>
      <c r="L1412" s="25"/>
      <c r="M1412" s="25"/>
      <c r="N1412" s="25"/>
      <c r="O1412" s="25"/>
      <c r="P1412" s="25"/>
    </row>
    <row r="1413" spans="1:16" ht="16.5" thickBot="1" x14ac:dyDescent="0.25">
      <c r="A1413" s="25"/>
      <c r="B1413" s="25"/>
      <c r="C1413" s="198"/>
      <c r="D1413" s="25"/>
      <c r="E1413" s="203"/>
      <c r="F1413" s="25"/>
      <c r="G1413" s="204"/>
      <c r="H1413" s="25"/>
      <c r="I1413" s="25"/>
      <c r="J1413" s="25"/>
      <c r="L1413" s="25"/>
      <c r="M1413" s="25"/>
      <c r="N1413" s="25"/>
      <c r="O1413" s="25"/>
      <c r="P1413" s="25"/>
    </row>
    <row r="1414" spans="1:16" ht="16.5" thickBot="1" x14ac:dyDescent="0.25">
      <c r="A1414" s="25"/>
      <c r="B1414" s="25"/>
      <c r="C1414" s="198"/>
      <c r="D1414" s="25"/>
      <c r="E1414" s="203"/>
      <c r="F1414" s="25"/>
      <c r="G1414" s="204"/>
      <c r="H1414" s="25"/>
      <c r="I1414" s="25"/>
      <c r="J1414" s="25"/>
      <c r="L1414" s="25"/>
      <c r="M1414" s="25"/>
      <c r="N1414" s="25"/>
      <c r="O1414" s="25"/>
      <c r="P1414" s="25"/>
    </row>
    <row r="1415" spans="1:16" ht="16.5" thickBot="1" x14ac:dyDescent="0.25">
      <c r="A1415" s="25"/>
      <c r="B1415" s="25"/>
      <c r="C1415" s="198"/>
      <c r="D1415" s="25"/>
      <c r="E1415" s="203"/>
      <c r="F1415" s="25"/>
      <c r="G1415" s="204"/>
      <c r="H1415" s="25"/>
      <c r="I1415" s="25"/>
      <c r="J1415" s="25"/>
      <c r="L1415" s="25"/>
      <c r="M1415" s="25"/>
      <c r="N1415" s="25"/>
      <c r="O1415" s="25"/>
      <c r="P1415" s="25"/>
    </row>
    <row r="1416" spans="1:16" ht="16.5" thickBot="1" x14ac:dyDescent="0.25">
      <c r="A1416" s="25"/>
      <c r="B1416" s="25"/>
      <c r="C1416" s="198"/>
      <c r="D1416" s="25"/>
      <c r="E1416" s="203"/>
      <c r="F1416" s="25"/>
      <c r="G1416" s="204"/>
      <c r="H1416" s="25"/>
      <c r="I1416" s="25"/>
      <c r="J1416" s="25"/>
      <c r="L1416" s="25"/>
      <c r="M1416" s="25"/>
      <c r="N1416" s="25"/>
      <c r="O1416" s="25"/>
      <c r="P1416" s="25"/>
    </row>
    <row r="1417" spans="1:16" ht="16.5" thickBot="1" x14ac:dyDescent="0.25">
      <c r="A1417" s="25"/>
      <c r="B1417" s="25"/>
      <c r="C1417" s="198"/>
      <c r="D1417" s="25"/>
      <c r="E1417" s="203"/>
      <c r="F1417" s="25"/>
      <c r="G1417" s="204"/>
      <c r="H1417" s="25"/>
      <c r="I1417" s="25"/>
      <c r="J1417" s="25"/>
      <c r="L1417" s="25"/>
      <c r="M1417" s="25"/>
      <c r="N1417" s="25"/>
      <c r="O1417" s="25"/>
      <c r="P1417" s="25"/>
    </row>
    <row r="1418" spans="1:16" ht="16.5" thickBot="1" x14ac:dyDescent="0.25">
      <c r="A1418" s="25"/>
      <c r="B1418" s="25"/>
      <c r="C1418" s="198"/>
      <c r="D1418" s="25"/>
      <c r="E1418" s="203"/>
      <c r="F1418" s="25"/>
      <c r="G1418" s="204"/>
      <c r="H1418" s="25"/>
      <c r="I1418" s="25"/>
      <c r="J1418" s="25"/>
      <c r="L1418" s="25"/>
      <c r="M1418" s="25"/>
      <c r="N1418" s="25"/>
      <c r="O1418" s="25"/>
      <c r="P1418" s="25"/>
    </row>
    <row r="1419" spans="1:16" ht="16.5" thickBot="1" x14ac:dyDescent="0.25">
      <c r="A1419" s="25"/>
      <c r="B1419" s="25"/>
      <c r="C1419" s="198"/>
      <c r="D1419" s="25"/>
      <c r="E1419" s="203"/>
      <c r="F1419" s="25"/>
      <c r="G1419" s="204"/>
      <c r="H1419" s="25"/>
      <c r="I1419" s="25"/>
      <c r="J1419" s="25"/>
      <c r="L1419" s="25"/>
      <c r="M1419" s="25"/>
      <c r="N1419" s="25"/>
      <c r="O1419" s="25"/>
      <c r="P1419" s="25"/>
    </row>
    <row r="1420" spans="1:16" ht="16.5" thickBot="1" x14ac:dyDescent="0.25">
      <c r="A1420" s="25"/>
      <c r="B1420" s="25"/>
      <c r="C1420" s="198"/>
      <c r="D1420" s="25"/>
      <c r="E1420" s="203"/>
      <c r="F1420" s="25"/>
      <c r="G1420" s="204"/>
      <c r="H1420" s="25"/>
      <c r="I1420" s="25"/>
      <c r="J1420" s="25"/>
      <c r="L1420" s="25"/>
      <c r="M1420" s="25"/>
      <c r="N1420" s="25"/>
      <c r="O1420" s="25"/>
      <c r="P1420" s="25"/>
    </row>
    <row r="1421" spans="1:16" ht="16.5" thickBot="1" x14ac:dyDescent="0.25">
      <c r="A1421" s="25"/>
      <c r="B1421" s="25"/>
      <c r="C1421" s="198"/>
      <c r="D1421" s="25"/>
      <c r="E1421" s="203"/>
      <c r="F1421" s="25"/>
      <c r="G1421" s="204"/>
      <c r="H1421" s="25"/>
      <c r="I1421" s="25"/>
      <c r="J1421" s="25"/>
      <c r="L1421" s="25"/>
      <c r="M1421" s="25"/>
      <c r="N1421" s="25"/>
      <c r="O1421" s="25"/>
      <c r="P1421" s="25"/>
    </row>
    <row r="1422" spans="1:16" ht="16.5" thickBot="1" x14ac:dyDescent="0.25">
      <c r="A1422" s="25"/>
      <c r="B1422" s="25"/>
      <c r="C1422" s="198"/>
      <c r="D1422" s="25"/>
      <c r="E1422" s="203"/>
      <c r="F1422" s="25"/>
      <c r="G1422" s="204"/>
      <c r="H1422" s="25"/>
      <c r="I1422" s="25"/>
      <c r="J1422" s="25"/>
      <c r="L1422" s="25"/>
      <c r="M1422" s="25"/>
      <c r="N1422" s="25"/>
      <c r="O1422" s="25"/>
      <c r="P1422" s="25"/>
    </row>
    <row r="1423" spans="1:16" ht="16.5" thickBot="1" x14ac:dyDescent="0.25">
      <c r="A1423" s="25"/>
      <c r="B1423" s="25"/>
      <c r="C1423" s="198"/>
      <c r="D1423" s="25"/>
      <c r="E1423" s="203"/>
      <c r="F1423" s="25"/>
      <c r="G1423" s="204"/>
      <c r="H1423" s="25"/>
      <c r="I1423" s="25"/>
      <c r="J1423" s="25"/>
      <c r="L1423" s="25"/>
      <c r="M1423" s="25"/>
      <c r="N1423" s="25"/>
      <c r="O1423" s="25"/>
      <c r="P1423" s="25"/>
    </row>
    <row r="1424" spans="1:16" ht="16.5" thickBot="1" x14ac:dyDescent="0.25">
      <c r="A1424" s="25"/>
      <c r="B1424" s="25"/>
      <c r="C1424" s="198"/>
      <c r="D1424" s="25"/>
      <c r="E1424" s="203"/>
      <c r="F1424" s="25"/>
      <c r="G1424" s="204"/>
      <c r="H1424" s="25"/>
      <c r="I1424" s="25"/>
      <c r="J1424" s="25"/>
      <c r="L1424" s="25"/>
      <c r="M1424" s="25"/>
      <c r="N1424" s="25"/>
      <c r="O1424" s="25"/>
      <c r="P1424" s="25"/>
    </row>
    <row r="1425" spans="1:16" ht="16.5" thickBot="1" x14ac:dyDescent="0.25">
      <c r="A1425" s="25"/>
      <c r="B1425" s="25"/>
      <c r="C1425" s="198"/>
      <c r="D1425" s="25"/>
      <c r="E1425" s="203"/>
      <c r="F1425" s="25"/>
      <c r="G1425" s="204"/>
      <c r="H1425" s="25"/>
      <c r="I1425" s="25"/>
      <c r="J1425" s="25"/>
      <c r="L1425" s="25"/>
      <c r="M1425" s="25"/>
      <c r="N1425" s="25"/>
      <c r="O1425" s="25"/>
      <c r="P1425" s="25"/>
    </row>
    <row r="1426" spans="1:16" ht="16.5" thickBot="1" x14ac:dyDescent="0.25">
      <c r="A1426" s="25"/>
      <c r="B1426" s="25"/>
      <c r="C1426" s="198"/>
      <c r="D1426" s="25"/>
      <c r="E1426" s="203"/>
      <c r="F1426" s="25"/>
      <c r="G1426" s="204"/>
      <c r="H1426" s="25"/>
      <c r="I1426" s="25"/>
      <c r="J1426" s="25"/>
      <c r="L1426" s="25"/>
      <c r="M1426" s="25"/>
      <c r="N1426" s="25"/>
      <c r="O1426" s="25"/>
      <c r="P1426" s="25"/>
    </row>
    <row r="1427" spans="1:16" ht="16.5" thickBot="1" x14ac:dyDescent="0.25">
      <c r="A1427" s="25"/>
      <c r="B1427" s="25"/>
      <c r="C1427" s="198"/>
      <c r="D1427" s="25"/>
      <c r="E1427" s="203"/>
      <c r="F1427" s="25"/>
      <c r="G1427" s="204"/>
      <c r="H1427" s="25"/>
      <c r="I1427" s="25"/>
      <c r="J1427" s="25"/>
      <c r="L1427" s="25"/>
      <c r="M1427" s="25"/>
      <c r="N1427" s="25"/>
      <c r="O1427" s="25"/>
      <c r="P1427" s="25"/>
    </row>
    <row r="1428" spans="1:16" ht="16.5" thickBot="1" x14ac:dyDescent="0.25">
      <c r="A1428" s="25"/>
      <c r="B1428" s="25"/>
      <c r="C1428" s="198"/>
      <c r="D1428" s="25"/>
      <c r="E1428" s="203"/>
      <c r="F1428" s="25"/>
      <c r="G1428" s="204"/>
      <c r="H1428" s="25"/>
      <c r="I1428" s="25"/>
      <c r="J1428" s="25"/>
      <c r="L1428" s="25"/>
      <c r="M1428" s="25"/>
      <c r="N1428" s="25"/>
      <c r="O1428" s="25"/>
      <c r="P1428" s="25"/>
    </row>
    <row r="1429" spans="1:16" ht="16.5" thickBot="1" x14ac:dyDescent="0.25">
      <c r="A1429" s="25"/>
      <c r="B1429" s="25"/>
      <c r="C1429" s="198"/>
      <c r="D1429" s="25"/>
      <c r="E1429" s="203"/>
      <c r="F1429" s="25"/>
      <c r="G1429" s="204"/>
      <c r="H1429" s="25"/>
      <c r="I1429" s="25"/>
      <c r="J1429" s="25"/>
      <c r="L1429" s="25"/>
      <c r="M1429" s="25"/>
      <c r="N1429" s="25"/>
      <c r="O1429" s="25"/>
      <c r="P1429" s="25"/>
    </row>
    <row r="1430" spans="1:16" ht="16.5" thickBot="1" x14ac:dyDescent="0.25">
      <c r="A1430" s="25"/>
      <c r="B1430" s="25"/>
      <c r="C1430" s="198"/>
      <c r="D1430" s="25"/>
      <c r="E1430" s="203"/>
      <c r="F1430" s="25"/>
      <c r="G1430" s="204"/>
      <c r="H1430" s="25"/>
      <c r="I1430" s="25"/>
      <c r="J1430" s="25"/>
      <c r="L1430" s="25"/>
      <c r="M1430" s="25"/>
      <c r="N1430" s="25"/>
      <c r="O1430" s="25"/>
      <c r="P1430" s="25"/>
    </row>
    <row r="1431" spans="1:16" ht="16.5" thickBot="1" x14ac:dyDescent="0.25">
      <c r="A1431" s="25"/>
      <c r="B1431" s="25"/>
      <c r="C1431" s="198"/>
      <c r="D1431" s="25"/>
      <c r="E1431" s="203"/>
      <c r="F1431" s="25"/>
      <c r="G1431" s="204"/>
      <c r="H1431" s="25"/>
      <c r="I1431" s="25"/>
      <c r="J1431" s="25"/>
      <c r="L1431" s="25"/>
      <c r="M1431" s="25"/>
      <c r="N1431" s="25"/>
      <c r="O1431" s="25"/>
      <c r="P1431" s="25"/>
    </row>
    <row r="1432" spans="1:16" ht="16.5" thickBot="1" x14ac:dyDescent="0.25">
      <c r="A1432" s="25"/>
      <c r="B1432" s="25"/>
      <c r="C1432" s="198"/>
      <c r="D1432" s="25"/>
      <c r="E1432" s="203"/>
      <c r="F1432" s="25"/>
      <c r="G1432" s="204"/>
      <c r="H1432" s="25"/>
      <c r="I1432" s="25"/>
      <c r="J1432" s="25"/>
      <c r="L1432" s="25"/>
      <c r="M1432" s="25"/>
      <c r="N1432" s="25"/>
      <c r="O1432" s="25"/>
      <c r="P1432" s="25"/>
    </row>
    <row r="1433" spans="1:16" ht="16.5" thickBot="1" x14ac:dyDescent="0.25">
      <c r="A1433" s="25"/>
      <c r="B1433" s="25"/>
      <c r="C1433" s="198"/>
      <c r="D1433" s="25"/>
      <c r="E1433" s="203"/>
      <c r="F1433" s="25"/>
      <c r="G1433" s="204"/>
      <c r="H1433" s="25"/>
      <c r="I1433" s="25"/>
      <c r="J1433" s="25"/>
      <c r="L1433" s="25"/>
      <c r="M1433" s="25"/>
      <c r="N1433" s="25"/>
      <c r="O1433" s="25"/>
      <c r="P1433" s="25"/>
    </row>
    <row r="1434" spans="1:16" ht="16.5" thickBot="1" x14ac:dyDescent="0.25">
      <c r="A1434" s="25"/>
      <c r="B1434" s="25"/>
      <c r="C1434" s="198"/>
      <c r="D1434" s="25"/>
      <c r="E1434" s="203"/>
      <c r="F1434" s="25"/>
      <c r="G1434" s="204"/>
      <c r="H1434" s="25"/>
      <c r="I1434" s="25"/>
      <c r="J1434" s="25"/>
      <c r="L1434" s="25"/>
      <c r="M1434" s="25"/>
      <c r="N1434" s="25"/>
      <c r="O1434" s="25"/>
      <c r="P1434" s="25"/>
    </row>
    <row r="1435" spans="1:16" ht="16.5" thickBot="1" x14ac:dyDescent="0.25">
      <c r="A1435" s="25"/>
      <c r="B1435" s="25"/>
      <c r="C1435" s="198"/>
      <c r="D1435" s="25"/>
      <c r="E1435" s="203"/>
      <c r="F1435" s="25"/>
      <c r="G1435" s="204"/>
      <c r="H1435" s="25"/>
      <c r="I1435" s="25"/>
      <c r="J1435" s="25"/>
      <c r="L1435" s="25"/>
      <c r="M1435" s="25"/>
      <c r="N1435" s="25"/>
      <c r="O1435" s="25"/>
      <c r="P1435" s="25"/>
    </row>
    <row r="1436" spans="1:16" ht="16.5" thickBot="1" x14ac:dyDescent="0.25">
      <c r="A1436" s="25"/>
      <c r="B1436" s="25"/>
      <c r="C1436" s="198"/>
      <c r="D1436" s="25"/>
      <c r="E1436" s="203"/>
      <c r="F1436" s="25"/>
      <c r="G1436" s="204"/>
      <c r="H1436" s="25"/>
      <c r="I1436" s="25"/>
      <c r="J1436" s="25"/>
      <c r="L1436" s="25"/>
      <c r="M1436" s="25"/>
      <c r="N1436" s="25"/>
      <c r="O1436" s="25"/>
      <c r="P1436" s="25"/>
    </row>
    <row r="1437" spans="1:16" ht="16.5" thickBot="1" x14ac:dyDescent="0.25">
      <c r="A1437" s="25"/>
      <c r="B1437" s="25"/>
      <c r="C1437" s="198"/>
      <c r="D1437" s="25"/>
      <c r="E1437" s="203"/>
      <c r="F1437" s="25"/>
      <c r="G1437" s="204"/>
      <c r="H1437" s="25"/>
      <c r="I1437" s="25"/>
      <c r="J1437" s="25"/>
      <c r="L1437" s="25"/>
      <c r="M1437" s="25"/>
      <c r="N1437" s="25"/>
      <c r="O1437" s="25"/>
      <c r="P1437" s="25"/>
    </row>
    <row r="1438" spans="1:16" ht="16.5" thickBot="1" x14ac:dyDescent="0.25">
      <c r="A1438" s="25"/>
      <c r="B1438" s="25"/>
      <c r="C1438" s="198"/>
      <c r="D1438" s="25"/>
      <c r="E1438" s="203"/>
      <c r="F1438" s="25"/>
      <c r="G1438" s="204"/>
      <c r="H1438" s="25"/>
      <c r="I1438" s="25"/>
      <c r="J1438" s="25"/>
      <c r="L1438" s="25"/>
      <c r="M1438" s="25"/>
      <c r="N1438" s="25"/>
      <c r="O1438" s="25"/>
      <c r="P1438" s="25"/>
    </row>
    <row r="1439" spans="1:16" ht="16.5" thickBot="1" x14ac:dyDescent="0.25">
      <c r="A1439" s="25"/>
      <c r="B1439" s="25"/>
      <c r="C1439" s="198"/>
      <c r="D1439" s="25"/>
      <c r="E1439" s="203"/>
      <c r="F1439" s="25"/>
      <c r="G1439" s="204"/>
      <c r="H1439" s="25"/>
      <c r="I1439" s="25"/>
      <c r="J1439" s="25"/>
      <c r="L1439" s="25"/>
      <c r="M1439" s="25"/>
      <c r="N1439" s="25"/>
      <c r="O1439" s="25"/>
      <c r="P1439" s="25"/>
    </row>
    <row r="1440" spans="1:16" ht="16.5" thickBot="1" x14ac:dyDescent="0.25">
      <c r="A1440" s="25"/>
      <c r="B1440" s="25"/>
      <c r="C1440" s="198"/>
      <c r="D1440" s="25"/>
      <c r="E1440" s="203"/>
      <c r="F1440" s="25"/>
      <c r="G1440" s="204"/>
      <c r="H1440" s="25"/>
      <c r="I1440" s="25"/>
      <c r="J1440" s="25"/>
      <c r="L1440" s="25"/>
      <c r="M1440" s="25"/>
      <c r="N1440" s="25"/>
      <c r="O1440" s="25"/>
      <c r="P1440" s="25"/>
    </row>
    <row r="1441" spans="1:16" ht="16.5" thickBot="1" x14ac:dyDescent="0.25">
      <c r="A1441" s="25"/>
      <c r="B1441" s="25"/>
      <c r="C1441" s="198"/>
      <c r="D1441" s="25"/>
      <c r="E1441" s="203"/>
      <c r="F1441" s="25"/>
      <c r="G1441" s="204"/>
      <c r="H1441" s="25"/>
      <c r="I1441" s="25"/>
      <c r="J1441" s="25"/>
      <c r="L1441" s="25"/>
      <c r="M1441" s="25"/>
      <c r="N1441" s="25"/>
      <c r="O1441" s="25"/>
      <c r="P1441" s="25"/>
    </row>
    <row r="1442" spans="1:16" ht="16.5" thickBot="1" x14ac:dyDescent="0.25">
      <c r="A1442" s="25"/>
      <c r="B1442" s="25"/>
      <c r="C1442" s="198"/>
      <c r="D1442" s="25"/>
      <c r="E1442" s="203"/>
      <c r="F1442" s="25"/>
      <c r="G1442" s="204"/>
      <c r="H1442" s="25"/>
      <c r="I1442" s="25"/>
      <c r="J1442" s="25"/>
      <c r="L1442" s="25"/>
      <c r="M1442" s="25"/>
      <c r="N1442" s="25"/>
      <c r="O1442" s="25"/>
      <c r="P1442" s="25"/>
    </row>
    <row r="1443" spans="1:16" ht="16.5" thickBot="1" x14ac:dyDescent="0.25">
      <c r="A1443" s="25"/>
      <c r="B1443" s="25"/>
      <c r="C1443" s="198"/>
      <c r="D1443" s="25"/>
      <c r="E1443" s="203"/>
      <c r="F1443" s="25"/>
      <c r="G1443" s="204"/>
      <c r="H1443" s="25"/>
      <c r="I1443" s="25"/>
      <c r="J1443" s="25"/>
      <c r="L1443" s="25"/>
      <c r="M1443" s="25"/>
      <c r="N1443" s="25"/>
      <c r="O1443" s="25"/>
      <c r="P1443" s="25"/>
    </row>
    <row r="1444" spans="1:16" ht="16.5" thickBot="1" x14ac:dyDescent="0.25">
      <c r="A1444" s="25"/>
      <c r="B1444" s="25"/>
      <c r="C1444" s="198"/>
      <c r="D1444" s="25"/>
      <c r="E1444" s="203"/>
      <c r="F1444" s="25"/>
      <c r="G1444" s="204"/>
      <c r="H1444" s="25"/>
      <c r="I1444" s="25"/>
      <c r="J1444" s="25"/>
      <c r="L1444" s="25"/>
      <c r="M1444" s="25"/>
      <c r="N1444" s="25"/>
      <c r="O1444" s="25"/>
      <c r="P1444" s="25"/>
    </row>
    <row r="1445" spans="1:16" ht="16.5" thickBot="1" x14ac:dyDescent="0.25">
      <c r="A1445" s="25"/>
      <c r="B1445" s="25"/>
      <c r="C1445" s="198"/>
      <c r="D1445" s="25"/>
      <c r="E1445" s="203"/>
      <c r="F1445" s="25"/>
      <c r="G1445" s="204"/>
      <c r="H1445" s="25"/>
      <c r="I1445" s="25"/>
      <c r="J1445" s="25"/>
      <c r="L1445" s="25"/>
      <c r="M1445" s="25"/>
      <c r="N1445" s="25"/>
      <c r="O1445" s="25"/>
      <c r="P1445" s="25"/>
    </row>
    <row r="1446" spans="1:16" ht="16.5" thickBot="1" x14ac:dyDescent="0.25">
      <c r="A1446" s="25"/>
      <c r="B1446" s="25"/>
      <c r="C1446" s="198"/>
      <c r="D1446" s="25"/>
      <c r="E1446" s="203"/>
      <c r="F1446" s="25"/>
      <c r="G1446" s="204"/>
      <c r="H1446" s="25"/>
      <c r="I1446" s="25"/>
      <c r="J1446" s="25"/>
      <c r="L1446" s="25"/>
      <c r="M1446" s="25"/>
      <c r="N1446" s="25"/>
      <c r="O1446" s="25"/>
      <c r="P1446" s="25"/>
    </row>
    <row r="1447" spans="1:16" ht="16.5" thickBot="1" x14ac:dyDescent="0.25">
      <c r="A1447" s="25"/>
      <c r="B1447" s="25"/>
      <c r="C1447" s="198"/>
      <c r="D1447" s="25"/>
      <c r="E1447" s="203"/>
      <c r="F1447" s="25"/>
      <c r="G1447" s="204"/>
      <c r="H1447" s="25"/>
      <c r="I1447" s="25"/>
      <c r="J1447" s="25"/>
      <c r="L1447" s="25"/>
      <c r="M1447" s="25"/>
      <c r="N1447" s="25"/>
      <c r="O1447" s="25"/>
      <c r="P1447" s="25"/>
    </row>
    <row r="1448" spans="1:16" ht="16.5" thickBot="1" x14ac:dyDescent="0.25">
      <c r="A1448" s="25"/>
      <c r="B1448" s="25"/>
      <c r="C1448" s="198"/>
      <c r="D1448" s="25"/>
      <c r="E1448" s="203"/>
      <c r="F1448" s="25"/>
      <c r="G1448" s="204"/>
      <c r="H1448" s="25"/>
      <c r="I1448" s="25"/>
      <c r="J1448" s="25"/>
      <c r="L1448" s="25"/>
      <c r="M1448" s="25"/>
      <c r="N1448" s="25"/>
      <c r="O1448" s="25"/>
      <c r="P1448" s="25"/>
    </row>
    <row r="1449" spans="1:16" ht="16.5" thickBot="1" x14ac:dyDescent="0.25">
      <c r="A1449" s="25"/>
      <c r="B1449" s="25"/>
      <c r="C1449" s="198"/>
      <c r="D1449" s="25"/>
      <c r="E1449" s="203"/>
      <c r="F1449" s="25"/>
      <c r="G1449" s="204"/>
      <c r="H1449" s="25"/>
      <c r="I1449" s="25"/>
      <c r="J1449" s="25"/>
      <c r="L1449" s="25"/>
      <c r="M1449" s="25"/>
      <c r="N1449" s="25"/>
      <c r="O1449" s="25"/>
      <c r="P1449" s="25"/>
    </row>
    <row r="1450" spans="1:16" ht="16.5" thickBot="1" x14ac:dyDescent="0.25">
      <c r="A1450" s="25"/>
      <c r="B1450" s="25"/>
      <c r="C1450" s="198"/>
      <c r="D1450" s="25"/>
      <c r="E1450" s="203"/>
      <c r="F1450" s="25"/>
      <c r="G1450" s="204"/>
      <c r="H1450" s="25"/>
      <c r="I1450" s="25"/>
      <c r="J1450" s="25"/>
      <c r="L1450" s="25"/>
      <c r="M1450" s="25"/>
      <c r="N1450" s="25"/>
      <c r="O1450" s="25"/>
      <c r="P1450" s="25"/>
    </row>
    <row r="1451" spans="1:16" ht="16.5" thickBot="1" x14ac:dyDescent="0.25">
      <c r="A1451" s="25"/>
      <c r="B1451" s="25"/>
      <c r="C1451" s="198"/>
      <c r="D1451" s="25"/>
      <c r="E1451" s="203"/>
      <c r="F1451" s="25"/>
      <c r="G1451" s="204"/>
      <c r="H1451" s="25"/>
      <c r="I1451" s="25"/>
      <c r="J1451" s="25"/>
      <c r="L1451" s="25"/>
      <c r="M1451" s="25"/>
      <c r="N1451" s="25"/>
      <c r="O1451" s="25"/>
      <c r="P1451" s="25"/>
    </row>
    <row r="1452" spans="1:16" ht="16.5" thickBot="1" x14ac:dyDescent="0.25">
      <c r="A1452" s="25"/>
      <c r="B1452" s="25"/>
      <c r="C1452" s="198"/>
      <c r="D1452" s="25"/>
      <c r="E1452" s="203"/>
      <c r="F1452" s="25"/>
      <c r="G1452" s="204"/>
      <c r="H1452" s="25"/>
      <c r="I1452" s="25"/>
      <c r="J1452" s="25"/>
      <c r="L1452" s="25"/>
      <c r="M1452" s="25"/>
      <c r="N1452" s="25"/>
      <c r="O1452" s="25"/>
      <c r="P1452" s="25"/>
    </row>
    <row r="1453" spans="1:16" ht="16.5" thickBot="1" x14ac:dyDescent="0.25">
      <c r="A1453" s="25"/>
      <c r="B1453" s="25"/>
      <c r="C1453" s="198"/>
      <c r="D1453" s="25"/>
      <c r="E1453" s="203"/>
      <c r="F1453" s="25"/>
      <c r="G1453" s="204"/>
      <c r="H1453" s="25"/>
      <c r="I1453" s="25"/>
      <c r="J1453" s="25"/>
      <c r="L1453" s="25"/>
      <c r="M1453" s="25"/>
      <c r="N1453" s="25"/>
      <c r="O1453" s="25"/>
      <c r="P1453" s="25"/>
    </row>
    <row r="1454" spans="1:16" ht="16.5" thickBot="1" x14ac:dyDescent="0.25">
      <c r="A1454" s="25"/>
      <c r="B1454" s="25"/>
      <c r="C1454" s="198"/>
      <c r="D1454" s="25"/>
      <c r="E1454" s="203"/>
      <c r="F1454" s="25"/>
      <c r="G1454" s="204"/>
      <c r="H1454" s="25"/>
      <c r="I1454" s="25"/>
      <c r="J1454" s="25"/>
      <c r="L1454" s="25"/>
      <c r="M1454" s="25"/>
      <c r="N1454" s="25"/>
      <c r="O1454" s="25"/>
      <c r="P1454" s="25"/>
    </row>
    <row r="1455" spans="1:16" ht="16.5" thickBot="1" x14ac:dyDescent="0.25">
      <c r="A1455" s="25"/>
      <c r="B1455" s="25"/>
      <c r="C1455" s="198"/>
      <c r="D1455" s="25"/>
      <c r="E1455" s="203"/>
      <c r="F1455" s="25"/>
      <c r="G1455" s="204"/>
      <c r="H1455" s="25"/>
      <c r="I1455" s="25"/>
      <c r="J1455" s="25"/>
      <c r="L1455" s="25"/>
      <c r="M1455" s="25"/>
      <c r="N1455" s="25"/>
      <c r="O1455" s="25"/>
      <c r="P1455" s="25"/>
    </row>
    <row r="1456" spans="1:16" ht="16.5" thickBot="1" x14ac:dyDescent="0.25">
      <c r="A1456" s="25"/>
      <c r="B1456" s="25"/>
      <c r="C1456" s="198"/>
      <c r="D1456" s="25"/>
      <c r="E1456" s="203"/>
      <c r="F1456" s="25"/>
      <c r="G1456" s="204"/>
      <c r="H1456" s="25"/>
      <c r="I1456" s="25"/>
      <c r="J1456" s="25"/>
      <c r="L1456" s="25"/>
      <c r="M1456" s="25"/>
      <c r="N1456" s="25"/>
      <c r="O1456" s="25"/>
      <c r="P1456" s="25"/>
    </row>
    <row r="1457" spans="1:16" ht="16.5" thickBot="1" x14ac:dyDescent="0.25">
      <c r="A1457" s="25"/>
      <c r="B1457" s="25"/>
      <c r="C1457" s="198"/>
      <c r="D1457" s="25"/>
      <c r="E1457" s="203"/>
      <c r="F1457" s="25"/>
      <c r="G1457" s="204"/>
      <c r="H1457" s="25"/>
      <c r="I1457" s="25"/>
      <c r="J1457" s="25"/>
      <c r="L1457" s="25"/>
      <c r="M1457" s="25"/>
      <c r="N1457" s="25"/>
      <c r="O1457" s="25"/>
      <c r="P1457" s="25"/>
    </row>
    <row r="1458" spans="1:16" ht="16.5" thickBot="1" x14ac:dyDescent="0.25">
      <c r="A1458" s="25"/>
      <c r="B1458" s="25"/>
      <c r="C1458" s="198"/>
      <c r="D1458" s="25"/>
      <c r="E1458" s="203"/>
      <c r="F1458" s="25"/>
      <c r="G1458" s="204"/>
      <c r="H1458" s="25"/>
      <c r="I1458" s="25"/>
      <c r="J1458" s="25"/>
      <c r="L1458" s="25"/>
      <c r="M1458" s="25"/>
      <c r="N1458" s="25"/>
      <c r="O1458" s="25"/>
      <c r="P1458" s="25"/>
    </row>
    <row r="1459" spans="1:16" ht="16.5" thickBot="1" x14ac:dyDescent="0.25">
      <c r="A1459" s="25"/>
      <c r="B1459" s="25"/>
      <c r="C1459" s="198"/>
      <c r="D1459" s="25"/>
      <c r="E1459" s="203"/>
      <c r="F1459" s="25"/>
      <c r="G1459" s="204"/>
      <c r="H1459" s="25"/>
      <c r="I1459" s="25"/>
      <c r="J1459" s="25"/>
      <c r="L1459" s="25"/>
      <c r="M1459" s="25"/>
      <c r="N1459" s="25"/>
      <c r="O1459" s="25"/>
      <c r="P1459" s="25"/>
    </row>
    <row r="1460" spans="1:16" ht="16.5" thickBot="1" x14ac:dyDescent="0.25">
      <c r="A1460" s="25"/>
      <c r="B1460" s="25"/>
      <c r="C1460" s="198"/>
      <c r="D1460" s="25"/>
      <c r="E1460" s="203"/>
      <c r="F1460" s="25"/>
      <c r="G1460" s="204"/>
      <c r="H1460" s="25"/>
      <c r="I1460" s="25"/>
      <c r="J1460" s="25"/>
      <c r="L1460" s="25"/>
      <c r="M1460" s="25"/>
      <c r="N1460" s="25"/>
      <c r="O1460" s="25"/>
      <c r="P1460" s="25"/>
    </row>
    <row r="1461" spans="1:16" ht="16.5" thickBot="1" x14ac:dyDescent="0.25">
      <c r="A1461" s="25"/>
      <c r="B1461" s="25"/>
      <c r="C1461" s="198"/>
      <c r="D1461" s="25"/>
      <c r="E1461" s="203"/>
      <c r="F1461" s="25"/>
      <c r="G1461" s="204"/>
      <c r="H1461" s="25"/>
      <c r="I1461" s="25"/>
      <c r="J1461" s="25"/>
      <c r="L1461" s="25"/>
      <c r="M1461" s="25"/>
      <c r="N1461" s="25"/>
      <c r="O1461" s="25"/>
      <c r="P1461" s="25"/>
    </row>
    <row r="1462" spans="1:16" ht="16.5" thickBot="1" x14ac:dyDescent="0.25">
      <c r="A1462" s="25"/>
      <c r="B1462" s="25"/>
      <c r="C1462" s="198"/>
      <c r="D1462" s="25"/>
      <c r="E1462" s="203"/>
      <c r="F1462" s="25"/>
      <c r="G1462" s="204"/>
      <c r="H1462" s="25"/>
      <c r="I1462" s="25"/>
      <c r="J1462" s="25"/>
      <c r="L1462" s="25"/>
      <c r="M1462" s="25"/>
      <c r="N1462" s="25"/>
      <c r="O1462" s="25"/>
      <c r="P1462" s="25"/>
    </row>
    <row r="1463" spans="1:16" ht="16.5" thickBot="1" x14ac:dyDescent="0.25">
      <c r="A1463" s="25"/>
      <c r="B1463" s="25"/>
      <c r="C1463" s="198"/>
      <c r="D1463" s="25"/>
      <c r="E1463" s="203"/>
      <c r="F1463" s="25"/>
      <c r="G1463" s="204"/>
      <c r="H1463" s="25"/>
      <c r="I1463" s="25"/>
      <c r="J1463" s="25"/>
      <c r="L1463" s="25"/>
      <c r="M1463" s="25"/>
      <c r="N1463" s="25"/>
      <c r="O1463" s="25"/>
      <c r="P1463" s="25"/>
    </row>
    <row r="1464" spans="1:16" ht="16.5" thickBot="1" x14ac:dyDescent="0.25">
      <c r="A1464" s="25"/>
      <c r="B1464" s="25"/>
      <c r="C1464" s="198"/>
      <c r="D1464" s="25"/>
      <c r="E1464" s="203"/>
      <c r="F1464" s="25"/>
      <c r="G1464" s="204"/>
      <c r="H1464" s="25"/>
      <c r="I1464" s="25"/>
      <c r="J1464" s="25"/>
      <c r="L1464" s="25"/>
      <c r="M1464" s="25"/>
      <c r="N1464" s="25"/>
      <c r="O1464" s="25"/>
      <c r="P1464" s="25"/>
    </row>
    <row r="1465" spans="1:16" ht="16.5" thickBot="1" x14ac:dyDescent="0.25">
      <c r="A1465" s="25"/>
      <c r="B1465" s="25"/>
      <c r="C1465" s="198"/>
      <c r="D1465" s="25"/>
      <c r="E1465" s="203"/>
      <c r="F1465" s="25"/>
      <c r="G1465" s="204"/>
      <c r="H1465" s="25"/>
      <c r="I1465" s="25"/>
      <c r="J1465" s="25"/>
      <c r="L1465" s="25"/>
      <c r="M1465" s="25"/>
      <c r="N1465" s="25"/>
      <c r="O1465" s="25"/>
      <c r="P1465" s="25"/>
    </row>
    <row r="1466" spans="1:16" ht="16.5" thickBot="1" x14ac:dyDescent="0.25">
      <c r="A1466" s="25"/>
      <c r="B1466" s="25"/>
      <c r="C1466" s="198"/>
      <c r="D1466" s="25"/>
      <c r="E1466" s="203"/>
      <c r="F1466" s="25"/>
      <c r="G1466" s="204"/>
      <c r="H1466" s="25"/>
      <c r="I1466" s="25"/>
      <c r="J1466" s="25"/>
      <c r="L1466" s="25"/>
      <c r="M1466" s="25"/>
      <c r="N1466" s="25"/>
      <c r="O1466" s="25"/>
      <c r="P1466" s="25"/>
    </row>
    <row r="1467" spans="1:16" ht="16.5" thickBot="1" x14ac:dyDescent="0.25">
      <c r="A1467" s="25"/>
      <c r="B1467" s="25"/>
      <c r="C1467" s="198"/>
      <c r="D1467" s="25"/>
      <c r="E1467" s="203"/>
      <c r="F1467" s="25"/>
      <c r="G1467" s="204"/>
      <c r="H1467" s="25"/>
      <c r="I1467" s="25"/>
      <c r="J1467" s="25"/>
      <c r="L1467" s="25"/>
      <c r="M1467" s="25"/>
      <c r="N1467" s="25"/>
      <c r="O1467" s="25"/>
      <c r="P1467" s="25"/>
    </row>
    <row r="1468" spans="1:16" ht="16.5" thickBot="1" x14ac:dyDescent="0.25">
      <c r="A1468" s="25"/>
      <c r="B1468" s="25"/>
      <c r="C1468" s="198"/>
      <c r="D1468" s="25"/>
      <c r="E1468" s="203"/>
      <c r="F1468" s="25"/>
      <c r="G1468" s="204"/>
      <c r="H1468" s="25"/>
      <c r="I1468" s="25"/>
      <c r="J1468" s="25"/>
      <c r="L1468" s="25"/>
      <c r="M1468" s="25"/>
      <c r="N1468" s="25"/>
      <c r="O1468" s="25"/>
      <c r="P1468" s="25"/>
    </row>
    <row r="1469" spans="1:16" ht="16.5" thickBot="1" x14ac:dyDescent="0.25">
      <c r="A1469" s="25"/>
      <c r="B1469" s="25"/>
      <c r="C1469" s="198"/>
      <c r="D1469" s="25"/>
      <c r="E1469" s="203"/>
      <c r="F1469" s="25"/>
      <c r="G1469" s="204"/>
      <c r="H1469" s="25"/>
      <c r="I1469" s="25"/>
      <c r="J1469" s="25"/>
      <c r="L1469" s="25"/>
      <c r="M1469" s="25"/>
      <c r="N1469" s="25"/>
      <c r="O1469" s="25"/>
      <c r="P1469" s="25"/>
    </row>
    <row r="1470" spans="1:16" ht="16.5" thickBot="1" x14ac:dyDescent="0.25">
      <c r="A1470" s="25"/>
      <c r="B1470" s="25"/>
      <c r="C1470" s="198"/>
      <c r="D1470" s="25"/>
      <c r="E1470" s="203"/>
      <c r="F1470" s="25"/>
      <c r="G1470" s="204"/>
      <c r="H1470" s="25"/>
      <c r="I1470" s="25"/>
      <c r="J1470" s="25"/>
      <c r="L1470" s="25"/>
      <c r="M1470" s="25"/>
      <c r="N1470" s="25"/>
      <c r="O1470" s="25"/>
      <c r="P1470" s="25"/>
    </row>
    <row r="1471" spans="1:16" ht="16.5" thickBot="1" x14ac:dyDescent="0.25">
      <c r="A1471" s="25"/>
      <c r="B1471" s="25"/>
      <c r="C1471" s="198"/>
      <c r="D1471" s="25"/>
      <c r="E1471" s="203"/>
      <c r="F1471" s="25"/>
      <c r="G1471" s="204"/>
      <c r="H1471" s="25"/>
      <c r="I1471" s="25"/>
      <c r="J1471" s="25"/>
      <c r="L1471" s="25"/>
      <c r="M1471" s="25"/>
      <c r="N1471" s="25"/>
      <c r="O1471" s="25"/>
      <c r="P1471" s="25"/>
    </row>
    <row r="1472" spans="1:16" ht="16.5" thickBot="1" x14ac:dyDescent="0.25">
      <c r="A1472" s="25"/>
      <c r="B1472" s="25"/>
      <c r="C1472" s="198"/>
      <c r="D1472" s="25"/>
      <c r="E1472" s="203"/>
      <c r="F1472" s="25"/>
      <c r="G1472" s="204"/>
      <c r="H1472" s="25"/>
      <c r="I1472" s="25"/>
      <c r="J1472" s="25"/>
      <c r="L1472" s="25"/>
      <c r="M1472" s="25"/>
      <c r="N1472" s="25"/>
      <c r="O1472" s="25"/>
      <c r="P1472" s="25"/>
    </row>
    <row r="1473" spans="1:16" ht="16.5" thickBot="1" x14ac:dyDescent="0.25">
      <c r="A1473" s="25"/>
      <c r="B1473" s="25"/>
      <c r="C1473" s="198"/>
      <c r="D1473" s="25"/>
      <c r="E1473" s="203"/>
      <c r="F1473" s="25"/>
      <c r="G1473" s="204"/>
      <c r="H1473" s="25"/>
      <c r="I1473" s="25"/>
      <c r="J1473" s="25"/>
      <c r="L1473" s="25"/>
      <c r="M1473" s="25"/>
      <c r="N1473" s="25"/>
      <c r="O1473" s="25"/>
      <c r="P1473" s="25"/>
    </row>
    <row r="1474" spans="1:16" ht="16.5" thickBot="1" x14ac:dyDescent="0.25">
      <c r="A1474" s="25"/>
      <c r="B1474" s="25"/>
      <c r="C1474" s="198"/>
      <c r="D1474" s="25"/>
      <c r="E1474" s="203"/>
      <c r="F1474" s="25"/>
      <c r="G1474" s="204"/>
      <c r="H1474" s="25"/>
      <c r="I1474" s="25"/>
      <c r="J1474" s="25"/>
      <c r="L1474" s="25"/>
      <c r="M1474" s="25"/>
      <c r="N1474" s="25"/>
      <c r="O1474" s="25"/>
      <c r="P1474" s="25"/>
    </row>
    <row r="1475" spans="1:16" ht="16.5" thickBot="1" x14ac:dyDescent="0.25">
      <c r="A1475" s="25"/>
      <c r="B1475" s="25"/>
      <c r="C1475" s="198"/>
      <c r="D1475" s="25"/>
      <c r="E1475" s="203"/>
      <c r="F1475" s="25"/>
      <c r="G1475" s="204"/>
      <c r="H1475" s="25"/>
      <c r="I1475" s="25"/>
      <c r="J1475" s="25"/>
      <c r="L1475" s="25"/>
      <c r="M1475" s="25"/>
      <c r="N1475" s="25"/>
      <c r="O1475" s="25"/>
      <c r="P1475" s="25"/>
    </row>
    <row r="1476" spans="1:16" ht="16.5" thickBot="1" x14ac:dyDescent="0.25">
      <c r="A1476" s="25"/>
      <c r="B1476" s="25"/>
      <c r="C1476" s="198"/>
      <c r="D1476" s="25"/>
      <c r="E1476" s="203"/>
      <c r="F1476" s="25"/>
      <c r="G1476" s="204"/>
      <c r="H1476" s="25"/>
      <c r="I1476" s="25"/>
      <c r="J1476" s="25"/>
      <c r="L1476" s="25"/>
      <c r="M1476" s="25"/>
      <c r="N1476" s="25"/>
      <c r="O1476" s="25"/>
      <c r="P1476" s="25"/>
    </row>
    <row r="1477" spans="1:16" ht="16.5" thickBot="1" x14ac:dyDescent="0.25">
      <c r="A1477" s="25"/>
      <c r="B1477" s="25"/>
      <c r="C1477" s="198"/>
      <c r="D1477" s="25"/>
      <c r="E1477" s="203"/>
      <c r="F1477" s="25"/>
      <c r="G1477" s="204"/>
      <c r="H1477" s="25"/>
      <c r="I1477" s="25"/>
      <c r="J1477" s="25"/>
      <c r="L1477" s="25"/>
      <c r="M1477" s="25"/>
      <c r="N1477" s="25"/>
      <c r="O1477" s="25"/>
      <c r="P1477" s="25"/>
    </row>
    <row r="1478" spans="1:16" ht="16.5" thickBot="1" x14ac:dyDescent="0.25">
      <c r="A1478" s="25"/>
      <c r="B1478" s="25"/>
      <c r="C1478" s="198"/>
      <c r="D1478" s="25"/>
      <c r="E1478" s="203"/>
      <c r="F1478" s="25"/>
      <c r="G1478" s="204"/>
      <c r="H1478" s="25"/>
      <c r="I1478" s="25"/>
      <c r="J1478" s="25"/>
      <c r="L1478" s="25"/>
      <c r="M1478" s="25"/>
      <c r="N1478" s="25"/>
      <c r="O1478" s="25"/>
      <c r="P1478" s="25"/>
    </row>
    <row r="1479" spans="1:16" ht="16.5" thickBot="1" x14ac:dyDescent="0.25">
      <c r="A1479" s="25"/>
      <c r="B1479" s="25"/>
      <c r="C1479" s="198"/>
      <c r="D1479" s="25"/>
      <c r="E1479" s="203"/>
      <c r="F1479" s="25"/>
      <c r="G1479" s="204"/>
      <c r="H1479" s="25"/>
      <c r="I1479" s="25"/>
      <c r="J1479" s="25"/>
      <c r="L1479" s="25"/>
      <c r="M1479" s="25"/>
      <c r="N1479" s="25"/>
      <c r="O1479" s="25"/>
      <c r="P1479" s="25"/>
    </row>
    <row r="1480" spans="1:16" ht="16.5" thickBot="1" x14ac:dyDescent="0.25">
      <c r="A1480" s="25"/>
      <c r="B1480" s="25"/>
      <c r="C1480" s="198"/>
      <c r="D1480" s="25"/>
      <c r="E1480" s="203"/>
      <c r="F1480" s="25"/>
      <c r="G1480" s="204"/>
      <c r="H1480" s="25"/>
      <c r="I1480" s="25"/>
      <c r="J1480" s="25"/>
      <c r="L1480" s="25"/>
      <c r="M1480" s="25"/>
      <c r="N1480" s="25"/>
      <c r="O1480" s="25"/>
      <c r="P1480" s="25"/>
    </row>
    <row r="1481" spans="1:16" ht="16.5" thickBot="1" x14ac:dyDescent="0.25">
      <c r="A1481" s="25"/>
      <c r="B1481" s="25"/>
      <c r="C1481" s="198"/>
      <c r="D1481" s="25"/>
      <c r="E1481" s="203"/>
      <c r="F1481" s="25"/>
      <c r="G1481" s="204"/>
      <c r="H1481" s="25"/>
      <c r="I1481" s="25"/>
      <c r="J1481" s="25"/>
      <c r="L1481" s="25"/>
      <c r="M1481" s="25"/>
      <c r="N1481" s="25"/>
      <c r="O1481" s="25"/>
      <c r="P1481" s="25"/>
    </row>
    <row r="1482" spans="1:16" ht="16.5" thickBot="1" x14ac:dyDescent="0.25">
      <c r="A1482" s="25"/>
      <c r="B1482" s="25"/>
      <c r="C1482" s="198"/>
      <c r="D1482" s="25"/>
      <c r="E1482" s="203"/>
      <c r="F1482" s="25"/>
      <c r="G1482" s="204"/>
      <c r="H1482" s="25"/>
      <c r="I1482" s="25"/>
      <c r="J1482" s="25"/>
      <c r="L1482" s="25"/>
      <c r="M1482" s="25"/>
      <c r="N1482" s="25"/>
      <c r="O1482" s="25"/>
      <c r="P1482" s="25"/>
    </row>
    <row r="1483" spans="1:16" ht="16.5" thickBot="1" x14ac:dyDescent="0.25">
      <c r="A1483" s="25"/>
      <c r="B1483" s="25"/>
      <c r="C1483" s="198"/>
      <c r="D1483" s="25"/>
      <c r="E1483" s="203"/>
      <c r="F1483" s="25"/>
      <c r="G1483" s="204"/>
      <c r="H1483" s="25"/>
      <c r="I1483" s="25"/>
      <c r="J1483" s="25"/>
      <c r="L1483" s="25"/>
      <c r="M1483" s="25"/>
      <c r="N1483" s="25"/>
      <c r="O1483" s="25"/>
      <c r="P1483" s="25"/>
    </row>
    <row r="1484" spans="1:16" ht="16.5" thickBot="1" x14ac:dyDescent="0.25">
      <c r="A1484" s="25"/>
      <c r="B1484" s="25"/>
      <c r="C1484" s="198"/>
      <c r="D1484" s="25"/>
      <c r="E1484" s="203"/>
      <c r="F1484" s="25"/>
      <c r="G1484" s="204"/>
      <c r="H1484" s="25"/>
      <c r="I1484" s="25"/>
      <c r="J1484" s="25"/>
      <c r="L1484" s="25"/>
      <c r="M1484" s="25"/>
      <c r="N1484" s="25"/>
      <c r="O1484" s="25"/>
      <c r="P1484" s="25"/>
    </row>
    <row r="1485" spans="1:16" ht="16.5" thickBot="1" x14ac:dyDescent="0.25">
      <c r="A1485" s="25"/>
      <c r="B1485" s="25"/>
      <c r="C1485" s="198"/>
      <c r="D1485" s="25"/>
      <c r="E1485" s="203"/>
      <c r="F1485" s="25"/>
      <c r="G1485" s="204"/>
      <c r="H1485" s="25"/>
      <c r="I1485" s="25"/>
      <c r="J1485" s="25"/>
      <c r="L1485" s="25"/>
      <c r="M1485" s="25"/>
      <c r="N1485" s="25"/>
      <c r="O1485" s="25"/>
      <c r="P1485" s="25"/>
    </row>
    <row r="1486" spans="1:16" ht="16.5" thickBot="1" x14ac:dyDescent="0.25">
      <c r="A1486" s="25"/>
      <c r="B1486" s="25"/>
      <c r="C1486" s="198"/>
      <c r="D1486" s="25"/>
      <c r="E1486" s="203"/>
      <c r="F1486" s="25"/>
      <c r="G1486" s="204"/>
      <c r="H1486" s="25"/>
      <c r="I1486" s="25"/>
      <c r="J1486" s="25"/>
      <c r="L1486" s="25"/>
      <c r="M1486" s="25"/>
      <c r="N1486" s="25"/>
      <c r="O1486" s="25"/>
      <c r="P1486" s="25"/>
    </row>
    <row r="1487" spans="1:16" ht="16.5" thickBot="1" x14ac:dyDescent="0.25">
      <c r="A1487" s="25"/>
      <c r="B1487" s="25"/>
      <c r="C1487" s="198"/>
      <c r="D1487" s="25"/>
      <c r="E1487" s="203"/>
      <c r="F1487" s="25"/>
      <c r="G1487" s="204"/>
      <c r="H1487" s="25"/>
      <c r="I1487" s="25"/>
      <c r="J1487" s="25"/>
      <c r="L1487" s="25"/>
      <c r="M1487" s="25"/>
      <c r="N1487" s="25"/>
      <c r="O1487" s="25"/>
      <c r="P1487" s="25"/>
    </row>
    <row r="1488" spans="1:16" ht="16.5" thickBot="1" x14ac:dyDescent="0.25">
      <c r="A1488" s="25"/>
      <c r="B1488" s="25"/>
      <c r="C1488" s="198"/>
      <c r="D1488" s="25"/>
      <c r="E1488" s="203"/>
      <c r="F1488" s="25"/>
      <c r="G1488" s="204"/>
      <c r="H1488" s="25"/>
      <c r="I1488" s="25"/>
      <c r="J1488" s="25"/>
      <c r="L1488" s="25"/>
      <c r="M1488" s="25"/>
      <c r="N1488" s="25"/>
      <c r="O1488" s="25"/>
      <c r="P1488" s="25"/>
    </row>
    <row r="1489" spans="1:16" ht="16.5" thickBot="1" x14ac:dyDescent="0.25">
      <c r="A1489" s="25"/>
      <c r="B1489" s="25"/>
      <c r="C1489" s="198"/>
      <c r="D1489" s="25"/>
      <c r="E1489" s="203"/>
      <c r="F1489" s="25"/>
      <c r="G1489" s="204"/>
      <c r="H1489" s="25"/>
      <c r="I1489" s="25"/>
      <c r="J1489" s="25"/>
      <c r="L1489" s="25"/>
      <c r="M1489" s="25"/>
      <c r="N1489" s="25"/>
      <c r="O1489" s="25"/>
      <c r="P1489" s="25"/>
    </row>
    <row r="1490" spans="1:16" ht="16.5" thickBot="1" x14ac:dyDescent="0.25">
      <c r="A1490" s="25"/>
      <c r="B1490" s="25"/>
      <c r="C1490" s="198"/>
      <c r="D1490" s="25"/>
      <c r="E1490" s="203"/>
      <c r="F1490" s="25"/>
      <c r="G1490" s="204"/>
      <c r="H1490" s="25"/>
      <c r="I1490" s="25"/>
      <c r="J1490" s="25"/>
      <c r="L1490" s="25"/>
      <c r="M1490" s="25"/>
      <c r="N1490" s="25"/>
      <c r="O1490" s="25"/>
      <c r="P1490" s="25"/>
    </row>
    <row r="1491" spans="1:16" ht="16.5" thickBot="1" x14ac:dyDescent="0.25">
      <c r="A1491" s="25"/>
      <c r="B1491" s="25"/>
      <c r="C1491" s="198"/>
      <c r="D1491" s="25"/>
      <c r="E1491" s="203"/>
      <c r="F1491" s="25"/>
      <c r="G1491" s="204"/>
      <c r="H1491" s="25"/>
      <c r="I1491" s="25"/>
      <c r="J1491" s="25"/>
      <c r="L1491" s="25"/>
      <c r="M1491" s="25"/>
      <c r="N1491" s="25"/>
      <c r="O1491" s="25"/>
      <c r="P1491" s="25"/>
    </row>
    <row r="1492" spans="1:16" ht="16.5" thickBot="1" x14ac:dyDescent="0.25">
      <c r="A1492" s="25"/>
      <c r="B1492" s="25"/>
      <c r="C1492" s="198"/>
      <c r="D1492" s="25"/>
      <c r="E1492" s="203"/>
      <c r="F1492" s="25"/>
      <c r="G1492" s="204"/>
      <c r="H1492" s="25"/>
      <c r="I1492" s="25"/>
      <c r="J1492" s="25"/>
      <c r="L1492" s="25"/>
      <c r="M1492" s="25"/>
      <c r="N1492" s="25"/>
      <c r="O1492" s="25"/>
      <c r="P1492" s="25"/>
    </row>
    <row r="1493" spans="1:16" ht="16.5" thickBot="1" x14ac:dyDescent="0.25">
      <c r="A1493" s="25"/>
      <c r="B1493" s="25"/>
      <c r="C1493" s="198"/>
      <c r="D1493" s="25"/>
      <c r="E1493" s="203"/>
      <c r="F1493" s="25"/>
      <c r="G1493" s="204"/>
      <c r="H1493" s="25"/>
      <c r="I1493" s="25"/>
      <c r="J1493" s="25"/>
      <c r="L1493" s="25"/>
      <c r="M1493" s="25"/>
      <c r="N1493" s="25"/>
      <c r="O1493" s="25"/>
      <c r="P1493" s="25"/>
    </row>
    <row r="1494" spans="1:16" ht="16.5" thickBot="1" x14ac:dyDescent="0.25">
      <c r="A1494" s="25"/>
      <c r="B1494" s="25"/>
      <c r="C1494" s="198"/>
      <c r="D1494" s="25"/>
      <c r="E1494" s="203"/>
      <c r="F1494" s="25"/>
      <c r="G1494" s="204"/>
      <c r="H1494" s="25"/>
      <c r="I1494" s="25"/>
      <c r="J1494" s="25"/>
      <c r="L1494" s="25"/>
      <c r="M1494" s="25"/>
      <c r="N1494" s="25"/>
      <c r="O1494" s="25"/>
      <c r="P1494" s="25"/>
    </row>
    <row r="1495" spans="1:16" ht="16.5" thickBot="1" x14ac:dyDescent="0.25">
      <c r="A1495" s="25"/>
      <c r="B1495" s="25"/>
      <c r="C1495" s="198"/>
      <c r="D1495" s="25"/>
      <c r="E1495" s="203"/>
      <c r="F1495" s="25"/>
      <c r="G1495" s="204"/>
      <c r="H1495" s="25"/>
      <c r="I1495" s="25"/>
      <c r="J1495" s="25"/>
      <c r="L1495" s="25"/>
      <c r="M1495" s="25"/>
      <c r="N1495" s="25"/>
      <c r="O1495" s="25"/>
      <c r="P1495" s="25"/>
    </row>
    <row r="1496" spans="1:16" ht="16.5" thickBot="1" x14ac:dyDescent="0.25">
      <c r="A1496" s="25"/>
      <c r="B1496" s="25"/>
      <c r="C1496" s="198"/>
      <c r="D1496" s="25"/>
      <c r="E1496" s="203"/>
      <c r="F1496" s="25"/>
      <c r="G1496" s="204"/>
      <c r="H1496" s="25"/>
      <c r="I1496" s="25"/>
      <c r="J1496" s="25"/>
      <c r="L1496" s="25"/>
      <c r="M1496" s="25"/>
      <c r="N1496" s="25"/>
      <c r="O1496" s="25"/>
      <c r="P1496" s="25"/>
    </row>
    <row r="1497" spans="1:16" ht="16.5" thickBot="1" x14ac:dyDescent="0.25">
      <c r="A1497" s="25"/>
      <c r="B1497" s="25"/>
      <c r="C1497" s="198"/>
      <c r="D1497" s="25"/>
      <c r="E1497" s="203"/>
      <c r="F1497" s="25"/>
      <c r="G1497" s="204"/>
      <c r="H1497" s="25"/>
      <c r="I1497" s="25"/>
      <c r="J1497" s="25"/>
      <c r="L1497" s="25"/>
      <c r="M1497" s="25"/>
      <c r="N1497" s="25"/>
      <c r="O1497" s="25"/>
      <c r="P1497" s="25"/>
    </row>
    <row r="1498" spans="1:16" ht="16.5" thickBot="1" x14ac:dyDescent="0.25">
      <c r="A1498" s="25"/>
      <c r="B1498" s="25"/>
      <c r="C1498" s="198"/>
      <c r="D1498" s="25"/>
      <c r="E1498" s="203"/>
      <c r="F1498" s="25"/>
      <c r="G1498" s="204"/>
      <c r="H1498" s="25"/>
      <c r="I1498" s="25"/>
      <c r="J1498" s="25"/>
      <c r="L1498" s="25"/>
      <c r="M1498" s="25"/>
      <c r="N1498" s="25"/>
      <c r="O1498" s="25"/>
      <c r="P1498" s="25"/>
    </row>
    <row r="1499" spans="1:16" ht="16.5" thickBot="1" x14ac:dyDescent="0.25">
      <c r="A1499" s="25"/>
      <c r="B1499" s="25"/>
      <c r="C1499" s="198"/>
      <c r="D1499" s="25"/>
      <c r="E1499" s="203"/>
      <c r="F1499" s="25"/>
      <c r="G1499" s="204"/>
      <c r="H1499" s="25"/>
      <c r="I1499" s="25"/>
      <c r="J1499" s="25"/>
      <c r="L1499" s="25"/>
      <c r="M1499" s="25"/>
      <c r="N1499" s="25"/>
      <c r="O1499" s="25"/>
      <c r="P1499" s="25"/>
    </row>
    <row r="1500" spans="1:16" ht="16.5" thickBot="1" x14ac:dyDescent="0.25">
      <c r="A1500" s="25"/>
      <c r="B1500" s="25"/>
      <c r="C1500" s="198"/>
      <c r="D1500" s="25"/>
      <c r="E1500" s="203"/>
      <c r="F1500" s="25"/>
      <c r="G1500" s="204"/>
      <c r="H1500" s="25"/>
      <c r="I1500" s="25"/>
      <c r="J1500" s="25"/>
      <c r="L1500" s="25"/>
      <c r="M1500" s="25"/>
      <c r="N1500" s="25"/>
      <c r="O1500" s="25"/>
      <c r="P1500" s="25"/>
    </row>
    <row r="1501" spans="1:16" ht="16.5" thickBot="1" x14ac:dyDescent="0.25">
      <c r="A1501" s="25"/>
      <c r="B1501" s="25"/>
      <c r="C1501" s="198"/>
      <c r="D1501" s="25"/>
      <c r="E1501" s="203"/>
      <c r="F1501" s="25"/>
      <c r="G1501" s="204"/>
      <c r="H1501" s="25"/>
      <c r="I1501" s="25"/>
      <c r="J1501" s="25"/>
      <c r="L1501" s="25"/>
      <c r="M1501" s="25"/>
      <c r="N1501" s="25"/>
      <c r="O1501" s="25"/>
      <c r="P1501" s="25"/>
    </row>
    <row r="1502" spans="1:16" ht="16.5" thickBot="1" x14ac:dyDescent="0.25">
      <c r="A1502" s="25"/>
      <c r="B1502" s="25"/>
      <c r="C1502" s="198"/>
      <c r="D1502" s="25"/>
      <c r="E1502" s="203"/>
      <c r="F1502" s="25"/>
      <c r="G1502" s="204"/>
      <c r="H1502" s="25"/>
      <c r="I1502" s="25"/>
      <c r="J1502" s="25"/>
      <c r="L1502" s="25"/>
      <c r="M1502" s="25"/>
      <c r="N1502" s="25"/>
      <c r="O1502" s="25"/>
      <c r="P1502" s="25"/>
    </row>
    <row r="1503" spans="1:16" ht="16.5" thickBot="1" x14ac:dyDescent="0.25">
      <c r="A1503" s="25"/>
      <c r="B1503" s="25"/>
      <c r="C1503" s="198"/>
      <c r="D1503" s="25"/>
      <c r="E1503" s="203"/>
      <c r="F1503" s="25"/>
      <c r="G1503" s="204"/>
      <c r="H1503" s="25"/>
      <c r="I1503" s="25"/>
      <c r="J1503" s="25"/>
      <c r="L1503" s="25"/>
      <c r="M1503" s="25"/>
      <c r="N1503" s="25"/>
      <c r="O1503" s="25"/>
      <c r="P1503" s="25"/>
    </row>
    <row r="1504" spans="1:16" ht="16.5" thickBot="1" x14ac:dyDescent="0.25">
      <c r="A1504" s="25"/>
      <c r="B1504" s="25"/>
      <c r="C1504" s="198"/>
      <c r="D1504" s="25"/>
      <c r="E1504" s="203"/>
      <c r="F1504" s="25"/>
      <c r="G1504" s="204"/>
      <c r="H1504" s="25"/>
      <c r="I1504" s="25"/>
      <c r="J1504" s="25"/>
      <c r="L1504" s="25"/>
      <c r="M1504" s="25"/>
      <c r="N1504" s="25"/>
      <c r="O1504" s="25"/>
      <c r="P1504" s="25"/>
    </row>
    <row r="1505" spans="1:16" ht="16.5" thickBot="1" x14ac:dyDescent="0.25">
      <c r="A1505" s="25"/>
      <c r="B1505" s="25"/>
      <c r="C1505" s="198"/>
      <c r="D1505" s="25"/>
      <c r="E1505" s="203"/>
      <c r="F1505" s="25"/>
      <c r="G1505" s="204"/>
      <c r="H1505" s="25"/>
      <c r="I1505" s="25"/>
      <c r="J1505" s="25"/>
      <c r="L1505" s="25"/>
      <c r="M1505" s="25"/>
      <c r="N1505" s="25"/>
      <c r="O1505" s="25"/>
      <c r="P1505" s="25"/>
    </row>
    <row r="1506" spans="1:16" ht="16.5" thickBot="1" x14ac:dyDescent="0.25">
      <c r="A1506" s="25"/>
      <c r="B1506" s="25"/>
      <c r="C1506" s="198"/>
      <c r="D1506" s="25"/>
      <c r="E1506" s="203"/>
      <c r="F1506" s="25"/>
      <c r="G1506" s="204"/>
      <c r="H1506" s="25"/>
      <c r="I1506" s="25"/>
      <c r="J1506" s="25"/>
      <c r="L1506" s="25"/>
      <c r="M1506" s="25"/>
      <c r="N1506" s="25"/>
      <c r="O1506" s="25"/>
      <c r="P1506" s="25"/>
    </row>
    <row r="1507" spans="1:16" ht="16.5" thickBot="1" x14ac:dyDescent="0.25">
      <c r="A1507" s="25"/>
      <c r="B1507" s="25"/>
      <c r="C1507" s="198"/>
      <c r="D1507" s="25"/>
      <c r="E1507" s="203"/>
      <c r="F1507" s="25"/>
      <c r="G1507" s="204"/>
      <c r="H1507" s="25"/>
      <c r="I1507" s="25"/>
      <c r="J1507" s="25"/>
      <c r="L1507" s="25"/>
      <c r="M1507" s="25"/>
      <c r="N1507" s="25"/>
      <c r="O1507" s="25"/>
      <c r="P1507" s="25"/>
    </row>
    <row r="1508" spans="1:16" ht="16.5" thickBot="1" x14ac:dyDescent="0.25">
      <c r="A1508" s="25"/>
      <c r="B1508" s="25"/>
      <c r="C1508" s="198"/>
      <c r="D1508" s="25"/>
      <c r="E1508" s="203"/>
      <c r="F1508" s="25"/>
      <c r="G1508" s="204"/>
      <c r="H1508" s="25"/>
      <c r="I1508" s="25"/>
      <c r="J1508" s="25"/>
      <c r="L1508" s="25"/>
      <c r="M1508" s="25"/>
      <c r="N1508" s="25"/>
      <c r="O1508" s="25"/>
      <c r="P1508" s="25"/>
    </row>
    <row r="1509" spans="1:16" ht="16.5" thickBot="1" x14ac:dyDescent="0.25">
      <c r="A1509" s="25"/>
      <c r="B1509" s="25"/>
      <c r="C1509" s="198"/>
      <c r="D1509" s="25"/>
      <c r="E1509" s="203"/>
      <c r="F1509" s="25"/>
      <c r="G1509" s="204"/>
      <c r="H1509" s="25"/>
      <c r="I1509" s="25"/>
      <c r="J1509" s="25"/>
      <c r="L1509" s="25"/>
      <c r="M1509" s="25"/>
      <c r="N1509" s="25"/>
      <c r="O1509" s="25"/>
      <c r="P1509" s="25"/>
    </row>
    <row r="1510" spans="1:16" ht="16.5" thickBot="1" x14ac:dyDescent="0.25">
      <c r="A1510" s="25"/>
      <c r="B1510" s="25"/>
      <c r="C1510" s="198"/>
      <c r="D1510" s="25"/>
      <c r="E1510" s="203"/>
      <c r="F1510" s="25"/>
      <c r="G1510" s="204"/>
      <c r="H1510" s="25"/>
      <c r="I1510" s="25"/>
      <c r="J1510" s="25"/>
      <c r="L1510" s="25"/>
      <c r="M1510" s="25"/>
      <c r="N1510" s="25"/>
      <c r="O1510" s="25"/>
      <c r="P1510" s="25"/>
    </row>
    <row r="1511" spans="1:16" ht="16.5" thickBot="1" x14ac:dyDescent="0.25">
      <c r="A1511" s="25"/>
      <c r="B1511" s="25"/>
      <c r="C1511" s="198"/>
      <c r="D1511" s="25"/>
      <c r="E1511" s="203"/>
      <c r="F1511" s="25"/>
      <c r="G1511" s="204"/>
      <c r="H1511" s="25"/>
      <c r="I1511" s="25"/>
      <c r="J1511" s="25"/>
      <c r="L1511" s="25"/>
      <c r="M1511" s="25"/>
      <c r="N1511" s="25"/>
      <c r="O1511" s="25"/>
      <c r="P1511" s="25"/>
    </row>
    <row r="1512" spans="1:16" ht="16.5" thickBot="1" x14ac:dyDescent="0.25">
      <c r="A1512" s="25"/>
      <c r="B1512" s="25"/>
      <c r="C1512" s="198"/>
      <c r="D1512" s="25"/>
      <c r="E1512" s="203"/>
      <c r="F1512" s="25"/>
      <c r="G1512" s="204"/>
      <c r="H1512" s="25"/>
      <c r="I1512" s="25"/>
      <c r="J1512" s="25"/>
      <c r="L1512" s="25"/>
      <c r="M1512" s="25"/>
      <c r="N1512" s="25"/>
      <c r="O1512" s="25"/>
      <c r="P1512" s="25"/>
    </row>
    <row r="1513" spans="1:16" ht="16.5" thickBot="1" x14ac:dyDescent="0.25">
      <c r="A1513" s="25"/>
      <c r="B1513" s="25"/>
      <c r="C1513" s="198"/>
      <c r="D1513" s="25"/>
      <c r="E1513" s="203"/>
      <c r="F1513" s="25"/>
      <c r="G1513" s="204"/>
      <c r="H1513" s="25"/>
      <c r="I1513" s="25"/>
      <c r="J1513" s="25"/>
      <c r="L1513" s="25"/>
      <c r="M1513" s="25"/>
      <c r="N1513" s="25"/>
      <c r="O1513" s="25"/>
      <c r="P1513" s="25"/>
    </row>
    <row r="1514" spans="1:16" ht="16.5" thickBot="1" x14ac:dyDescent="0.25">
      <c r="A1514" s="25"/>
      <c r="B1514" s="25"/>
      <c r="C1514" s="198"/>
      <c r="D1514" s="25"/>
      <c r="E1514" s="203"/>
      <c r="F1514" s="25"/>
      <c r="G1514" s="204"/>
      <c r="H1514" s="25"/>
      <c r="I1514" s="25"/>
      <c r="J1514" s="25"/>
      <c r="L1514" s="25"/>
      <c r="M1514" s="25"/>
      <c r="N1514" s="25"/>
      <c r="O1514" s="25"/>
      <c r="P1514" s="25"/>
    </row>
    <row r="1515" spans="1:16" ht="16.5" thickBot="1" x14ac:dyDescent="0.25">
      <c r="A1515" s="25"/>
      <c r="B1515" s="25"/>
      <c r="C1515" s="198"/>
      <c r="D1515" s="25"/>
      <c r="E1515" s="203"/>
      <c r="F1515" s="25"/>
      <c r="G1515" s="204"/>
      <c r="H1515" s="25"/>
      <c r="I1515" s="25"/>
      <c r="J1515" s="25"/>
      <c r="L1515" s="25"/>
      <c r="M1515" s="25"/>
      <c r="N1515" s="25"/>
      <c r="O1515" s="25"/>
      <c r="P1515" s="25"/>
    </row>
    <row r="1516" spans="1:16" ht="16.5" thickBot="1" x14ac:dyDescent="0.25">
      <c r="A1516" s="25"/>
      <c r="B1516" s="25"/>
      <c r="C1516" s="198"/>
      <c r="D1516" s="25"/>
      <c r="E1516" s="203"/>
      <c r="F1516" s="25"/>
      <c r="G1516" s="204"/>
      <c r="H1516" s="25"/>
      <c r="I1516" s="25"/>
      <c r="J1516" s="25"/>
      <c r="L1516" s="25"/>
      <c r="M1516" s="25"/>
      <c r="N1516" s="25"/>
      <c r="O1516" s="25"/>
      <c r="P1516" s="25"/>
    </row>
    <row r="1517" spans="1:16" ht="16.5" thickBot="1" x14ac:dyDescent="0.25">
      <c r="A1517" s="25"/>
      <c r="B1517" s="25"/>
      <c r="C1517" s="198"/>
      <c r="D1517" s="25"/>
      <c r="E1517" s="203"/>
      <c r="F1517" s="25"/>
      <c r="G1517" s="204"/>
      <c r="H1517" s="25"/>
      <c r="I1517" s="25"/>
      <c r="J1517" s="25"/>
      <c r="L1517" s="25"/>
      <c r="M1517" s="25"/>
      <c r="N1517" s="25"/>
      <c r="O1517" s="25"/>
      <c r="P1517" s="25"/>
    </row>
    <row r="1518" spans="1:16" ht="16.5" thickBot="1" x14ac:dyDescent="0.25">
      <c r="A1518" s="25"/>
      <c r="B1518" s="25"/>
      <c r="C1518" s="198"/>
      <c r="D1518" s="25"/>
      <c r="E1518" s="203"/>
      <c r="F1518" s="25"/>
      <c r="G1518" s="204"/>
      <c r="H1518" s="25"/>
      <c r="I1518" s="25"/>
      <c r="J1518" s="25"/>
      <c r="L1518" s="25"/>
      <c r="M1518" s="25"/>
      <c r="N1518" s="25"/>
      <c r="O1518" s="25"/>
      <c r="P1518" s="25"/>
    </row>
    <row r="1519" spans="1:16" ht="16.5" thickBot="1" x14ac:dyDescent="0.25">
      <c r="A1519" s="25"/>
      <c r="B1519" s="25"/>
      <c r="C1519" s="198"/>
      <c r="D1519" s="25"/>
      <c r="E1519" s="203"/>
      <c r="F1519" s="25"/>
      <c r="G1519" s="204"/>
      <c r="H1519" s="25"/>
      <c r="I1519" s="25"/>
      <c r="J1519" s="25"/>
      <c r="L1519" s="25"/>
      <c r="M1519" s="25"/>
      <c r="N1519" s="25"/>
      <c r="O1519" s="25"/>
      <c r="P1519" s="25"/>
    </row>
    <row r="1520" spans="1:16" ht="16.5" thickBot="1" x14ac:dyDescent="0.25">
      <c r="A1520" s="25"/>
      <c r="B1520" s="25"/>
      <c r="C1520" s="198"/>
      <c r="D1520" s="25"/>
      <c r="E1520" s="203"/>
      <c r="F1520" s="25"/>
      <c r="G1520" s="204"/>
      <c r="H1520" s="25"/>
      <c r="I1520" s="25"/>
      <c r="J1520" s="25"/>
      <c r="L1520" s="25"/>
      <c r="M1520" s="25"/>
      <c r="N1520" s="25"/>
      <c r="O1520" s="25"/>
      <c r="P1520" s="25"/>
    </row>
    <row r="1521" spans="1:16" ht="16.5" thickBot="1" x14ac:dyDescent="0.25">
      <c r="A1521" s="25"/>
      <c r="B1521" s="25"/>
      <c r="C1521" s="198"/>
      <c r="D1521" s="25"/>
      <c r="E1521" s="203"/>
      <c r="F1521" s="25"/>
      <c r="G1521" s="204"/>
      <c r="H1521" s="25"/>
      <c r="I1521" s="25"/>
      <c r="J1521" s="25"/>
      <c r="L1521" s="25"/>
      <c r="M1521" s="25"/>
      <c r="N1521" s="25"/>
      <c r="O1521" s="25"/>
      <c r="P1521" s="25"/>
    </row>
    <row r="1522" spans="1:16" ht="16.5" thickBot="1" x14ac:dyDescent="0.25">
      <c r="A1522" s="25"/>
      <c r="B1522" s="25"/>
      <c r="C1522" s="198"/>
      <c r="D1522" s="25"/>
      <c r="E1522" s="203"/>
      <c r="F1522" s="25"/>
      <c r="G1522" s="204"/>
      <c r="H1522" s="25"/>
      <c r="I1522" s="25"/>
      <c r="J1522" s="25"/>
      <c r="L1522" s="25"/>
      <c r="M1522" s="25"/>
      <c r="N1522" s="25"/>
      <c r="O1522" s="25"/>
      <c r="P1522" s="25"/>
    </row>
    <row r="1523" spans="1:16" ht="16.5" thickBot="1" x14ac:dyDescent="0.25">
      <c r="A1523" s="25"/>
      <c r="B1523" s="25"/>
      <c r="C1523" s="198"/>
      <c r="D1523" s="25"/>
      <c r="E1523" s="203"/>
      <c r="F1523" s="25"/>
      <c r="G1523" s="204"/>
      <c r="H1523" s="25"/>
      <c r="I1523" s="25"/>
      <c r="J1523" s="25"/>
      <c r="L1523" s="25"/>
      <c r="M1523" s="25"/>
      <c r="N1523" s="25"/>
      <c r="O1523" s="25"/>
      <c r="P1523" s="25"/>
    </row>
    <row r="1524" spans="1:16" ht="16.5" thickBot="1" x14ac:dyDescent="0.25">
      <c r="A1524" s="25"/>
      <c r="B1524" s="25"/>
      <c r="C1524" s="198"/>
      <c r="D1524" s="25"/>
      <c r="E1524" s="203"/>
      <c r="F1524" s="25"/>
      <c r="G1524" s="204"/>
      <c r="H1524" s="25"/>
      <c r="I1524" s="25"/>
      <c r="J1524" s="25"/>
      <c r="L1524" s="25"/>
      <c r="M1524" s="25"/>
      <c r="N1524" s="25"/>
      <c r="O1524" s="25"/>
      <c r="P1524" s="25"/>
    </row>
    <row r="1525" spans="1:16" ht="16.5" thickBot="1" x14ac:dyDescent="0.25">
      <c r="A1525" s="25"/>
      <c r="B1525" s="25"/>
      <c r="C1525" s="198"/>
      <c r="D1525" s="25"/>
      <c r="E1525" s="203"/>
      <c r="F1525" s="25"/>
      <c r="G1525" s="204"/>
      <c r="H1525" s="25"/>
      <c r="I1525" s="25"/>
      <c r="J1525" s="25"/>
      <c r="L1525" s="25"/>
      <c r="M1525" s="25"/>
      <c r="N1525" s="25"/>
      <c r="O1525" s="25"/>
      <c r="P1525" s="25"/>
    </row>
    <row r="1526" spans="1:16" ht="16.5" thickBot="1" x14ac:dyDescent="0.25">
      <c r="A1526" s="25"/>
      <c r="B1526" s="25"/>
      <c r="C1526" s="198"/>
      <c r="D1526" s="25"/>
      <c r="E1526" s="203"/>
      <c r="F1526" s="25"/>
      <c r="G1526" s="204"/>
      <c r="H1526" s="25"/>
      <c r="I1526" s="25"/>
      <c r="J1526" s="25"/>
      <c r="L1526" s="25"/>
      <c r="M1526" s="25"/>
      <c r="N1526" s="25"/>
      <c r="O1526" s="25"/>
      <c r="P1526" s="25"/>
    </row>
    <row r="1527" spans="1:16" ht="16.5" thickBot="1" x14ac:dyDescent="0.25">
      <c r="A1527" s="25"/>
      <c r="B1527" s="25"/>
      <c r="C1527" s="198"/>
      <c r="D1527" s="25"/>
      <c r="E1527" s="203"/>
      <c r="F1527" s="25"/>
      <c r="G1527" s="204"/>
      <c r="H1527" s="25"/>
      <c r="I1527" s="25"/>
      <c r="J1527" s="25"/>
      <c r="L1527" s="25"/>
      <c r="M1527" s="25"/>
      <c r="N1527" s="25"/>
      <c r="O1527" s="25"/>
      <c r="P1527" s="25"/>
    </row>
    <row r="1528" spans="1:16" ht="16.5" thickBot="1" x14ac:dyDescent="0.25">
      <c r="A1528" s="25"/>
      <c r="B1528" s="25"/>
      <c r="C1528" s="198"/>
      <c r="D1528" s="25"/>
      <c r="E1528" s="203"/>
      <c r="F1528" s="25"/>
      <c r="G1528" s="204"/>
      <c r="H1528" s="25"/>
      <c r="I1528" s="25"/>
      <c r="J1528" s="25"/>
      <c r="L1528" s="25"/>
      <c r="M1528" s="25"/>
      <c r="N1528" s="25"/>
      <c r="O1528" s="25"/>
      <c r="P1528" s="25"/>
    </row>
    <row r="1529" spans="1:16" ht="16.5" thickBot="1" x14ac:dyDescent="0.25">
      <c r="A1529" s="25"/>
      <c r="B1529" s="25"/>
      <c r="C1529" s="198"/>
      <c r="D1529" s="25"/>
      <c r="E1529" s="203"/>
      <c r="F1529" s="25"/>
      <c r="G1529" s="204"/>
      <c r="H1529" s="25"/>
      <c r="I1529" s="25"/>
      <c r="J1529" s="25"/>
      <c r="L1529" s="25"/>
      <c r="M1529" s="25"/>
      <c r="N1529" s="25"/>
      <c r="O1529" s="25"/>
      <c r="P1529" s="25"/>
    </row>
    <row r="1530" spans="1:16" ht="16.5" thickBot="1" x14ac:dyDescent="0.25">
      <c r="A1530" s="25"/>
      <c r="B1530" s="25"/>
      <c r="C1530" s="198"/>
      <c r="D1530" s="25"/>
      <c r="E1530" s="203"/>
      <c r="F1530" s="25"/>
      <c r="G1530" s="204"/>
      <c r="H1530" s="25"/>
      <c r="I1530" s="25"/>
      <c r="J1530" s="25"/>
      <c r="L1530" s="25"/>
      <c r="M1530" s="25"/>
      <c r="N1530" s="25"/>
      <c r="O1530" s="25"/>
      <c r="P1530" s="25"/>
    </row>
    <row r="1531" spans="1:16" ht="16.5" thickBot="1" x14ac:dyDescent="0.25">
      <c r="A1531" s="25"/>
      <c r="B1531" s="25"/>
      <c r="C1531" s="198"/>
      <c r="D1531" s="25"/>
      <c r="E1531" s="203"/>
      <c r="F1531" s="25"/>
      <c r="G1531" s="204"/>
      <c r="H1531" s="25"/>
      <c r="I1531" s="25"/>
      <c r="J1531" s="25"/>
      <c r="L1531" s="25"/>
      <c r="M1531" s="25"/>
      <c r="N1531" s="25"/>
      <c r="O1531" s="25"/>
      <c r="P1531" s="25"/>
    </row>
    <row r="1532" spans="1:16" ht="16.5" thickBot="1" x14ac:dyDescent="0.25">
      <c r="A1532" s="25"/>
      <c r="B1532" s="25"/>
      <c r="C1532" s="198"/>
      <c r="D1532" s="25"/>
      <c r="E1532" s="203"/>
      <c r="F1532" s="25"/>
      <c r="G1532" s="204"/>
      <c r="H1532" s="25"/>
      <c r="I1532" s="25"/>
      <c r="J1532" s="25"/>
      <c r="L1532" s="25"/>
      <c r="M1532" s="25"/>
      <c r="N1532" s="25"/>
      <c r="O1532" s="25"/>
      <c r="P1532" s="25"/>
    </row>
    <row r="1533" spans="1:16" ht="16.5" thickBot="1" x14ac:dyDescent="0.25">
      <c r="A1533" s="25"/>
      <c r="B1533" s="25"/>
      <c r="C1533" s="198"/>
      <c r="D1533" s="25"/>
      <c r="E1533" s="203"/>
      <c r="F1533" s="25"/>
      <c r="G1533" s="204"/>
      <c r="H1533" s="25"/>
      <c r="I1533" s="25"/>
      <c r="J1533" s="25"/>
      <c r="L1533" s="25"/>
      <c r="M1533" s="25"/>
      <c r="N1533" s="25"/>
      <c r="O1533" s="25"/>
      <c r="P1533" s="25"/>
    </row>
    <row r="1534" spans="1:16" ht="16.5" thickBot="1" x14ac:dyDescent="0.25">
      <c r="A1534" s="25"/>
      <c r="B1534" s="25"/>
      <c r="C1534" s="198"/>
      <c r="D1534" s="25"/>
      <c r="E1534" s="203"/>
      <c r="F1534" s="25"/>
      <c r="G1534" s="204"/>
      <c r="H1534" s="25"/>
      <c r="I1534" s="25"/>
      <c r="J1534" s="25"/>
      <c r="L1534" s="25"/>
      <c r="M1534" s="25"/>
      <c r="N1534" s="25"/>
      <c r="O1534" s="25"/>
      <c r="P1534" s="25"/>
    </row>
    <row r="1535" spans="1:16" ht="16.5" thickBot="1" x14ac:dyDescent="0.25">
      <c r="A1535" s="25"/>
      <c r="B1535" s="25"/>
      <c r="C1535" s="198"/>
      <c r="D1535" s="25"/>
      <c r="E1535" s="203"/>
      <c r="F1535" s="25"/>
      <c r="G1535" s="204"/>
      <c r="H1535" s="25"/>
      <c r="I1535" s="25"/>
      <c r="J1535" s="25"/>
      <c r="L1535" s="25"/>
      <c r="M1535" s="25"/>
      <c r="N1535" s="25"/>
      <c r="O1535" s="25"/>
      <c r="P1535" s="25"/>
    </row>
    <row r="1536" spans="1:16" ht="16.5" thickBot="1" x14ac:dyDescent="0.25">
      <c r="A1536" s="25"/>
      <c r="B1536" s="25"/>
      <c r="C1536" s="198"/>
      <c r="D1536" s="25"/>
      <c r="E1536" s="203"/>
      <c r="F1536" s="25"/>
      <c r="G1536" s="204"/>
      <c r="H1536" s="25"/>
      <c r="I1536" s="25"/>
      <c r="J1536" s="25"/>
      <c r="L1536" s="25"/>
      <c r="M1536" s="25"/>
      <c r="N1536" s="25"/>
      <c r="O1536" s="25"/>
      <c r="P1536" s="25"/>
    </row>
    <row r="1537" spans="1:16" ht="16.5" thickBot="1" x14ac:dyDescent="0.25">
      <c r="A1537" s="25"/>
      <c r="B1537" s="25"/>
      <c r="C1537" s="198"/>
      <c r="D1537" s="25"/>
      <c r="E1537" s="203"/>
      <c r="F1537" s="25"/>
      <c r="G1537" s="204"/>
      <c r="H1537" s="25"/>
      <c r="I1537" s="25"/>
      <c r="J1537" s="25"/>
      <c r="L1537" s="25"/>
      <c r="M1537" s="25"/>
      <c r="N1537" s="25"/>
      <c r="O1537" s="25"/>
      <c r="P1537" s="25"/>
    </row>
    <row r="1538" spans="1:16" ht="16.5" thickBot="1" x14ac:dyDescent="0.25">
      <c r="A1538" s="25"/>
      <c r="B1538" s="25"/>
      <c r="C1538" s="198"/>
      <c r="D1538" s="25"/>
      <c r="E1538" s="203"/>
      <c r="F1538" s="25"/>
      <c r="G1538" s="204"/>
      <c r="H1538" s="25"/>
      <c r="I1538" s="25"/>
      <c r="J1538" s="25"/>
      <c r="L1538" s="25"/>
      <c r="M1538" s="25"/>
      <c r="N1538" s="25"/>
      <c r="O1538" s="25"/>
      <c r="P1538" s="25"/>
    </row>
    <row r="1539" spans="1:16" ht="16.5" thickBot="1" x14ac:dyDescent="0.25">
      <c r="A1539" s="25"/>
      <c r="B1539" s="25"/>
      <c r="C1539" s="198"/>
      <c r="D1539" s="25"/>
      <c r="E1539" s="203"/>
      <c r="F1539" s="25"/>
      <c r="G1539" s="204"/>
      <c r="H1539" s="25"/>
      <c r="I1539" s="25"/>
      <c r="J1539" s="25"/>
      <c r="L1539" s="25"/>
      <c r="M1539" s="25"/>
      <c r="N1539" s="25"/>
      <c r="O1539" s="25"/>
      <c r="P1539" s="25"/>
    </row>
    <row r="1540" spans="1:16" ht="16.5" thickBot="1" x14ac:dyDescent="0.25">
      <c r="A1540" s="25"/>
      <c r="B1540" s="25"/>
      <c r="C1540" s="198"/>
      <c r="D1540" s="25"/>
      <c r="E1540" s="203"/>
      <c r="F1540" s="25"/>
      <c r="G1540" s="204"/>
      <c r="H1540" s="25"/>
      <c r="I1540" s="25"/>
      <c r="J1540" s="25"/>
      <c r="L1540" s="25"/>
      <c r="M1540" s="25"/>
      <c r="N1540" s="25"/>
      <c r="O1540" s="25"/>
      <c r="P1540" s="25"/>
    </row>
    <row r="1541" spans="1:16" ht="16.5" thickBot="1" x14ac:dyDescent="0.25">
      <c r="A1541" s="25"/>
      <c r="B1541" s="25"/>
      <c r="C1541" s="198"/>
      <c r="D1541" s="25"/>
      <c r="E1541" s="203"/>
      <c r="F1541" s="25"/>
      <c r="G1541" s="204"/>
      <c r="H1541" s="25"/>
      <c r="I1541" s="25"/>
      <c r="J1541" s="25"/>
      <c r="L1541" s="25"/>
      <c r="M1541" s="25"/>
      <c r="N1541" s="25"/>
      <c r="O1541" s="25"/>
      <c r="P1541" s="25"/>
    </row>
    <row r="1542" spans="1:16" ht="16.5" thickBot="1" x14ac:dyDescent="0.25">
      <c r="A1542" s="25"/>
      <c r="B1542" s="25"/>
      <c r="C1542" s="198"/>
      <c r="D1542" s="25"/>
      <c r="E1542" s="203"/>
      <c r="F1542" s="25"/>
      <c r="G1542" s="204"/>
      <c r="H1542" s="25"/>
      <c r="I1542" s="25"/>
      <c r="J1542" s="25"/>
      <c r="L1542" s="25"/>
      <c r="M1542" s="25"/>
      <c r="N1542" s="25"/>
      <c r="O1542" s="25"/>
      <c r="P1542" s="25"/>
    </row>
    <row r="1543" spans="1:16" ht="16.5" thickBot="1" x14ac:dyDescent="0.25">
      <c r="A1543" s="25"/>
      <c r="B1543" s="25"/>
      <c r="C1543" s="198"/>
      <c r="D1543" s="25"/>
      <c r="E1543" s="203"/>
      <c r="F1543" s="25"/>
      <c r="G1543" s="204"/>
      <c r="H1543" s="25"/>
      <c r="I1543" s="25"/>
      <c r="J1543" s="25"/>
      <c r="L1543" s="25"/>
      <c r="M1543" s="25"/>
      <c r="N1543" s="25"/>
      <c r="O1543" s="25"/>
      <c r="P1543" s="25"/>
    </row>
    <row r="1544" spans="1:16" ht="16.5" thickBot="1" x14ac:dyDescent="0.25">
      <c r="A1544" s="25"/>
      <c r="B1544" s="25"/>
      <c r="C1544" s="198"/>
      <c r="D1544" s="25"/>
      <c r="E1544" s="203"/>
      <c r="F1544" s="25"/>
      <c r="G1544" s="204"/>
      <c r="H1544" s="25"/>
      <c r="I1544" s="25"/>
      <c r="J1544" s="25"/>
      <c r="L1544" s="25"/>
      <c r="M1544" s="25"/>
      <c r="N1544" s="25"/>
      <c r="O1544" s="25"/>
      <c r="P1544" s="25"/>
    </row>
    <row r="1545" spans="1:16" ht="16.5" thickBot="1" x14ac:dyDescent="0.25">
      <c r="A1545" s="25"/>
      <c r="B1545" s="25"/>
      <c r="C1545" s="198"/>
      <c r="D1545" s="25"/>
      <c r="E1545" s="203"/>
      <c r="F1545" s="25"/>
      <c r="G1545" s="204"/>
      <c r="H1545" s="25"/>
      <c r="I1545" s="25"/>
      <c r="J1545" s="25"/>
      <c r="L1545" s="25"/>
      <c r="M1545" s="25"/>
      <c r="N1545" s="25"/>
      <c r="O1545" s="25"/>
      <c r="P1545" s="25"/>
    </row>
    <row r="1546" spans="1:16" ht="16.5" thickBot="1" x14ac:dyDescent="0.25">
      <c r="A1546" s="25"/>
      <c r="B1546" s="25"/>
      <c r="C1546" s="198"/>
      <c r="D1546" s="25"/>
      <c r="E1546" s="203"/>
      <c r="F1546" s="25"/>
      <c r="G1546" s="204"/>
      <c r="H1546" s="25"/>
      <c r="I1546" s="25"/>
      <c r="J1546" s="25"/>
      <c r="L1546" s="25"/>
      <c r="M1546" s="25"/>
      <c r="N1546" s="25"/>
      <c r="O1546" s="25"/>
      <c r="P1546" s="25"/>
    </row>
    <row r="1547" spans="1:16" ht="16.5" thickBot="1" x14ac:dyDescent="0.25">
      <c r="A1547" s="25"/>
      <c r="B1547" s="25"/>
      <c r="C1547" s="198"/>
      <c r="D1547" s="25"/>
      <c r="E1547" s="203"/>
      <c r="F1547" s="25"/>
      <c r="G1547" s="204"/>
      <c r="H1547" s="25"/>
      <c r="I1547" s="25"/>
      <c r="J1547" s="25"/>
      <c r="L1547" s="25"/>
      <c r="M1547" s="25"/>
      <c r="N1547" s="25"/>
      <c r="O1547" s="25"/>
      <c r="P1547" s="25"/>
    </row>
    <row r="1548" spans="1:16" ht="16.5" thickBot="1" x14ac:dyDescent="0.25">
      <c r="A1548" s="25"/>
      <c r="B1548" s="25"/>
      <c r="C1548" s="198"/>
      <c r="D1548" s="25"/>
      <c r="E1548" s="203"/>
      <c r="F1548" s="25"/>
      <c r="G1548" s="204"/>
      <c r="H1548" s="25"/>
      <c r="I1548" s="25"/>
      <c r="J1548" s="25"/>
      <c r="L1548" s="25"/>
      <c r="M1548" s="25"/>
      <c r="N1548" s="25"/>
      <c r="O1548" s="25"/>
      <c r="P1548" s="25"/>
    </row>
    <row r="1549" spans="1:16" ht="16.5" thickBot="1" x14ac:dyDescent="0.25">
      <c r="A1549" s="25"/>
      <c r="B1549" s="25"/>
      <c r="C1549" s="198"/>
      <c r="D1549" s="25"/>
      <c r="E1549" s="203"/>
      <c r="F1549" s="25"/>
      <c r="G1549" s="204"/>
      <c r="H1549" s="25"/>
      <c r="I1549" s="25"/>
      <c r="J1549" s="25"/>
      <c r="L1549" s="25"/>
      <c r="M1549" s="25"/>
      <c r="N1549" s="25"/>
      <c r="O1549" s="25"/>
      <c r="P1549" s="25"/>
    </row>
    <row r="1550" spans="1:16" ht="16.5" thickBot="1" x14ac:dyDescent="0.25">
      <c r="A1550" s="25"/>
      <c r="B1550" s="25"/>
      <c r="C1550" s="198"/>
      <c r="D1550" s="25"/>
      <c r="E1550" s="203"/>
      <c r="F1550" s="25"/>
      <c r="G1550" s="204"/>
      <c r="H1550" s="25"/>
      <c r="I1550" s="25"/>
      <c r="J1550" s="25"/>
      <c r="L1550" s="25"/>
      <c r="M1550" s="25"/>
      <c r="N1550" s="25"/>
      <c r="O1550" s="25"/>
      <c r="P1550" s="25"/>
    </row>
    <row r="1551" spans="1:16" ht="16.5" thickBot="1" x14ac:dyDescent="0.25">
      <c r="A1551" s="25"/>
      <c r="B1551" s="25"/>
      <c r="C1551" s="198"/>
      <c r="D1551" s="25"/>
      <c r="E1551" s="203"/>
      <c r="F1551" s="25"/>
      <c r="G1551" s="204"/>
      <c r="H1551" s="25"/>
      <c r="I1551" s="25"/>
      <c r="J1551" s="25"/>
      <c r="L1551" s="25"/>
      <c r="M1551" s="25"/>
      <c r="N1551" s="25"/>
      <c r="O1551" s="25"/>
      <c r="P1551" s="25"/>
    </row>
    <row r="1552" spans="1:16" ht="16.5" thickBot="1" x14ac:dyDescent="0.25">
      <c r="A1552" s="25"/>
      <c r="B1552" s="25"/>
      <c r="C1552" s="198"/>
      <c r="D1552" s="25"/>
      <c r="E1552" s="203"/>
      <c r="F1552" s="25"/>
      <c r="G1552" s="204"/>
      <c r="H1552" s="25"/>
      <c r="I1552" s="25"/>
      <c r="J1552" s="25"/>
      <c r="L1552" s="25"/>
      <c r="M1552" s="25"/>
      <c r="N1552" s="25"/>
      <c r="O1552" s="25"/>
      <c r="P1552" s="25"/>
    </row>
    <row r="1553" spans="1:16" ht="16.5" thickBot="1" x14ac:dyDescent="0.25">
      <c r="A1553" s="25"/>
      <c r="B1553" s="25"/>
      <c r="C1553" s="198"/>
      <c r="D1553" s="25"/>
      <c r="E1553" s="203"/>
      <c r="F1553" s="25"/>
      <c r="G1553" s="204"/>
      <c r="H1553" s="25"/>
      <c r="I1553" s="25"/>
      <c r="J1553" s="25"/>
      <c r="L1553" s="25"/>
      <c r="M1553" s="25"/>
      <c r="N1553" s="25"/>
      <c r="O1553" s="25"/>
      <c r="P1553" s="25"/>
    </row>
    <row r="1554" spans="1:16" ht="16.5" thickBot="1" x14ac:dyDescent="0.25">
      <c r="A1554" s="25"/>
      <c r="B1554" s="25"/>
      <c r="C1554" s="198"/>
      <c r="D1554" s="25"/>
      <c r="E1554" s="203"/>
      <c r="F1554" s="25"/>
      <c r="G1554" s="204"/>
      <c r="H1554" s="25"/>
      <c r="I1554" s="25"/>
      <c r="J1554" s="25"/>
      <c r="L1554" s="25"/>
      <c r="M1554" s="25"/>
      <c r="N1554" s="25"/>
      <c r="O1554" s="25"/>
      <c r="P1554" s="25"/>
    </row>
    <row r="1555" spans="1:16" ht="16.5" thickBot="1" x14ac:dyDescent="0.25">
      <c r="A1555" s="25"/>
      <c r="B1555" s="25"/>
      <c r="C1555" s="198"/>
      <c r="D1555" s="25"/>
      <c r="E1555" s="203"/>
      <c r="F1555" s="25"/>
      <c r="G1555" s="204"/>
      <c r="H1555" s="25"/>
      <c r="I1555" s="25"/>
      <c r="J1555" s="25"/>
      <c r="L1555" s="25"/>
      <c r="M1555" s="25"/>
      <c r="N1555" s="25"/>
      <c r="O1555" s="25"/>
      <c r="P1555" s="25"/>
    </row>
    <row r="1556" spans="1:16" ht="16.5" thickBot="1" x14ac:dyDescent="0.25">
      <c r="A1556" s="25"/>
      <c r="B1556" s="25"/>
      <c r="C1556" s="198"/>
      <c r="D1556" s="25"/>
      <c r="E1556" s="203"/>
      <c r="F1556" s="25"/>
      <c r="G1556" s="204"/>
      <c r="H1556" s="25"/>
      <c r="I1556" s="25"/>
      <c r="J1556" s="25"/>
      <c r="L1556" s="25"/>
      <c r="M1556" s="25"/>
      <c r="N1556" s="25"/>
      <c r="O1556" s="25"/>
      <c r="P1556" s="25"/>
    </row>
    <row r="1557" spans="1:16" ht="16.5" thickBot="1" x14ac:dyDescent="0.25">
      <c r="A1557" s="25"/>
      <c r="B1557" s="25"/>
      <c r="C1557" s="198"/>
      <c r="D1557" s="25"/>
      <c r="E1557" s="203"/>
      <c r="F1557" s="25"/>
      <c r="G1557" s="204"/>
      <c r="H1557" s="25"/>
      <c r="I1557" s="25"/>
      <c r="J1557" s="25"/>
      <c r="L1557" s="25"/>
      <c r="M1557" s="25"/>
      <c r="N1557" s="25"/>
      <c r="O1557" s="25"/>
      <c r="P1557" s="25"/>
    </row>
    <row r="1558" spans="1:16" ht="16.5" thickBot="1" x14ac:dyDescent="0.25">
      <c r="A1558" s="25"/>
      <c r="B1558" s="25"/>
      <c r="C1558" s="198"/>
      <c r="D1558" s="25"/>
      <c r="E1558" s="203"/>
      <c r="F1558" s="25"/>
      <c r="G1558" s="204"/>
      <c r="H1558" s="25"/>
      <c r="I1558" s="25"/>
      <c r="J1558" s="25"/>
      <c r="L1558" s="25"/>
      <c r="M1558" s="25"/>
      <c r="N1558" s="25"/>
      <c r="O1558" s="25"/>
      <c r="P1558" s="25"/>
    </row>
    <row r="1559" spans="1:16" ht="16.5" thickBot="1" x14ac:dyDescent="0.25">
      <c r="A1559" s="25"/>
      <c r="B1559" s="25"/>
      <c r="C1559" s="198"/>
      <c r="D1559" s="25"/>
      <c r="E1559" s="203"/>
      <c r="F1559" s="25"/>
      <c r="G1559" s="204"/>
      <c r="H1559" s="25"/>
      <c r="I1559" s="25"/>
      <c r="J1559" s="25"/>
      <c r="L1559" s="25"/>
      <c r="M1559" s="25"/>
      <c r="N1559" s="25"/>
      <c r="O1559" s="25"/>
      <c r="P1559" s="25"/>
    </row>
    <row r="1560" spans="1:16" ht="16.5" thickBot="1" x14ac:dyDescent="0.25">
      <c r="A1560" s="25"/>
      <c r="B1560" s="25"/>
      <c r="C1560" s="198"/>
      <c r="D1560" s="25"/>
      <c r="E1560" s="203"/>
      <c r="F1560" s="25"/>
      <c r="G1560" s="204"/>
      <c r="H1560" s="25"/>
      <c r="I1560" s="25"/>
      <c r="J1560" s="25"/>
      <c r="L1560" s="25"/>
      <c r="M1560" s="25"/>
      <c r="N1560" s="25"/>
      <c r="O1560" s="25"/>
      <c r="P1560" s="25"/>
    </row>
    <row r="1561" spans="1:16" ht="16.5" thickBot="1" x14ac:dyDescent="0.25">
      <c r="A1561" s="25"/>
      <c r="B1561" s="25"/>
      <c r="C1561" s="198"/>
      <c r="D1561" s="25"/>
      <c r="E1561" s="203"/>
      <c r="F1561" s="25"/>
      <c r="G1561" s="204"/>
      <c r="H1561" s="25"/>
      <c r="I1561" s="25"/>
      <c r="J1561" s="25"/>
      <c r="L1561" s="25"/>
      <c r="M1561" s="25"/>
      <c r="N1561" s="25"/>
      <c r="O1561" s="25"/>
      <c r="P1561" s="25"/>
    </row>
    <row r="1562" spans="1:16" ht="16.5" thickBot="1" x14ac:dyDescent="0.25">
      <c r="A1562" s="25"/>
      <c r="B1562" s="25"/>
      <c r="C1562" s="198"/>
      <c r="D1562" s="25"/>
      <c r="E1562" s="203"/>
      <c r="F1562" s="25"/>
      <c r="G1562" s="204"/>
      <c r="H1562" s="25"/>
      <c r="I1562" s="25"/>
      <c r="J1562" s="25"/>
      <c r="L1562" s="25"/>
      <c r="M1562" s="25"/>
      <c r="N1562" s="25"/>
      <c r="O1562" s="25"/>
      <c r="P1562" s="25"/>
    </row>
    <row r="1563" spans="1:16" ht="16.5" thickBot="1" x14ac:dyDescent="0.25">
      <c r="A1563" s="25"/>
      <c r="B1563" s="25"/>
      <c r="C1563" s="198"/>
      <c r="D1563" s="25"/>
      <c r="E1563" s="203"/>
      <c r="F1563" s="25"/>
      <c r="G1563" s="204"/>
      <c r="H1563" s="25"/>
      <c r="I1563" s="25"/>
      <c r="J1563" s="25"/>
      <c r="L1563" s="25"/>
      <c r="M1563" s="25"/>
      <c r="N1563" s="25"/>
      <c r="O1563" s="25"/>
      <c r="P1563" s="25"/>
    </row>
    <row r="1564" spans="1:16" ht="16.5" thickBot="1" x14ac:dyDescent="0.25">
      <c r="A1564" s="25"/>
      <c r="B1564" s="25"/>
      <c r="C1564" s="198"/>
      <c r="D1564" s="25"/>
      <c r="E1564" s="203"/>
      <c r="F1564" s="25"/>
      <c r="G1564" s="204"/>
      <c r="H1564" s="25"/>
      <c r="I1564" s="25"/>
      <c r="J1564" s="25"/>
      <c r="L1564" s="25"/>
      <c r="M1564" s="25"/>
      <c r="N1564" s="25"/>
      <c r="O1564" s="25"/>
      <c r="P1564" s="25"/>
    </row>
    <row r="1565" spans="1:16" ht="16.5" thickBot="1" x14ac:dyDescent="0.25">
      <c r="A1565" s="25"/>
      <c r="B1565" s="25"/>
      <c r="C1565" s="198"/>
      <c r="D1565" s="25"/>
      <c r="E1565" s="203"/>
      <c r="F1565" s="25"/>
      <c r="G1565" s="204"/>
      <c r="H1565" s="25"/>
      <c r="I1565" s="25"/>
      <c r="J1565" s="25"/>
      <c r="L1565" s="25"/>
      <c r="M1565" s="25"/>
      <c r="N1565" s="25"/>
      <c r="O1565" s="25"/>
      <c r="P1565" s="25"/>
    </row>
    <row r="1566" spans="1:16" ht="16.5" thickBot="1" x14ac:dyDescent="0.25">
      <c r="A1566" s="25"/>
      <c r="B1566" s="25"/>
      <c r="C1566" s="198"/>
      <c r="D1566" s="25"/>
      <c r="E1566" s="203"/>
      <c r="F1566" s="25"/>
      <c r="G1566" s="204"/>
      <c r="H1566" s="25"/>
      <c r="I1566" s="25"/>
      <c r="J1566" s="25"/>
      <c r="L1566" s="25"/>
      <c r="M1566" s="25"/>
      <c r="N1566" s="25"/>
      <c r="O1566" s="25"/>
      <c r="P1566" s="25"/>
    </row>
    <row r="1567" spans="1:16" ht="16.5" thickBot="1" x14ac:dyDescent="0.25">
      <c r="A1567" s="25"/>
      <c r="B1567" s="25"/>
      <c r="C1567" s="198"/>
      <c r="D1567" s="25"/>
      <c r="E1567" s="203"/>
      <c r="F1567" s="25"/>
      <c r="G1567" s="204"/>
      <c r="H1567" s="25"/>
      <c r="I1567" s="25"/>
      <c r="J1567" s="25"/>
      <c r="L1567" s="25"/>
      <c r="M1567" s="25"/>
      <c r="N1567" s="25"/>
      <c r="O1567" s="25"/>
      <c r="P1567" s="25"/>
    </row>
    <row r="1568" spans="1:16" ht="16.5" thickBot="1" x14ac:dyDescent="0.25">
      <c r="A1568" s="25"/>
      <c r="B1568" s="25"/>
      <c r="C1568" s="198"/>
      <c r="D1568" s="25"/>
      <c r="E1568" s="203"/>
      <c r="F1568" s="25"/>
      <c r="G1568" s="204"/>
      <c r="H1568" s="25"/>
      <c r="I1568" s="25"/>
      <c r="J1568" s="25"/>
      <c r="L1568" s="25"/>
      <c r="M1568" s="25"/>
      <c r="N1568" s="25"/>
      <c r="O1568" s="25"/>
      <c r="P1568" s="25"/>
    </row>
    <row r="1569" spans="1:16" ht="16.5" thickBot="1" x14ac:dyDescent="0.25">
      <c r="A1569" s="25"/>
      <c r="B1569" s="25"/>
      <c r="C1569" s="198"/>
      <c r="D1569" s="25"/>
      <c r="E1569" s="203"/>
      <c r="F1569" s="25"/>
      <c r="G1569" s="204"/>
      <c r="H1569" s="25"/>
      <c r="I1569" s="25"/>
      <c r="J1569" s="25"/>
      <c r="L1569" s="25"/>
      <c r="M1569" s="25"/>
      <c r="N1569" s="25"/>
      <c r="O1569" s="25"/>
      <c r="P1569" s="25"/>
    </row>
    <row r="1570" spans="1:16" ht="16.5" thickBot="1" x14ac:dyDescent="0.25">
      <c r="A1570" s="25"/>
      <c r="B1570" s="25"/>
      <c r="C1570" s="198"/>
      <c r="D1570" s="25"/>
      <c r="E1570" s="203"/>
      <c r="F1570" s="25"/>
      <c r="G1570" s="204"/>
      <c r="H1570" s="25"/>
      <c r="I1570" s="25"/>
      <c r="J1570" s="25"/>
      <c r="L1570" s="25"/>
      <c r="M1570" s="25"/>
      <c r="N1570" s="25"/>
      <c r="O1570" s="25"/>
      <c r="P1570" s="25"/>
    </row>
    <row r="1571" spans="1:16" ht="16.5" thickBot="1" x14ac:dyDescent="0.25">
      <c r="A1571" s="25"/>
      <c r="B1571" s="25"/>
      <c r="C1571" s="198"/>
      <c r="D1571" s="25"/>
      <c r="E1571" s="203"/>
      <c r="F1571" s="25"/>
      <c r="G1571" s="204"/>
      <c r="H1571" s="25"/>
      <c r="I1571" s="25"/>
      <c r="J1571" s="25"/>
      <c r="L1571" s="25"/>
      <c r="M1571" s="25"/>
      <c r="N1571" s="25"/>
      <c r="O1571" s="25"/>
      <c r="P1571" s="25"/>
    </row>
    <row r="1572" spans="1:16" ht="16.5" thickBot="1" x14ac:dyDescent="0.25">
      <c r="A1572" s="25"/>
      <c r="B1572" s="25"/>
      <c r="C1572" s="198"/>
      <c r="D1572" s="25"/>
      <c r="E1572" s="203"/>
      <c r="F1572" s="25"/>
      <c r="G1572" s="204"/>
      <c r="H1572" s="25"/>
      <c r="I1572" s="25"/>
      <c r="J1572" s="25"/>
      <c r="L1572" s="25"/>
      <c r="M1572" s="25"/>
      <c r="N1572" s="25"/>
      <c r="O1572" s="25"/>
      <c r="P1572" s="25"/>
    </row>
    <row r="1573" spans="1:16" ht="16.5" thickBot="1" x14ac:dyDescent="0.25">
      <c r="A1573" s="25"/>
      <c r="B1573" s="25"/>
      <c r="C1573" s="198"/>
      <c r="D1573" s="25"/>
      <c r="E1573" s="203"/>
      <c r="F1573" s="25"/>
      <c r="G1573" s="204"/>
      <c r="H1573" s="25"/>
      <c r="I1573" s="25"/>
      <c r="J1573" s="25"/>
      <c r="L1573" s="25"/>
      <c r="M1573" s="25"/>
      <c r="N1573" s="25"/>
      <c r="O1573" s="25"/>
      <c r="P1573" s="25"/>
    </row>
    <row r="1574" spans="1:16" ht="16.5" thickBot="1" x14ac:dyDescent="0.25">
      <c r="A1574" s="25"/>
      <c r="B1574" s="25"/>
      <c r="C1574" s="198"/>
      <c r="D1574" s="25"/>
      <c r="E1574" s="203"/>
      <c r="F1574" s="25"/>
      <c r="G1574" s="204"/>
      <c r="H1574" s="25"/>
      <c r="I1574" s="25"/>
      <c r="J1574" s="25"/>
      <c r="L1574" s="25"/>
      <c r="M1574" s="25"/>
      <c r="N1574" s="25"/>
      <c r="O1574" s="25"/>
      <c r="P1574" s="25"/>
    </row>
    <row r="1575" spans="1:16" ht="16.5" thickBot="1" x14ac:dyDescent="0.25">
      <c r="A1575" s="25"/>
      <c r="B1575" s="25"/>
      <c r="C1575" s="198"/>
      <c r="D1575" s="25"/>
      <c r="E1575" s="203"/>
      <c r="F1575" s="25"/>
      <c r="G1575" s="204"/>
      <c r="H1575" s="25"/>
      <c r="I1575" s="25"/>
      <c r="J1575" s="25"/>
      <c r="L1575" s="25"/>
      <c r="M1575" s="25"/>
      <c r="N1575" s="25"/>
      <c r="O1575" s="25"/>
      <c r="P1575" s="25"/>
    </row>
    <row r="1576" spans="1:16" ht="16.5" thickBot="1" x14ac:dyDescent="0.25">
      <c r="A1576" s="25"/>
      <c r="B1576" s="25"/>
      <c r="C1576" s="198"/>
      <c r="D1576" s="25"/>
      <c r="E1576" s="203"/>
      <c r="F1576" s="25"/>
      <c r="G1576" s="204"/>
      <c r="H1576" s="25"/>
      <c r="I1576" s="25"/>
      <c r="J1576" s="25"/>
      <c r="L1576" s="25"/>
      <c r="M1576" s="25"/>
      <c r="N1576" s="25"/>
      <c r="O1576" s="25"/>
      <c r="P1576" s="25"/>
    </row>
    <row r="1577" spans="1:16" ht="16.5" thickBot="1" x14ac:dyDescent="0.25">
      <c r="A1577" s="25"/>
      <c r="B1577" s="25"/>
      <c r="C1577" s="198"/>
      <c r="D1577" s="25"/>
      <c r="E1577" s="203"/>
      <c r="F1577" s="25"/>
      <c r="G1577" s="204"/>
      <c r="H1577" s="25"/>
      <c r="I1577" s="25"/>
      <c r="J1577" s="25"/>
      <c r="L1577" s="25"/>
      <c r="M1577" s="25"/>
      <c r="N1577" s="25"/>
      <c r="O1577" s="25"/>
      <c r="P1577" s="25"/>
    </row>
    <row r="1578" spans="1:16" ht="16.5" thickBot="1" x14ac:dyDescent="0.25">
      <c r="A1578" s="25"/>
      <c r="B1578" s="25"/>
      <c r="C1578" s="198"/>
      <c r="D1578" s="25"/>
      <c r="E1578" s="203"/>
      <c r="F1578" s="25"/>
      <c r="G1578" s="204"/>
      <c r="H1578" s="25"/>
      <c r="I1578" s="25"/>
      <c r="J1578" s="25"/>
      <c r="L1578" s="25"/>
      <c r="M1578" s="25"/>
      <c r="N1578" s="25"/>
      <c r="O1578" s="25"/>
      <c r="P1578" s="25"/>
    </row>
    <row r="1579" spans="1:16" ht="16.5" thickBot="1" x14ac:dyDescent="0.25">
      <c r="A1579" s="25"/>
      <c r="B1579" s="25"/>
      <c r="C1579" s="198"/>
      <c r="D1579" s="25"/>
      <c r="E1579" s="203"/>
      <c r="F1579" s="25"/>
      <c r="G1579" s="204"/>
      <c r="H1579" s="25"/>
      <c r="I1579" s="25"/>
      <c r="J1579" s="25"/>
      <c r="L1579" s="25"/>
      <c r="M1579" s="25"/>
      <c r="N1579" s="25"/>
      <c r="O1579" s="25"/>
      <c r="P1579" s="25"/>
    </row>
    <row r="1580" spans="1:16" ht="16.5" thickBot="1" x14ac:dyDescent="0.25">
      <c r="A1580" s="25"/>
      <c r="B1580" s="25"/>
      <c r="C1580" s="198"/>
      <c r="D1580" s="25"/>
      <c r="E1580" s="203"/>
      <c r="F1580" s="25"/>
      <c r="G1580" s="204"/>
      <c r="H1580" s="25"/>
      <c r="I1580" s="25"/>
      <c r="J1580" s="25"/>
      <c r="L1580" s="25"/>
      <c r="M1580" s="25"/>
      <c r="N1580" s="25"/>
      <c r="O1580" s="25"/>
      <c r="P1580" s="25"/>
    </row>
    <row r="1581" spans="1:16" ht="16.5" thickBot="1" x14ac:dyDescent="0.25">
      <c r="A1581" s="25"/>
      <c r="B1581" s="25"/>
      <c r="C1581" s="198"/>
      <c r="D1581" s="25"/>
      <c r="E1581" s="203"/>
      <c r="F1581" s="25"/>
      <c r="G1581" s="204"/>
      <c r="H1581" s="25"/>
      <c r="I1581" s="25"/>
      <c r="J1581" s="25"/>
      <c r="L1581" s="25"/>
      <c r="M1581" s="25"/>
      <c r="N1581" s="25"/>
      <c r="O1581" s="25"/>
      <c r="P1581" s="25"/>
    </row>
    <row r="1582" spans="1:16" ht="16.5" thickBot="1" x14ac:dyDescent="0.25">
      <c r="A1582" s="25"/>
      <c r="B1582" s="25"/>
      <c r="C1582" s="198"/>
      <c r="D1582" s="25"/>
      <c r="E1582" s="203"/>
      <c r="F1582" s="25"/>
      <c r="G1582" s="204"/>
      <c r="H1582" s="25"/>
      <c r="I1582" s="25"/>
      <c r="J1582" s="25"/>
      <c r="L1582" s="25"/>
      <c r="M1582" s="25"/>
      <c r="N1582" s="25"/>
      <c r="O1582" s="25"/>
      <c r="P1582" s="25"/>
    </row>
    <row r="1583" spans="1:16" ht="16.5" thickBot="1" x14ac:dyDescent="0.25">
      <c r="A1583" s="25"/>
      <c r="B1583" s="25"/>
      <c r="C1583" s="198"/>
      <c r="D1583" s="25"/>
      <c r="E1583" s="203"/>
      <c r="F1583" s="25"/>
      <c r="G1583" s="204"/>
      <c r="H1583" s="25"/>
      <c r="I1583" s="25"/>
      <c r="J1583" s="25"/>
      <c r="L1583" s="25"/>
      <c r="M1583" s="25"/>
      <c r="N1583" s="25"/>
      <c r="O1583" s="25"/>
      <c r="P1583" s="25"/>
    </row>
    <row r="1584" spans="1:16" ht="16.5" thickBot="1" x14ac:dyDescent="0.25">
      <c r="A1584" s="25"/>
      <c r="B1584" s="25"/>
      <c r="C1584" s="198"/>
      <c r="D1584" s="25"/>
      <c r="E1584" s="203"/>
      <c r="F1584" s="25"/>
      <c r="G1584" s="204"/>
      <c r="H1584" s="25"/>
      <c r="I1584" s="25"/>
      <c r="J1584" s="25"/>
      <c r="L1584" s="25"/>
      <c r="M1584" s="25"/>
      <c r="N1584" s="25"/>
      <c r="O1584" s="25"/>
      <c r="P1584" s="25"/>
    </row>
    <row r="1585" spans="1:16" ht="16.5" thickBot="1" x14ac:dyDescent="0.25">
      <c r="A1585" s="25"/>
      <c r="B1585" s="25"/>
      <c r="C1585" s="198"/>
      <c r="D1585" s="25"/>
      <c r="E1585" s="203"/>
      <c r="F1585" s="25"/>
      <c r="G1585" s="204"/>
      <c r="H1585" s="25"/>
      <c r="I1585" s="25"/>
      <c r="J1585" s="25"/>
      <c r="L1585" s="25"/>
      <c r="M1585" s="25"/>
      <c r="N1585" s="25"/>
      <c r="O1585" s="25"/>
      <c r="P1585" s="25"/>
    </row>
    <row r="1586" spans="1:16" ht="16.5" thickBot="1" x14ac:dyDescent="0.25">
      <c r="A1586" s="25"/>
      <c r="B1586" s="25"/>
      <c r="C1586" s="198"/>
      <c r="D1586" s="25"/>
      <c r="E1586" s="203"/>
      <c r="F1586" s="25"/>
      <c r="G1586" s="204"/>
      <c r="H1586" s="25"/>
      <c r="I1586" s="25"/>
      <c r="J1586" s="25"/>
      <c r="L1586" s="25"/>
      <c r="M1586" s="25"/>
      <c r="N1586" s="25"/>
      <c r="O1586" s="25"/>
      <c r="P1586" s="25"/>
    </row>
    <row r="1587" spans="1:16" ht="16.5" thickBot="1" x14ac:dyDescent="0.25">
      <c r="A1587" s="25"/>
      <c r="B1587" s="25"/>
      <c r="C1587" s="198"/>
      <c r="D1587" s="25"/>
      <c r="E1587" s="203"/>
      <c r="F1587" s="25"/>
      <c r="G1587" s="204"/>
      <c r="H1587" s="25"/>
      <c r="I1587" s="25"/>
      <c r="J1587" s="25"/>
      <c r="L1587" s="25"/>
      <c r="M1587" s="25"/>
      <c r="N1587" s="25"/>
      <c r="O1587" s="25"/>
      <c r="P1587" s="25"/>
    </row>
    <row r="1588" spans="1:16" ht="16.5" thickBot="1" x14ac:dyDescent="0.25">
      <c r="A1588" s="25"/>
      <c r="B1588" s="25"/>
      <c r="C1588" s="198"/>
      <c r="D1588" s="25"/>
      <c r="E1588" s="203"/>
      <c r="F1588" s="25"/>
      <c r="G1588" s="204"/>
      <c r="H1588" s="25"/>
      <c r="I1588" s="25"/>
      <c r="J1588" s="25"/>
      <c r="L1588" s="25"/>
      <c r="M1588" s="25"/>
      <c r="N1588" s="25"/>
      <c r="O1588" s="25"/>
      <c r="P1588" s="25"/>
    </row>
    <row r="1589" spans="1:16" ht="16.5" thickBot="1" x14ac:dyDescent="0.25">
      <c r="A1589" s="25"/>
      <c r="B1589" s="25"/>
      <c r="C1589" s="198"/>
      <c r="D1589" s="25"/>
      <c r="E1589" s="203"/>
      <c r="F1589" s="25"/>
      <c r="G1589" s="204"/>
      <c r="H1589" s="25"/>
      <c r="I1589" s="25"/>
      <c r="J1589" s="25"/>
      <c r="L1589" s="25"/>
      <c r="M1589" s="25"/>
      <c r="N1589" s="25"/>
      <c r="O1589" s="25"/>
      <c r="P1589" s="25"/>
    </row>
    <row r="1590" spans="1:16" ht="16.5" thickBot="1" x14ac:dyDescent="0.25">
      <c r="A1590" s="25"/>
      <c r="B1590" s="25"/>
      <c r="C1590" s="198"/>
      <c r="D1590" s="25"/>
      <c r="E1590" s="203"/>
      <c r="F1590" s="25"/>
      <c r="G1590" s="204"/>
      <c r="H1590" s="25"/>
      <c r="I1590" s="25"/>
      <c r="J1590" s="25"/>
      <c r="L1590" s="25"/>
      <c r="M1590" s="25"/>
      <c r="N1590" s="25"/>
      <c r="O1590" s="25"/>
      <c r="P1590" s="25"/>
    </row>
    <row r="1591" spans="1:16" ht="16.5" thickBot="1" x14ac:dyDescent="0.25">
      <c r="A1591" s="25"/>
      <c r="B1591" s="25"/>
      <c r="C1591" s="198"/>
      <c r="D1591" s="25"/>
      <c r="E1591" s="203"/>
      <c r="F1591" s="25"/>
      <c r="G1591" s="204"/>
      <c r="H1591" s="25"/>
      <c r="I1591" s="25"/>
      <c r="J1591" s="25"/>
      <c r="L1591" s="25"/>
      <c r="M1591" s="25"/>
      <c r="N1591" s="25"/>
      <c r="O1591" s="25"/>
      <c r="P1591" s="25"/>
    </row>
    <row r="1592" spans="1:16" ht="16.5" thickBot="1" x14ac:dyDescent="0.25">
      <c r="A1592" s="25"/>
      <c r="B1592" s="25"/>
      <c r="C1592" s="198"/>
      <c r="D1592" s="25"/>
      <c r="E1592" s="203"/>
      <c r="F1592" s="25"/>
      <c r="G1592" s="204"/>
      <c r="H1592" s="25"/>
      <c r="I1592" s="25"/>
      <c r="J1592" s="25"/>
      <c r="L1592" s="25"/>
      <c r="M1592" s="25"/>
      <c r="N1592" s="25"/>
      <c r="O1592" s="25"/>
      <c r="P1592" s="25"/>
    </row>
    <row r="1593" spans="1:16" ht="16.5" thickBot="1" x14ac:dyDescent="0.25">
      <c r="A1593" s="25"/>
      <c r="B1593" s="25"/>
      <c r="C1593" s="198"/>
      <c r="D1593" s="25"/>
      <c r="E1593" s="203"/>
      <c r="F1593" s="25"/>
      <c r="G1593" s="204"/>
      <c r="H1593" s="25"/>
      <c r="I1593" s="25"/>
      <c r="J1593" s="25"/>
      <c r="L1593" s="25"/>
      <c r="M1593" s="25"/>
      <c r="N1593" s="25"/>
      <c r="O1593" s="25"/>
      <c r="P1593" s="25"/>
    </row>
    <row r="1594" spans="1:16" ht="16.5" thickBot="1" x14ac:dyDescent="0.25">
      <c r="A1594" s="25"/>
      <c r="B1594" s="25"/>
      <c r="C1594" s="198"/>
      <c r="D1594" s="25"/>
      <c r="E1594" s="203"/>
      <c r="F1594" s="25"/>
      <c r="G1594" s="204"/>
      <c r="H1594" s="25"/>
      <c r="I1594" s="25"/>
      <c r="J1594" s="25"/>
      <c r="L1594" s="25"/>
      <c r="M1594" s="25"/>
      <c r="N1594" s="25"/>
      <c r="O1594" s="25"/>
      <c r="P1594" s="25"/>
    </row>
    <row r="1595" spans="1:16" ht="16.5" thickBot="1" x14ac:dyDescent="0.25">
      <c r="A1595" s="25"/>
      <c r="B1595" s="25"/>
      <c r="C1595" s="198"/>
      <c r="D1595" s="25"/>
      <c r="E1595" s="203"/>
      <c r="F1595" s="25"/>
      <c r="G1595" s="204"/>
      <c r="H1595" s="25"/>
      <c r="I1595" s="25"/>
      <c r="J1595" s="25"/>
      <c r="L1595" s="25"/>
      <c r="M1595" s="25"/>
      <c r="N1595" s="25"/>
      <c r="O1595" s="25"/>
      <c r="P1595" s="25"/>
    </row>
    <row r="1596" spans="1:16" ht="16.5" thickBot="1" x14ac:dyDescent="0.25">
      <c r="A1596" s="25"/>
      <c r="B1596" s="25"/>
      <c r="C1596" s="198"/>
      <c r="D1596" s="25"/>
      <c r="E1596" s="203"/>
      <c r="F1596" s="25"/>
      <c r="G1596" s="204"/>
      <c r="H1596" s="25"/>
      <c r="I1596" s="25"/>
      <c r="J1596" s="25"/>
      <c r="L1596" s="25"/>
      <c r="M1596" s="25"/>
      <c r="N1596" s="25"/>
      <c r="O1596" s="25"/>
      <c r="P1596" s="25"/>
    </row>
    <row r="1597" spans="1:16" ht="16.5" thickBot="1" x14ac:dyDescent="0.25">
      <c r="A1597" s="25"/>
      <c r="B1597" s="25"/>
      <c r="C1597" s="198"/>
      <c r="D1597" s="25"/>
      <c r="E1597" s="203"/>
      <c r="F1597" s="25"/>
      <c r="G1597" s="204"/>
      <c r="H1597" s="25"/>
      <c r="I1597" s="25"/>
      <c r="J1597" s="25"/>
      <c r="L1597" s="25"/>
      <c r="M1597" s="25"/>
      <c r="N1597" s="25"/>
      <c r="O1597" s="25"/>
      <c r="P1597" s="25"/>
    </row>
    <row r="1598" spans="1:16" ht="16.5" thickBot="1" x14ac:dyDescent="0.25">
      <c r="A1598" s="25"/>
      <c r="B1598" s="25"/>
      <c r="C1598" s="198"/>
      <c r="D1598" s="25"/>
      <c r="E1598" s="203"/>
      <c r="F1598" s="25"/>
      <c r="G1598" s="204"/>
      <c r="H1598" s="25"/>
      <c r="I1598" s="25"/>
      <c r="J1598" s="25"/>
      <c r="L1598" s="25"/>
      <c r="M1598" s="25"/>
      <c r="N1598" s="25"/>
      <c r="O1598" s="25"/>
      <c r="P1598" s="25"/>
    </row>
    <row r="1599" spans="1:16" ht="16.5" thickBot="1" x14ac:dyDescent="0.25">
      <c r="A1599" s="25"/>
      <c r="B1599" s="25"/>
      <c r="C1599" s="198"/>
      <c r="D1599" s="25"/>
      <c r="E1599" s="203"/>
      <c r="F1599" s="25"/>
      <c r="G1599" s="204"/>
      <c r="H1599" s="25"/>
      <c r="I1599" s="25"/>
      <c r="J1599" s="25"/>
      <c r="L1599" s="25"/>
      <c r="M1599" s="25"/>
      <c r="N1599" s="25"/>
      <c r="O1599" s="25"/>
      <c r="P1599" s="25"/>
    </row>
    <row r="1600" spans="1:16" ht="16.5" thickBot="1" x14ac:dyDescent="0.25">
      <c r="A1600" s="25"/>
      <c r="B1600" s="25"/>
      <c r="C1600" s="198"/>
      <c r="D1600" s="25"/>
      <c r="E1600" s="203"/>
      <c r="F1600" s="25"/>
      <c r="G1600" s="204"/>
      <c r="H1600" s="25"/>
      <c r="I1600" s="25"/>
      <c r="J1600" s="25"/>
      <c r="L1600" s="25"/>
      <c r="M1600" s="25"/>
      <c r="N1600" s="25"/>
      <c r="O1600" s="25"/>
      <c r="P1600" s="25"/>
    </row>
    <row r="1601" spans="1:16" ht="16.5" thickBot="1" x14ac:dyDescent="0.25">
      <c r="A1601" s="25"/>
      <c r="B1601" s="25"/>
      <c r="C1601" s="198"/>
      <c r="D1601" s="25"/>
      <c r="E1601" s="203"/>
      <c r="F1601" s="25"/>
      <c r="G1601" s="204"/>
      <c r="H1601" s="25"/>
      <c r="I1601" s="25"/>
      <c r="J1601" s="25"/>
      <c r="L1601" s="25"/>
      <c r="M1601" s="25"/>
      <c r="N1601" s="25"/>
      <c r="O1601" s="25"/>
      <c r="P1601" s="25"/>
    </row>
    <row r="1602" spans="1:16" ht="16.5" thickBot="1" x14ac:dyDescent="0.25">
      <c r="A1602" s="25"/>
      <c r="B1602" s="25"/>
      <c r="C1602" s="198"/>
      <c r="D1602" s="25"/>
      <c r="E1602" s="203"/>
      <c r="F1602" s="25"/>
      <c r="G1602" s="204"/>
      <c r="H1602" s="25"/>
      <c r="I1602" s="25"/>
      <c r="J1602" s="25"/>
      <c r="L1602" s="25"/>
      <c r="M1602" s="25"/>
      <c r="N1602" s="25"/>
      <c r="O1602" s="25"/>
      <c r="P1602" s="25"/>
    </row>
    <row r="1603" spans="1:16" ht="16.5" thickBot="1" x14ac:dyDescent="0.25">
      <c r="A1603" s="25"/>
      <c r="B1603" s="25"/>
      <c r="C1603" s="198"/>
      <c r="D1603" s="25"/>
      <c r="E1603" s="203"/>
      <c r="F1603" s="25"/>
      <c r="G1603" s="204"/>
      <c r="H1603" s="25"/>
      <c r="I1603" s="25"/>
      <c r="J1603" s="25"/>
      <c r="L1603" s="25"/>
      <c r="M1603" s="25"/>
      <c r="N1603" s="25"/>
      <c r="O1603" s="25"/>
      <c r="P1603" s="25"/>
    </row>
    <row r="1604" spans="1:16" ht="16.5" thickBot="1" x14ac:dyDescent="0.25">
      <c r="A1604" s="25"/>
      <c r="B1604" s="25"/>
      <c r="C1604" s="198"/>
      <c r="D1604" s="25"/>
      <c r="E1604" s="203"/>
      <c r="F1604" s="25"/>
      <c r="G1604" s="204"/>
      <c r="H1604" s="25"/>
      <c r="I1604" s="25"/>
      <c r="J1604" s="25"/>
      <c r="L1604" s="25"/>
      <c r="M1604" s="25"/>
      <c r="N1604" s="25"/>
      <c r="O1604" s="25"/>
      <c r="P1604" s="25"/>
    </row>
    <row r="1605" spans="1:16" ht="16.5" thickBot="1" x14ac:dyDescent="0.25">
      <c r="A1605" s="25"/>
      <c r="B1605" s="25"/>
      <c r="C1605" s="198"/>
      <c r="D1605" s="25"/>
      <c r="E1605" s="203"/>
      <c r="F1605" s="25"/>
      <c r="G1605" s="204"/>
      <c r="H1605" s="25"/>
      <c r="I1605" s="25"/>
      <c r="J1605" s="25"/>
      <c r="L1605" s="25"/>
      <c r="M1605" s="25"/>
      <c r="N1605" s="25"/>
      <c r="O1605" s="25"/>
      <c r="P1605" s="25"/>
    </row>
    <row r="1606" spans="1:16" ht="16.5" thickBot="1" x14ac:dyDescent="0.25">
      <c r="A1606" s="25"/>
      <c r="B1606" s="25"/>
      <c r="C1606" s="198"/>
      <c r="D1606" s="25"/>
      <c r="E1606" s="203"/>
      <c r="F1606" s="25"/>
      <c r="G1606" s="204"/>
      <c r="H1606" s="25"/>
      <c r="I1606" s="25"/>
      <c r="J1606" s="25"/>
      <c r="L1606" s="25"/>
      <c r="M1606" s="25"/>
      <c r="N1606" s="25"/>
      <c r="O1606" s="25"/>
      <c r="P1606" s="25"/>
    </row>
    <row r="1607" spans="1:16" ht="16.5" thickBot="1" x14ac:dyDescent="0.25">
      <c r="A1607" s="25"/>
      <c r="B1607" s="25"/>
      <c r="C1607" s="198"/>
      <c r="D1607" s="25"/>
      <c r="E1607" s="203"/>
      <c r="F1607" s="25"/>
      <c r="G1607" s="204"/>
      <c r="H1607" s="25"/>
      <c r="I1607" s="25"/>
      <c r="J1607" s="25"/>
      <c r="L1607" s="25"/>
      <c r="M1607" s="25"/>
      <c r="N1607" s="25"/>
      <c r="O1607" s="25"/>
      <c r="P1607" s="25"/>
    </row>
    <row r="1608" spans="1:16" ht="16.5" thickBot="1" x14ac:dyDescent="0.25">
      <c r="A1608" s="25"/>
      <c r="B1608" s="25"/>
      <c r="C1608" s="198"/>
      <c r="D1608" s="25"/>
      <c r="E1608" s="203"/>
      <c r="F1608" s="25"/>
      <c r="G1608" s="204"/>
      <c r="H1608" s="25"/>
      <c r="I1608" s="25"/>
      <c r="J1608" s="25"/>
      <c r="L1608" s="25"/>
      <c r="M1608" s="25"/>
      <c r="N1608" s="25"/>
      <c r="O1608" s="25"/>
      <c r="P1608" s="25"/>
    </row>
    <row r="1609" spans="1:16" ht="16.5" thickBot="1" x14ac:dyDescent="0.25">
      <c r="A1609" s="25"/>
      <c r="B1609" s="25"/>
      <c r="C1609" s="198"/>
      <c r="D1609" s="25"/>
      <c r="E1609" s="203"/>
      <c r="F1609" s="25"/>
      <c r="G1609" s="204"/>
      <c r="H1609" s="25"/>
      <c r="I1609" s="25"/>
      <c r="J1609" s="25"/>
      <c r="L1609" s="25"/>
      <c r="M1609" s="25"/>
      <c r="N1609" s="25"/>
      <c r="O1609" s="25"/>
      <c r="P1609" s="25"/>
    </row>
    <row r="1610" spans="1:16" ht="16.5" thickBot="1" x14ac:dyDescent="0.25">
      <c r="A1610" s="25"/>
      <c r="B1610" s="25"/>
      <c r="C1610" s="198"/>
      <c r="D1610" s="25"/>
      <c r="E1610" s="203"/>
      <c r="F1610" s="25"/>
      <c r="G1610" s="204"/>
      <c r="H1610" s="25"/>
      <c r="I1610" s="25"/>
      <c r="J1610" s="25"/>
      <c r="L1610" s="25"/>
      <c r="M1610" s="25"/>
      <c r="N1610" s="25"/>
      <c r="O1610" s="25"/>
      <c r="P1610" s="25"/>
    </row>
    <row r="1611" spans="1:16" ht="16.5" thickBot="1" x14ac:dyDescent="0.25">
      <c r="A1611" s="25"/>
      <c r="B1611" s="25"/>
      <c r="C1611" s="198"/>
      <c r="D1611" s="25"/>
      <c r="E1611" s="203"/>
      <c r="F1611" s="25"/>
      <c r="G1611" s="204"/>
      <c r="H1611" s="25"/>
      <c r="I1611" s="25"/>
      <c r="J1611" s="25"/>
      <c r="L1611" s="25"/>
      <c r="M1611" s="25"/>
      <c r="N1611" s="25"/>
      <c r="O1611" s="25"/>
      <c r="P1611" s="25"/>
    </row>
    <row r="1612" spans="1:16" ht="16.5" thickBot="1" x14ac:dyDescent="0.25">
      <c r="A1612" s="25"/>
      <c r="B1612" s="25"/>
      <c r="C1612" s="198"/>
      <c r="D1612" s="25"/>
      <c r="E1612" s="203"/>
      <c r="F1612" s="25"/>
      <c r="G1612" s="204"/>
      <c r="H1612" s="25"/>
      <c r="I1612" s="25"/>
      <c r="J1612" s="25"/>
      <c r="L1612" s="25"/>
      <c r="M1612" s="25"/>
      <c r="N1612" s="25"/>
      <c r="O1612" s="25"/>
      <c r="P1612" s="25"/>
    </row>
    <row r="1613" spans="1:16" ht="16.5" thickBot="1" x14ac:dyDescent="0.25">
      <c r="A1613" s="25"/>
      <c r="B1613" s="25"/>
      <c r="C1613" s="198"/>
      <c r="D1613" s="25"/>
      <c r="E1613" s="203"/>
      <c r="F1613" s="25"/>
      <c r="G1613" s="204"/>
      <c r="H1613" s="25"/>
      <c r="I1613" s="25"/>
      <c r="J1613" s="25"/>
      <c r="L1613" s="25"/>
      <c r="M1613" s="25"/>
      <c r="N1613" s="25"/>
      <c r="O1613" s="25"/>
      <c r="P1613" s="25"/>
    </row>
    <row r="1614" spans="1:16" ht="16.5" thickBot="1" x14ac:dyDescent="0.25">
      <c r="A1614" s="25"/>
      <c r="B1614" s="25"/>
      <c r="C1614" s="198"/>
      <c r="D1614" s="25"/>
      <c r="E1614" s="203"/>
      <c r="F1614" s="25"/>
      <c r="G1614" s="204"/>
      <c r="H1614" s="25"/>
      <c r="I1614" s="25"/>
      <c r="J1614" s="25"/>
      <c r="L1614" s="25"/>
      <c r="M1614" s="25"/>
      <c r="N1614" s="25"/>
      <c r="O1614" s="25"/>
      <c r="P1614" s="25"/>
    </row>
    <row r="1615" spans="1:16" ht="16.5" thickBot="1" x14ac:dyDescent="0.25">
      <c r="A1615" s="25"/>
      <c r="B1615" s="25"/>
      <c r="C1615" s="198"/>
      <c r="D1615" s="25"/>
      <c r="E1615" s="203"/>
      <c r="F1615" s="25"/>
      <c r="G1615" s="204"/>
      <c r="H1615" s="25"/>
      <c r="I1615" s="25"/>
      <c r="J1615" s="25"/>
      <c r="L1615" s="25"/>
      <c r="M1615" s="25"/>
      <c r="N1615" s="25"/>
      <c r="O1615" s="25"/>
      <c r="P1615" s="25"/>
    </row>
    <row r="1616" spans="1:16" ht="16.5" thickBot="1" x14ac:dyDescent="0.25">
      <c r="A1616" s="25"/>
      <c r="B1616" s="25"/>
      <c r="C1616" s="198"/>
      <c r="D1616" s="25"/>
      <c r="E1616" s="203"/>
      <c r="F1616" s="25"/>
      <c r="G1616" s="204"/>
      <c r="H1616" s="25"/>
      <c r="I1616" s="25"/>
      <c r="J1616" s="25"/>
      <c r="L1616" s="25"/>
      <c r="M1616" s="25"/>
      <c r="N1616" s="25"/>
      <c r="O1616" s="25"/>
      <c r="P1616" s="25"/>
    </row>
    <row r="1617" spans="1:16" ht="16.5" thickBot="1" x14ac:dyDescent="0.25">
      <c r="A1617" s="25"/>
      <c r="B1617" s="25"/>
      <c r="C1617" s="198"/>
      <c r="D1617" s="25"/>
      <c r="E1617" s="203"/>
      <c r="F1617" s="25"/>
      <c r="G1617" s="204"/>
      <c r="H1617" s="25"/>
      <c r="I1617" s="25"/>
      <c r="J1617" s="25"/>
      <c r="L1617" s="25"/>
      <c r="M1617" s="25"/>
      <c r="N1617" s="25"/>
      <c r="O1617" s="25"/>
      <c r="P1617" s="25"/>
    </row>
    <row r="1618" spans="1:16" ht="16.5" thickBot="1" x14ac:dyDescent="0.25">
      <c r="A1618" s="25"/>
      <c r="B1618" s="25"/>
      <c r="C1618" s="198"/>
      <c r="D1618" s="25"/>
      <c r="E1618" s="203"/>
      <c r="F1618" s="25"/>
      <c r="G1618" s="204"/>
      <c r="H1618" s="25"/>
      <c r="I1618" s="25"/>
      <c r="J1618" s="25"/>
      <c r="L1618" s="25"/>
      <c r="M1618" s="25"/>
      <c r="N1618" s="25"/>
      <c r="O1618" s="25"/>
      <c r="P1618" s="25"/>
    </row>
    <row r="1619" spans="1:16" ht="16.5" thickBot="1" x14ac:dyDescent="0.25">
      <c r="A1619" s="25"/>
      <c r="B1619" s="25"/>
      <c r="C1619" s="198"/>
      <c r="D1619" s="25"/>
      <c r="E1619" s="203"/>
      <c r="F1619" s="25"/>
      <c r="G1619" s="204"/>
      <c r="H1619" s="25"/>
      <c r="I1619" s="25"/>
      <c r="J1619" s="25"/>
      <c r="L1619" s="25"/>
      <c r="M1619" s="25"/>
      <c r="N1619" s="25"/>
      <c r="O1619" s="25"/>
      <c r="P1619" s="25"/>
    </row>
    <row r="1620" spans="1:16" ht="16.5" thickBot="1" x14ac:dyDescent="0.25">
      <c r="A1620" s="25"/>
      <c r="B1620" s="25"/>
      <c r="C1620" s="198"/>
      <c r="D1620" s="25"/>
      <c r="E1620" s="203"/>
      <c r="F1620" s="25"/>
      <c r="G1620" s="204"/>
      <c r="H1620" s="25"/>
      <c r="I1620" s="25"/>
      <c r="J1620" s="25"/>
      <c r="L1620" s="25"/>
      <c r="M1620" s="25"/>
      <c r="N1620" s="25"/>
      <c r="O1620" s="25"/>
      <c r="P1620" s="25"/>
    </row>
    <row r="1621" spans="1:16" ht="16.5" thickBot="1" x14ac:dyDescent="0.25">
      <c r="A1621" s="25"/>
      <c r="B1621" s="25"/>
      <c r="C1621" s="198"/>
      <c r="D1621" s="25"/>
      <c r="E1621" s="203"/>
      <c r="F1621" s="25"/>
      <c r="G1621" s="204"/>
      <c r="H1621" s="25"/>
      <c r="I1621" s="25"/>
      <c r="J1621" s="25"/>
      <c r="L1621" s="25"/>
      <c r="M1621" s="25"/>
      <c r="N1621" s="25"/>
      <c r="O1621" s="25"/>
      <c r="P1621" s="25"/>
    </row>
    <row r="1622" spans="1:16" ht="16.5" thickBot="1" x14ac:dyDescent="0.25">
      <c r="A1622" s="25"/>
      <c r="B1622" s="25"/>
      <c r="C1622" s="198"/>
      <c r="D1622" s="25"/>
      <c r="E1622" s="203"/>
      <c r="F1622" s="25"/>
      <c r="G1622" s="204"/>
      <c r="H1622" s="25"/>
      <c r="I1622" s="25"/>
      <c r="J1622" s="25"/>
      <c r="L1622" s="25"/>
      <c r="M1622" s="25"/>
      <c r="N1622" s="25"/>
      <c r="O1622" s="25"/>
      <c r="P1622" s="25"/>
    </row>
    <row r="1623" spans="1:16" ht="16.5" thickBot="1" x14ac:dyDescent="0.25">
      <c r="A1623" s="25"/>
      <c r="B1623" s="25"/>
      <c r="C1623" s="198"/>
      <c r="D1623" s="25"/>
      <c r="E1623" s="203"/>
      <c r="F1623" s="25"/>
      <c r="G1623" s="204"/>
      <c r="H1623" s="25"/>
      <c r="I1623" s="25"/>
      <c r="J1623" s="25"/>
      <c r="L1623" s="25"/>
      <c r="M1623" s="25"/>
      <c r="N1623" s="25"/>
      <c r="O1623" s="25"/>
      <c r="P1623" s="25"/>
    </row>
    <row r="1624" spans="1:16" ht="16.5" thickBot="1" x14ac:dyDescent="0.25">
      <c r="A1624" s="25"/>
      <c r="B1624" s="25"/>
      <c r="C1624" s="198"/>
      <c r="D1624" s="25"/>
      <c r="E1624" s="203"/>
      <c r="F1624" s="25"/>
      <c r="G1624" s="204"/>
      <c r="H1624" s="25"/>
      <c r="I1624" s="25"/>
      <c r="J1624" s="25"/>
      <c r="L1624" s="25"/>
      <c r="M1624" s="25"/>
      <c r="N1624" s="25"/>
      <c r="O1624" s="25"/>
      <c r="P1624" s="25"/>
    </row>
    <row r="1625" spans="1:16" ht="16.5" thickBot="1" x14ac:dyDescent="0.25">
      <c r="A1625" s="25"/>
      <c r="B1625" s="25"/>
      <c r="C1625" s="198"/>
      <c r="D1625" s="25"/>
      <c r="E1625" s="203"/>
      <c r="F1625" s="25"/>
      <c r="G1625" s="204"/>
      <c r="H1625" s="25"/>
      <c r="I1625" s="25"/>
      <c r="J1625" s="25"/>
      <c r="L1625" s="25"/>
      <c r="M1625" s="25"/>
      <c r="N1625" s="25"/>
      <c r="O1625" s="25"/>
      <c r="P1625" s="25"/>
    </row>
    <row r="1626" spans="1:16" ht="16.5" thickBot="1" x14ac:dyDescent="0.25">
      <c r="A1626" s="25"/>
      <c r="B1626" s="25"/>
      <c r="C1626" s="198"/>
      <c r="D1626" s="25"/>
      <c r="E1626" s="203"/>
      <c r="F1626" s="25"/>
      <c r="G1626" s="204"/>
      <c r="H1626" s="25"/>
      <c r="I1626" s="25"/>
      <c r="J1626" s="25"/>
      <c r="L1626" s="25"/>
      <c r="M1626" s="25"/>
      <c r="N1626" s="25"/>
      <c r="O1626" s="25"/>
      <c r="P1626" s="25"/>
    </row>
    <row r="1627" spans="1:16" ht="16.5" thickBot="1" x14ac:dyDescent="0.25">
      <c r="A1627" s="25"/>
      <c r="B1627" s="25"/>
      <c r="C1627" s="198"/>
      <c r="D1627" s="25"/>
      <c r="E1627" s="203"/>
      <c r="F1627" s="25"/>
      <c r="G1627" s="204"/>
      <c r="H1627" s="25"/>
      <c r="I1627" s="25"/>
      <c r="J1627" s="25"/>
      <c r="L1627" s="25"/>
      <c r="M1627" s="25"/>
      <c r="N1627" s="25"/>
      <c r="O1627" s="25"/>
      <c r="P1627" s="25"/>
    </row>
    <row r="1628" spans="1:16" ht="16.5" thickBot="1" x14ac:dyDescent="0.25">
      <c r="A1628" s="25"/>
      <c r="B1628" s="25"/>
      <c r="C1628" s="198"/>
      <c r="D1628" s="25"/>
      <c r="E1628" s="203"/>
      <c r="F1628" s="25"/>
      <c r="G1628" s="204"/>
      <c r="H1628" s="25"/>
      <c r="I1628" s="25"/>
      <c r="J1628" s="25"/>
      <c r="L1628" s="25"/>
      <c r="M1628" s="25"/>
      <c r="N1628" s="25"/>
      <c r="O1628" s="25"/>
      <c r="P1628" s="25"/>
    </row>
    <row r="1629" spans="1:16" x14ac:dyDescent="0.2">
      <c r="A1629" s="25"/>
      <c r="B1629" s="25"/>
      <c r="C1629" s="198"/>
      <c r="D1629" s="25"/>
      <c r="E1629" s="205"/>
      <c r="F1629" s="25"/>
      <c r="G1629" s="204"/>
      <c r="H1629" s="25"/>
      <c r="I1629" s="25"/>
      <c r="J1629" s="25"/>
      <c r="L1629" s="25"/>
      <c r="M1629" s="25"/>
      <c r="N1629" s="25"/>
      <c r="O1629" s="25"/>
      <c r="P1629" s="25"/>
    </row>
  </sheetData>
  <sheetProtection algorithmName="SHA-512" hashValue="8QgHX/BL4OC5e9v+33hhoybL6ZqrYomPb6LD5PxZkrxJ1f+sd7TnbuZ15taQT69TBjQR58LE9Arcr1to2KQT/g==" saltValue="Y4j38Qw91Lsh5z7+FLw3cA==" spinCount="100000" sheet="1" autoFilter="0"/>
  <autoFilter ref="A2:R641" xr:uid="{00000000-0009-0000-0000-000001000000}"/>
  <mergeCells count="6">
    <mergeCell ref="Q1:R1"/>
    <mergeCell ref="H1:J1"/>
    <mergeCell ref="C1:F1"/>
    <mergeCell ref="A1:B1"/>
    <mergeCell ref="K1:P1"/>
    <mergeCell ref="G1:G2"/>
  </mergeCells>
  <phoneticPr fontId="33" type="noConversion"/>
  <conditionalFormatting sqref="B9">
    <cfRule type="cellIs" dxfId="3" priority="1" operator="equal">
      <formula>0</formula>
    </cfRule>
  </conditionalFormatting>
  <conditionalFormatting sqref="D338:D340">
    <cfRule type="expression" dxfId="2" priority="6" stopIfTrue="1">
      <formula>$G$398&gt;0</formula>
    </cfRule>
  </conditionalFormatting>
  <conditionalFormatting sqref="E9">
    <cfRule type="cellIs" dxfId="1" priority="2" operator="equal">
      <formula>0</formula>
    </cfRule>
  </conditionalFormatting>
  <hyperlinks>
    <hyperlink ref="S84" r:id="rId1" xr:uid="{00000000-0004-0000-0100-000000000000}"/>
    <hyperlink ref="S127" r:id="rId2" xr:uid="{00000000-0004-0000-0100-000002000000}"/>
    <hyperlink ref="S517" r:id="rId3" xr:uid="{00000000-0004-0000-0100-000003000000}"/>
    <hyperlink ref="S516"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71" r:id="rId15" xr:uid="{00000000-0004-0000-0100-000012000000}"/>
    <hyperlink ref="S170" r:id="rId16" xr:uid="{00000000-0004-0000-0100-000013000000}"/>
    <hyperlink ref="S149" r:id="rId17" display="https://www.sigmaaldrich.com/catalog/product/aldrich/861030?lang=en&amp;region=GB" xr:uid="{00000000-0004-0000-0100-000014000000}"/>
    <hyperlink ref="S150" r:id="rId18" xr:uid="{00000000-0004-0000-0100-000015000000}"/>
    <hyperlink ref="S151" r:id="rId19" display="https://www.sigmaaldrich.com/catalog/product/mm/100206?lang=en&amp;region=GB" xr:uid="{00000000-0004-0000-0100-000016000000}"/>
    <hyperlink ref="S177" r:id="rId20" xr:uid="{00000000-0004-0000-0100-00001A000000}"/>
    <hyperlink ref="S179" r:id="rId21" xr:uid="{00000000-0004-0000-0100-00001D000000}"/>
    <hyperlink ref="S180" r:id="rId22" xr:uid="{00000000-0004-0000-0100-00001E000000}"/>
    <hyperlink ref="S181" r:id="rId23" xr:uid="{00000000-0004-0000-0100-00001F000000}"/>
    <hyperlink ref="S182" r:id="rId24" xr:uid="{00000000-0004-0000-0100-000020000000}"/>
    <hyperlink ref="S183" r:id="rId25" xr:uid="{00000000-0004-0000-0100-000021000000}"/>
    <hyperlink ref="S184" r:id="rId26" xr:uid="{00000000-0004-0000-0100-000022000000}"/>
    <hyperlink ref="S185" r:id="rId27" xr:uid="{00000000-0004-0000-0100-000023000000}"/>
    <hyperlink ref="S193" r:id="rId28" xr:uid="{00000000-0004-0000-0100-000024000000}"/>
    <hyperlink ref="S188" r:id="rId29" xr:uid="{00000000-0004-0000-0100-000025000000}"/>
    <hyperlink ref="S189" r:id="rId30" xr:uid="{00000000-0004-0000-0100-000026000000}"/>
    <hyperlink ref="S190" r:id="rId31" xr:uid="{00000000-0004-0000-0100-000027000000}"/>
    <hyperlink ref="S196" r:id="rId32" xr:uid="{00000000-0004-0000-0100-000028000000}"/>
    <hyperlink ref="S207" r:id="rId33" xr:uid="{00000000-0004-0000-0100-00002C000000}"/>
    <hyperlink ref="S208" r:id="rId34" xr:uid="{00000000-0004-0000-0100-00002D000000}"/>
    <hyperlink ref="S209" r:id="rId35" xr:uid="{00000000-0004-0000-0100-00002E000000}"/>
    <hyperlink ref="S210" r:id="rId36" xr:uid="{00000000-0004-0000-0100-00002F000000}"/>
    <hyperlink ref="S211" r:id="rId37" xr:uid="{00000000-0004-0000-0100-000030000000}"/>
    <hyperlink ref="S212" r:id="rId38" xr:uid="{00000000-0004-0000-0100-000031000000}"/>
    <hyperlink ref="S213" r:id="rId39" xr:uid="{00000000-0004-0000-0100-000032000000}"/>
    <hyperlink ref="S214" r:id="rId40" location="/2079" xr:uid="{00000000-0004-0000-0100-000033000000}"/>
    <hyperlink ref="S215" r:id="rId41" xr:uid="{00000000-0004-0000-0100-000035000000}"/>
    <hyperlink ref="S216" r:id="rId42" xr:uid="{00000000-0004-0000-0100-00003A000000}"/>
    <hyperlink ref="S217" r:id="rId43" xr:uid="{00000000-0004-0000-0100-00003B000000}"/>
    <hyperlink ref="S219" r:id="rId44" xr:uid="{00000000-0004-0000-0100-00003F000000}"/>
    <hyperlink ref="S261" r:id="rId45" xr:uid="{00000000-0004-0000-0100-00004F000000}"/>
    <hyperlink ref="S262" r:id="rId46" xr:uid="{00000000-0004-0000-0100-000050000000}"/>
    <hyperlink ref="S271" r:id="rId47" xr:uid="{00000000-0004-0000-0100-000051000000}"/>
    <hyperlink ref="S272" r:id="rId48" xr:uid="{00000000-0004-0000-0100-000055000000}"/>
    <hyperlink ref="S273" r:id="rId49" xr:uid="{00000000-0004-0000-0100-000057000000}"/>
    <hyperlink ref="S274" r:id="rId50" xr:uid="{00000000-0004-0000-0100-00005A000000}"/>
    <hyperlink ref="S275" r:id="rId51" xr:uid="{00000000-0004-0000-0100-00005C000000}"/>
    <hyperlink ref="S277" r:id="rId52" xr:uid="{00000000-0004-0000-0100-000062000000}"/>
    <hyperlink ref="S279" r:id="rId53" xr:uid="{00000000-0004-0000-0100-000063000000}"/>
    <hyperlink ref="S280" r:id="rId54" xr:uid="{00000000-0004-0000-0100-000064000000}"/>
    <hyperlink ref="S281" r:id="rId55" xr:uid="{00000000-0004-0000-0100-000065000000}"/>
    <hyperlink ref="S284" r:id="rId56" location="/5935-0016" xr:uid="{00000000-0004-0000-0100-000067000000}"/>
    <hyperlink ref="S285" r:id="rId57" location="/5935-0016" xr:uid="{00000000-0004-0000-0100-000068000000}"/>
    <hyperlink ref="S292" r:id="rId58" xr:uid="{00000000-0004-0000-0100-00006A000000}"/>
    <hyperlink ref="S294" r:id="rId59" xr:uid="{00000000-0004-0000-0100-00006B000000}"/>
    <hyperlink ref="S293" r:id="rId60" xr:uid="{00000000-0004-0000-0100-00006C000000}"/>
    <hyperlink ref="S295" r:id="rId61" xr:uid="{00000000-0004-0000-0100-00006D000000}"/>
    <hyperlink ref="S518" r:id="rId62" xr:uid="{00000000-0004-0000-0100-00006E000000}"/>
    <hyperlink ref="S519" r:id="rId63" xr:uid="{00000000-0004-0000-0100-00006F000000}"/>
    <hyperlink ref="S321" r:id="rId64" location="/R20421" xr:uid="{00000000-0004-0000-0100-000070000000}"/>
    <hyperlink ref="S323" r:id="rId65" xr:uid="{00000000-0004-0000-0100-000071000000}"/>
    <hyperlink ref="S325" r:id="rId66" xr:uid="{00000000-0004-0000-0100-000072000000}"/>
    <hyperlink ref="S328" r:id="rId67" xr:uid="{00000000-0004-0000-0100-000076000000}"/>
    <hyperlink ref="S330" r:id="rId68" xr:uid="{00000000-0004-0000-0100-000077000000}"/>
    <hyperlink ref="S331" r:id="rId69" xr:uid="{00000000-0004-0000-0100-000078000000}"/>
    <hyperlink ref="S332" r:id="rId70" xr:uid="{00000000-0004-0000-0100-000079000000}"/>
    <hyperlink ref="S341" r:id="rId71" xr:uid="{00000000-0004-0000-0100-00007D000000}"/>
    <hyperlink ref="S342" r:id="rId72" xr:uid="{00000000-0004-0000-0100-00007E000000}"/>
    <hyperlink ref="S343" r:id="rId73" xr:uid="{00000000-0004-0000-0100-00007F000000}"/>
    <hyperlink ref="S345" r:id="rId74" xr:uid="{00000000-0004-0000-0100-000080000000}"/>
    <hyperlink ref="S346" r:id="rId75" xr:uid="{00000000-0004-0000-0100-000081000000}"/>
    <hyperlink ref="S347" r:id="rId76" xr:uid="{00000000-0004-0000-0100-000082000000}"/>
    <hyperlink ref="S348" r:id="rId77" xr:uid="{00000000-0004-0000-0100-000083000000}"/>
    <hyperlink ref="S349" r:id="rId78" xr:uid="{00000000-0004-0000-0100-000084000000}"/>
    <hyperlink ref="S371" r:id="rId79" xr:uid="{00000000-0004-0000-0100-000086000000}"/>
    <hyperlink ref="S372" r:id="rId80" xr:uid="{00000000-0004-0000-0100-000088000000}"/>
    <hyperlink ref="S386" r:id="rId81" xr:uid="{00000000-0004-0000-0100-000092000000}"/>
    <hyperlink ref="S388" r:id="rId82" xr:uid="{00000000-0004-0000-0100-000093000000}"/>
    <hyperlink ref="S389" r:id="rId83" xr:uid="{00000000-0004-0000-0100-000095000000}"/>
    <hyperlink ref="S391" r:id="rId84" xr:uid="{00000000-0004-0000-0100-00009A000000}"/>
    <hyperlink ref="S392" r:id="rId85" xr:uid="{00000000-0004-0000-0100-00009B000000}"/>
    <hyperlink ref="S393" r:id="rId86" xr:uid="{00000000-0004-0000-0100-00009D000000}"/>
    <hyperlink ref="S400" r:id="rId87" xr:uid="{00000000-0004-0000-0100-00009F000000}"/>
    <hyperlink ref="S401" r:id="rId88" xr:uid="{00000000-0004-0000-0100-0000A0000000}"/>
    <hyperlink ref="S402" r:id="rId89" xr:uid="{00000000-0004-0000-0100-0000A1000000}"/>
    <hyperlink ref="S640" r:id="rId90" xr:uid="{00000000-0004-0000-0100-0000A7000000}"/>
    <hyperlink ref="S476" r:id="rId91" xr:uid="{00000000-0004-0000-0100-0000AA000000}"/>
    <hyperlink ref="S477" r:id="rId92" xr:uid="{00000000-0004-0000-0100-0000AB000000}"/>
    <hyperlink ref="S478" r:id="rId93" xr:uid="{00000000-0004-0000-0100-0000AC000000}"/>
    <hyperlink ref="S482" r:id="rId94" xr:uid="{00000000-0004-0000-0100-0000B6000000}"/>
    <hyperlink ref="S483" r:id="rId95" xr:uid="{00000000-0004-0000-0100-0000B7000000}"/>
    <hyperlink ref="S484" r:id="rId96" xr:uid="{00000000-0004-0000-0100-0000B8000000}"/>
    <hyperlink ref="S485" r:id="rId97" xr:uid="{00000000-0004-0000-0100-0000BA000000}"/>
    <hyperlink ref="S486" r:id="rId98" xr:uid="{00000000-0004-0000-0100-0000BB000000}"/>
    <hyperlink ref="S489" r:id="rId99" xr:uid="{00000000-0004-0000-0100-0000BC000000}"/>
    <hyperlink ref="S491" r:id="rId100" xr:uid="{00000000-0004-0000-0100-0000BD000000}"/>
    <hyperlink ref="S492" r:id="rId101" xr:uid="{00000000-0004-0000-0100-0000BE000000}"/>
    <hyperlink ref="S495" r:id="rId102" xr:uid="{00000000-0004-0000-0100-0000C3000000}"/>
    <hyperlink ref="S496" r:id="rId103" xr:uid="{00000000-0004-0000-0100-0000C4000000}"/>
    <hyperlink ref="S508" r:id="rId104" xr:uid="{00000000-0004-0000-0100-0000C8000000}"/>
    <hyperlink ref="S499" r:id="rId105" xr:uid="{00000000-0004-0000-0100-0000CA000000}"/>
    <hyperlink ref="S500" r:id="rId106" xr:uid="{00000000-0004-0000-0100-0000CB000000}"/>
    <hyperlink ref="S502" r:id="rId107" xr:uid="{00000000-0004-0000-0100-0000CC000000}"/>
    <hyperlink ref="S503" r:id="rId108" xr:uid="{00000000-0004-0000-0100-0000CE000000}"/>
    <hyperlink ref="S510" r:id="rId109" xr:uid="{00000000-0004-0000-0100-0000D2000000}"/>
    <hyperlink ref="S511" r:id="rId110" xr:uid="{00000000-0004-0000-0100-0000D3000000}"/>
    <hyperlink ref="S512" r:id="rId111" location="/6379-0004" xr:uid="{00000000-0004-0000-0100-0000D4000000}"/>
    <hyperlink ref="S406" r:id="rId112" xr:uid="{00000000-0004-0000-0100-0000D8000000}"/>
    <hyperlink ref="S407" r:id="rId113" xr:uid="{00000000-0004-0000-0100-0000D9000000}"/>
    <hyperlink ref="S408" r:id="rId114" xr:uid="{00000000-0004-0000-0100-0000DA000000}"/>
    <hyperlink ref="S409" r:id="rId115" xr:uid="{00000000-0004-0000-0100-0000DB000000}"/>
    <hyperlink ref="S410" r:id="rId116" xr:uid="{00000000-0004-0000-0100-0000DC000000}"/>
    <hyperlink ref="S411" r:id="rId117" xr:uid="{00000000-0004-0000-0100-0000DD000000}"/>
    <hyperlink ref="S412" r:id="rId118" xr:uid="{00000000-0004-0000-0100-0000E1000000}"/>
    <hyperlink ref="S414" r:id="rId119" xr:uid="{00000000-0004-0000-0100-0000E2000000}"/>
    <hyperlink ref="S415" r:id="rId120" xr:uid="{00000000-0004-0000-0100-0000E3000000}"/>
    <hyperlink ref="S417" r:id="rId121" xr:uid="{00000000-0004-0000-0100-0000E4000000}"/>
    <hyperlink ref="S420" r:id="rId122" xr:uid="{00000000-0004-0000-0100-0000EB000000}"/>
    <hyperlink ref="S422" r:id="rId123" xr:uid="{00000000-0004-0000-0100-0000EC000000}"/>
    <hyperlink ref="S423" r:id="rId124" xr:uid="{00000000-0004-0000-0100-0000ED000000}"/>
    <hyperlink ref="S424" r:id="rId125" xr:uid="{00000000-0004-0000-0100-0000EE000000}"/>
    <hyperlink ref="S425" r:id="rId126" xr:uid="{00000000-0004-0000-0100-0000EF000000}"/>
    <hyperlink ref="S426" r:id="rId127" xr:uid="{00000000-0004-0000-0100-0000F0000000}"/>
    <hyperlink ref="S427" r:id="rId128" xr:uid="{00000000-0004-0000-0100-0000F1000000}"/>
    <hyperlink ref="S428" r:id="rId129" xr:uid="{00000000-0004-0000-0100-0000F2000000}"/>
    <hyperlink ref="S429" r:id="rId130" xr:uid="{00000000-0004-0000-0100-0000F4000000}"/>
    <hyperlink ref="S435" r:id="rId131" xr:uid="{00000000-0004-0000-0100-0000F5000000}"/>
    <hyperlink ref="S436" r:id="rId132" xr:uid="{00000000-0004-0000-0100-0000F6000000}"/>
    <hyperlink ref="S437" r:id="rId133" xr:uid="{00000000-0004-0000-0100-0000F7000000}"/>
    <hyperlink ref="S438" r:id="rId134" xr:uid="{00000000-0004-0000-0100-0000F8000000}"/>
    <hyperlink ref="S445" r:id="rId135" xr:uid="{00000000-0004-0000-0100-0000F9000000}"/>
    <hyperlink ref="S446" r:id="rId136" xr:uid="{00000000-0004-0000-0100-0000FA000000}"/>
    <hyperlink ref="S447" r:id="rId137" xr:uid="{00000000-0004-0000-0100-0000FB000000}"/>
    <hyperlink ref="S448" r:id="rId138" xr:uid="{00000000-0004-0000-0100-0000FC000000}"/>
    <hyperlink ref="S449" r:id="rId139" xr:uid="{00000000-0004-0000-0100-0000FD000000}"/>
    <hyperlink ref="S450" r:id="rId140" xr:uid="{00000000-0004-0000-0100-0000FE000000}"/>
    <hyperlink ref="S451" r:id="rId141" xr:uid="{00000000-0004-0000-0100-0000FF000000}"/>
    <hyperlink ref="S452" r:id="rId142" xr:uid="{00000000-0004-0000-0100-000000010000}"/>
    <hyperlink ref="S453" r:id="rId143" xr:uid="{00000000-0004-0000-0100-000001010000}"/>
    <hyperlink ref="S454" r:id="rId144" xr:uid="{00000000-0004-0000-0100-000002010000}"/>
    <hyperlink ref="S455" r:id="rId145" xr:uid="{00000000-0004-0000-0100-000003010000}"/>
    <hyperlink ref="S456" r:id="rId146" xr:uid="{00000000-0004-0000-0100-000004010000}"/>
    <hyperlink ref="S457" r:id="rId147" xr:uid="{00000000-0004-0000-0100-000005010000}"/>
    <hyperlink ref="S458" r:id="rId148" xr:uid="{00000000-0004-0000-0100-000006010000}"/>
    <hyperlink ref="S459" r:id="rId149" xr:uid="{00000000-0004-0000-0100-000007010000}"/>
    <hyperlink ref="S461" r:id="rId150" xr:uid="{00000000-0004-0000-0100-00000A010000}"/>
    <hyperlink ref="S463" r:id="rId151" xr:uid="{00000000-0004-0000-0100-00000C010000}"/>
    <hyperlink ref="S464" r:id="rId152" xr:uid="{00000000-0004-0000-0100-00000F010000}"/>
    <hyperlink ref="S465" r:id="rId153" xr:uid="{00000000-0004-0000-0100-000010010000}"/>
    <hyperlink ref="S468" r:id="rId154" xr:uid="{00000000-0004-0000-0100-000011010000}"/>
    <hyperlink ref="S470" r:id="rId155" xr:uid="{00000000-0004-0000-0100-000015010000}"/>
    <hyperlink ref="S471" r:id="rId156" xr:uid="{00000000-0004-0000-0100-000016010000}"/>
    <hyperlink ref="S494" r:id="rId157" xr:uid="{00000000-0004-0000-0100-000017010000}"/>
    <hyperlink ref="S398" r:id="rId158" xr:uid="{00000000-0004-0000-0100-000018010000}"/>
    <hyperlink ref="S521" r:id="rId159" xr:uid="{00000000-0004-0000-0100-00001A010000}"/>
    <hyperlink ref="S7" r:id="rId160" xr:uid="{00000000-0004-0000-0100-00001B010000}"/>
    <hyperlink ref="S6" r:id="rId161" xr:uid="{00000000-0004-0000-0100-00001C010000}"/>
    <hyperlink ref="S205" r:id="rId162" xr:uid="{00000000-0004-0000-0100-00001F010000}"/>
    <hyperlink ref="S358" r:id="rId163" xr:uid="{00000000-0004-0000-0100-00004C010000}"/>
    <hyperlink ref="S359" r:id="rId164" xr:uid="{00000000-0004-0000-0100-00004D010000}"/>
    <hyperlink ref="S259" r:id="rId165" xr:uid="{00000000-0004-0000-0100-00004E010000}"/>
    <hyperlink ref="S260" r:id="rId166" xr:uid="{00000000-0004-0000-0100-00004F010000}"/>
    <hyperlink ref="S360" r:id="rId167" xr:uid="{00000000-0004-0000-0100-000050010000}"/>
    <hyperlink ref="S361" r:id="rId168" xr:uid="{00000000-0004-0000-0100-000056010000}"/>
    <hyperlink ref="S591" r:id="rId169" location="/1323TS" xr:uid="{00000000-0004-0000-0100-00005A010000}"/>
    <hyperlink ref="S592" r:id="rId170" location="/1323TS" xr:uid="{00000000-0004-0000-0100-00005B010000}"/>
    <hyperlink ref="S593" r:id="rId171" location="/1323TS" xr:uid="{00000000-0004-0000-0100-00005C010000}"/>
    <hyperlink ref="S594" r:id="rId172" location="/1323TS" xr:uid="{00000000-0004-0000-0100-00005D010000}"/>
    <hyperlink ref="S595" r:id="rId173" location="/1323TS" xr:uid="{00000000-0004-0000-0100-00005E010000}"/>
    <hyperlink ref="S596" r:id="rId174" location="/1323TS" xr:uid="{00000000-0004-0000-0100-00005F010000}"/>
    <hyperlink ref="S597" r:id="rId175" location="/1323TS" xr:uid="{00000000-0004-0000-0100-000060010000}"/>
    <hyperlink ref="S598" r:id="rId176" location="/1323TS" xr:uid="{00000000-0004-0000-0100-000061010000}"/>
    <hyperlink ref="S174" r:id="rId177" xr:uid="{00000000-0004-0000-0100-000062010000}"/>
    <hyperlink ref="S175" r:id="rId178" xr:uid="{00000000-0004-0000-0100-000063010000}"/>
    <hyperlink ref="S381" r:id="rId179" xr:uid="{00000000-0004-0000-0100-000065010000}"/>
    <hyperlink ref="S373" r:id="rId180" xr:uid="{00000000-0004-0000-0100-00006D010000}"/>
    <hyperlink ref="S374" r:id="rId181" xr:uid="{00000000-0004-0000-0100-00006E010000}"/>
    <hyperlink ref="S375" r:id="rId182" xr:uid="{00000000-0004-0000-0100-00006F010000}"/>
    <hyperlink ref="S195" r:id="rId183" xr:uid="{00000000-0004-0000-0100-000071010000}"/>
    <hyperlink ref="S365" r:id="rId184" location="orderinginformation" xr:uid="{00000000-0004-0000-0100-000072010000}"/>
    <hyperlink ref="S366" r:id="rId185" location="orderinginformation" xr:uid="{00000000-0004-0000-0100-000073010000}"/>
    <hyperlink ref="S367" r:id="rId186" location="orderinginformation" xr:uid="{00000000-0004-0000-0100-000074010000}"/>
    <hyperlink ref="S368" r:id="rId187" location="orderinginformation" xr:uid="{00000000-0004-0000-0100-000075010000}"/>
    <hyperlink ref="S369" r:id="rId188" location="orderinginformation" xr:uid="{00000000-0004-0000-0100-000076010000}"/>
    <hyperlink ref="S370" r:id="rId189" location="orderinginformation" xr:uid="{00000000-0004-0000-0100-000077010000}"/>
    <hyperlink ref="S264" r:id="rId190" xr:uid="{00000000-0004-0000-0100-00007A010000}"/>
    <hyperlink ref="S265" r:id="rId191" xr:uid="{00000000-0004-0000-0100-00007B010000}"/>
    <hyperlink ref="S266" r:id="rId192" xr:uid="{00000000-0004-0000-0100-00007C010000}"/>
    <hyperlink ref="S267" r:id="rId193" xr:uid="{00000000-0004-0000-0100-00007D010000}"/>
    <hyperlink ref="S268" r:id="rId194" xr:uid="{00000000-0004-0000-0100-00007E010000}"/>
    <hyperlink ref="S269" r:id="rId195" xr:uid="{00000000-0004-0000-0100-00007F010000}"/>
    <hyperlink ref="S290" r:id="rId196" xr:uid="{00000000-0004-0000-0100-000080010000}"/>
    <hyperlink ref="S297" r:id="rId197" xr:uid="{00000000-0004-0000-0100-000081010000}"/>
    <hyperlink ref="S298" r:id="rId198" xr:uid="{00000000-0004-0000-0100-000082010000}"/>
    <hyperlink ref="S300" r:id="rId199" xr:uid="{00000000-0004-0000-0100-000083010000}"/>
    <hyperlink ref="S302" r:id="rId200" xr:uid="{00000000-0004-0000-0100-000084010000}"/>
    <hyperlink ref="S303" r:id="rId201" xr:uid="{00000000-0004-0000-0100-000085010000}"/>
    <hyperlink ref="S304" r:id="rId202" xr:uid="{00000000-0004-0000-0100-000086010000}"/>
    <hyperlink ref="S305" r:id="rId203" xr:uid="{00000000-0004-0000-0100-000087010000}"/>
    <hyperlink ref="S306" r:id="rId204" xr:uid="{00000000-0004-0000-0100-000088010000}"/>
    <hyperlink ref="S307" r:id="rId205" xr:uid="{00000000-0004-0000-0100-000089010000}"/>
    <hyperlink ref="S308" r:id="rId206" xr:uid="{00000000-0004-0000-0100-00008A010000}"/>
    <hyperlink ref="S310" r:id="rId207" xr:uid="{00000000-0004-0000-0100-00008C010000}"/>
    <hyperlink ref="S311" r:id="rId208" xr:uid="{00000000-0004-0000-0100-00008D010000}"/>
    <hyperlink ref="S312" r:id="rId209" xr:uid="{00000000-0004-0000-0100-00008E010000}"/>
    <hyperlink ref="S313" r:id="rId210" xr:uid="{00000000-0004-0000-0100-00008F010000}"/>
    <hyperlink ref="S314" r:id="rId211" xr:uid="{00000000-0004-0000-0100-000090010000}"/>
    <hyperlink ref="S315" r:id="rId212" xr:uid="{00000000-0004-0000-0100-000091010000}"/>
    <hyperlink ref="S316" r:id="rId213" xr:uid="{00000000-0004-0000-0100-000092010000}"/>
    <hyperlink ref="S317" r:id="rId214" xr:uid="{00000000-0004-0000-0100-000093010000}"/>
    <hyperlink ref="S318" r:id="rId215" xr:uid="{00000000-0004-0000-0100-000095010000}"/>
    <hyperlink ref="S319" r:id="rId216" xr:uid="{00000000-0004-0000-0100-000096010000}"/>
    <hyperlink ref="S320" r:id="rId217" xr:uid="{00000000-0004-0000-0100-000097010000}"/>
    <hyperlink ref="S636" r:id="rId218" location="/1323TS" xr:uid="{00000000-0004-0000-0100-00009C010000}"/>
    <hyperlink ref="S278" r:id="rId219" xr:uid="{00000000-0004-0000-0100-00009D010000}"/>
    <hyperlink ref="S434" r:id="rId220" xr:uid="{00000000-0004-0000-0100-00009E010000}"/>
    <hyperlink ref="S466" r:id="rId221" xr:uid="{00000000-0004-0000-0100-00009F010000}"/>
    <hyperlink ref="S467" r:id="rId222" xr:uid="{00000000-0004-0000-0100-0000A0010000}"/>
    <hyperlink ref="S178" r:id="rId223" xr:uid="{00000000-0004-0000-0100-0000A3010000}"/>
    <hyperlink ref="S198" r:id="rId224" xr:uid="{00000000-0004-0000-0100-0000A4010000}"/>
    <hyperlink ref="S199" r:id="rId225" xr:uid="{00000000-0004-0000-0100-0000A5010000}"/>
    <hyperlink ref="S200" r:id="rId226" xr:uid="{00000000-0004-0000-0100-0000A6010000}"/>
    <hyperlink ref="S201" r:id="rId227" xr:uid="{00000000-0004-0000-0100-0000A7010000}"/>
    <hyperlink ref="S202" r:id="rId228" xr:uid="{00000000-0004-0000-0100-0000A8010000}"/>
    <hyperlink ref="S203" r:id="rId229" xr:uid="{00000000-0004-0000-0100-0000A9010000}"/>
    <hyperlink ref="S204" r:id="rId230" xr:uid="{00000000-0004-0000-0100-0000AA010000}"/>
    <hyperlink ref="S206" r:id="rId231" xr:uid="{00000000-0004-0000-0100-0000AB010000}"/>
    <hyperlink ref="S270" r:id="rId232" xr:uid="{00000000-0004-0000-0100-0000B2010000}"/>
    <hyperlink ref="S282" r:id="rId233" xr:uid="{00000000-0004-0000-0100-0000B3010000}"/>
    <hyperlink ref="S283" r:id="rId234" xr:uid="{00000000-0004-0000-0100-0000B4010000}"/>
    <hyperlink ref="S291" r:id="rId235" xr:uid="{00000000-0004-0000-0100-0000B5010000}"/>
    <hyperlink ref="S322" r:id="rId236" xr:uid="{00000000-0004-0000-0100-0000B6010000}"/>
    <hyperlink ref="S324" r:id="rId237" xr:uid="{00000000-0004-0000-0100-0000B7010000}"/>
    <hyperlink ref="S326" r:id="rId238" xr:uid="{00000000-0004-0000-0100-0000B8010000}"/>
    <hyperlink ref="S385" r:id="rId239" xr:uid="{00000000-0004-0000-0100-0000BA010000}"/>
    <hyperlink ref="S395" r:id="rId240" xr:uid="{00000000-0004-0000-0100-0000BB010000}"/>
    <hyperlink ref="S396" r:id="rId241" xr:uid="{00000000-0004-0000-0100-0000BC010000}"/>
    <hyperlink ref="S397" r:id="rId242" xr:uid="{00000000-0004-0000-0100-0000BD010000}"/>
    <hyperlink ref="S403" r:id="rId243" xr:uid="{00000000-0004-0000-0100-0000BE010000}"/>
    <hyperlink ref="S439" r:id="rId244" xr:uid="{00000000-0004-0000-0100-0000C0010000}"/>
    <hyperlink ref="S440" r:id="rId245" xr:uid="{00000000-0004-0000-0100-0000C1010000}"/>
    <hyperlink ref="S441" r:id="rId246" xr:uid="{00000000-0004-0000-0100-0000C2010000}"/>
    <hyperlink ref="S442" r:id="rId247" xr:uid="{00000000-0004-0000-0100-0000C3010000}"/>
    <hyperlink ref="S443" r:id="rId248" xr:uid="{00000000-0004-0000-0100-0000C4010000}"/>
    <hyperlink ref="S444" r:id="rId249" xr:uid="{00000000-0004-0000-0100-0000C5010000}"/>
    <hyperlink ref="S431" r:id="rId250" xr:uid="{00000000-0004-0000-0100-0000C6010000}"/>
    <hyperlink ref="S432" r:id="rId251" xr:uid="{00000000-0004-0000-0100-0000C7010000}"/>
    <hyperlink ref="S433" r:id="rId252" xr:uid="{00000000-0004-0000-0100-0000C8010000}"/>
    <hyperlink ref="S462" r:id="rId253" xr:uid="{00000000-0004-0000-0100-0000CF010000}"/>
    <hyperlink ref="S490" r:id="rId254" xr:uid="{00000000-0004-0000-0100-0000D0010000}"/>
    <hyperlink ref="S493" r:id="rId255" xr:uid="{00000000-0004-0000-0100-0000D3010000}"/>
    <hyperlink ref="S501" r:id="rId256" xr:uid="{00000000-0004-0000-0100-0000D5010000}"/>
    <hyperlink ref="S504" r:id="rId257" location="similar " xr:uid="{00000000-0004-0000-0100-0000D6010000}"/>
    <hyperlink ref="S505" r:id="rId258" xr:uid="{00000000-0004-0000-0100-0000D7010000}"/>
    <hyperlink ref="S413" r:id="rId259" xr:uid="{00000000-0004-0000-0100-0000DD010000}"/>
    <hyperlink ref="S416" r:id="rId260" xr:uid="{00000000-0004-0000-0100-0000DE010000}"/>
    <hyperlink ref="S419" r:id="rId261" xr:uid="{00000000-0004-0000-0100-0000E0010000}"/>
    <hyperlink ref="S524" r:id="rId262" xr:uid="{00000000-0004-0000-0100-0000E1010000}"/>
    <hyperlink ref="S525" r:id="rId263" xr:uid="{00000000-0004-0000-0100-0000E2010000}"/>
    <hyperlink ref="S526" r:id="rId264" xr:uid="{00000000-0004-0000-0100-0000E3010000}"/>
    <hyperlink ref="S527" r:id="rId265" xr:uid="{00000000-0004-0000-0100-0000E4010000}"/>
    <hyperlink ref="S528" r:id="rId266" xr:uid="{00000000-0004-0000-0100-0000E5010000}"/>
    <hyperlink ref="S530" r:id="rId267" xr:uid="{00000000-0004-0000-0100-0000E6010000}"/>
    <hyperlink ref="S531" r:id="rId268" xr:uid="{00000000-0004-0000-0100-0000E7010000}"/>
    <hyperlink ref="S532" r:id="rId269" xr:uid="{00000000-0004-0000-0100-0000E8010000}"/>
    <hyperlink ref="S533" r:id="rId270" xr:uid="{00000000-0004-0000-0100-0000E9010000}"/>
    <hyperlink ref="S534" r:id="rId271" xr:uid="{00000000-0004-0000-0100-0000EA010000}"/>
    <hyperlink ref="S537" r:id="rId272" xr:uid="{00000000-0004-0000-0100-0000EB010000}"/>
    <hyperlink ref="S538" r:id="rId273" xr:uid="{00000000-0004-0000-0100-0000EC010000}"/>
    <hyperlink ref="S539" r:id="rId274" xr:uid="{00000000-0004-0000-0100-0000ED010000}"/>
    <hyperlink ref="S540" r:id="rId275" xr:uid="{00000000-0004-0000-0100-0000EE010000}"/>
    <hyperlink ref="S541" r:id="rId276" xr:uid="{00000000-0004-0000-0100-0000EF010000}"/>
    <hyperlink ref="S543" r:id="rId277" xr:uid="{00000000-0004-0000-0100-0000F0010000}"/>
    <hyperlink ref="S544" r:id="rId278" xr:uid="{00000000-0004-0000-0100-0000F1010000}"/>
    <hyperlink ref="S545" r:id="rId279" xr:uid="{00000000-0004-0000-0100-0000F2010000}"/>
    <hyperlink ref="S546" r:id="rId280" xr:uid="{00000000-0004-0000-0100-0000F3010000}"/>
    <hyperlink ref="S547" r:id="rId281" xr:uid="{00000000-0004-0000-0100-0000F4010000}"/>
    <hyperlink ref="S551" r:id="rId282" xr:uid="{00000000-0004-0000-0100-0000F6010000}"/>
    <hyperlink ref="S582" r:id="rId283" xr:uid="{00000000-0004-0000-0100-0000F8010000}"/>
    <hyperlink ref="S583" r:id="rId284" xr:uid="{00000000-0004-0000-0100-0000F9010000}"/>
    <hyperlink ref="S584" r:id="rId285" xr:uid="{00000000-0004-0000-0100-0000FA010000}"/>
    <hyperlink ref="S585" r:id="rId286" xr:uid="{00000000-0004-0000-0100-0000FB010000}"/>
    <hyperlink ref="S586" r:id="rId287" xr:uid="{00000000-0004-0000-0100-0000FC010000}"/>
    <hyperlink ref="S587" r:id="rId288" xr:uid="{00000000-0004-0000-0100-0000FD010000}"/>
    <hyperlink ref="S588" r:id="rId289" xr:uid="{00000000-0004-0000-0100-0000FE010000}"/>
    <hyperlink ref="S589" r:id="rId290" xr:uid="{00000000-0004-0000-0100-0000FF010000}"/>
    <hyperlink ref="S601" r:id="rId291" xr:uid="{00000000-0004-0000-0100-000000020000}"/>
    <hyperlink ref="S602" r:id="rId292" xr:uid="{00000000-0004-0000-0100-000001020000}"/>
    <hyperlink ref="S603" r:id="rId293" xr:uid="{00000000-0004-0000-0100-000002020000}"/>
    <hyperlink ref="S604" r:id="rId294" xr:uid="{00000000-0004-0000-0100-000003020000}"/>
    <hyperlink ref="S605" r:id="rId295" xr:uid="{00000000-0004-0000-0100-000004020000}"/>
    <hyperlink ref="S606" r:id="rId296" xr:uid="{00000000-0004-0000-0100-000005020000}"/>
    <hyperlink ref="S607" r:id="rId297" xr:uid="{00000000-0004-0000-0100-000006020000}"/>
    <hyperlink ref="S608" r:id="rId298" xr:uid="{00000000-0004-0000-0100-000007020000}"/>
    <hyperlink ref="S554" r:id="rId299" xr:uid="{00000000-0004-0000-0100-000008020000}"/>
    <hyperlink ref="S556" r:id="rId300" xr:uid="{00000000-0004-0000-0100-000009020000}"/>
    <hyperlink ref="S555" r:id="rId301" xr:uid="{00000000-0004-0000-0100-00000A020000}"/>
    <hyperlink ref="S557" r:id="rId302" xr:uid="{00000000-0004-0000-0100-00000B020000}"/>
    <hyperlink ref="S558" r:id="rId303" xr:uid="{00000000-0004-0000-0100-00000C020000}"/>
    <hyperlink ref="S559" r:id="rId304" xr:uid="{00000000-0004-0000-0100-00000D020000}"/>
    <hyperlink ref="S560" r:id="rId305" xr:uid="{00000000-0004-0000-0100-00000E020000}"/>
    <hyperlink ref="S561" r:id="rId306" xr:uid="{00000000-0004-0000-0100-00000F020000}"/>
    <hyperlink ref="S620" r:id="rId307" xr:uid="{00000000-0004-0000-0100-000010020000}"/>
    <hyperlink ref="S621" r:id="rId308" xr:uid="{00000000-0004-0000-0100-000011020000}"/>
    <hyperlink ref="S622" r:id="rId309" xr:uid="{00000000-0004-0000-0100-000012020000}"/>
    <hyperlink ref="S623" r:id="rId310" xr:uid="{00000000-0004-0000-0100-000013020000}"/>
    <hyperlink ref="S624" r:id="rId311" xr:uid="{00000000-0004-0000-0100-000014020000}"/>
    <hyperlink ref="S625" r:id="rId312" xr:uid="{00000000-0004-0000-0100-000015020000}"/>
    <hyperlink ref="S626" r:id="rId313" xr:uid="{00000000-0004-0000-0100-000016020000}"/>
    <hyperlink ref="S627" r:id="rId314" xr:uid="{00000000-0004-0000-0100-000017020000}"/>
    <hyperlink ref="S563" r:id="rId315" xr:uid="{00000000-0004-0000-0100-000018020000}"/>
    <hyperlink ref="S564" r:id="rId316" xr:uid="{00000000-0004-0000-0100-000019020000}"/>
    <hyperlink ref="S565" r:id="rId317" xr:uid="{00000000-0004-0000-0100-00001A020000}"/>
    <hyperlink ref="S566" r:id="rId318" xr:uid="{00000000-0004-0000-0100-00001B020000}"/>
    <hyperlink ref="S567" r:id="rId319" xr:uid="{00000000-0004-0000-0100-00001C020000}"/>
    <hyperlink ref="S568" r:id="rId320" xr:uid="{00000000-0004-0000-0100-00001D020000}"/>
    <hyperlink ref="S569" r:id="rId321" xr:uid="{00000000-0004-0000-0100-00001E020000}"/>
    <hyperlink ref="S570" r:id="rId322" xr:uid="{00000000-0004-0000-0100-00001F020000}"/>
    <hyperlink ref="S572" r:id="rId323" xr:uid="{00000000-0004-0000-0100-000020020000}"/>
    <hyperlink ref="S573" r:id="rId324" xr:uid="{00000000-0004-0000-0100-000021020000}"/>
    <hyperlink ref="S574" r:id="rId325" xr:uid="{00000000-0004-0000-0100-000022020000}"/>
    <hyperlink ref="S579" r:id="rId326" xr:uid="{00000000-0004-0000-0100-000023020000}"/>
    <hyperlink ref="S578" r:id="rId327" xr:uid="{00000000-0004-0000-0100-000024020000}"/>
    <hyperlink ref="S576" r:id="rId328" xr:uid="{00000000-0004-0000-0100-000025020000}"/>
    <hyperlink ref="S577" r:id="rId329" xr:uid="{00000000-0004-0000-0100-000026020000}"/>
    <hyperlink ref="S575" r:id="rId330" xr:uid="{00000000-0004-0000-0100-000027020000}"/>
    <hyperlink ref="S344" r:id="rId331" xr:uid="{00000000-0004-0000-0100-000028020000}"/>
    <hyperlink ref="S191" r:id="rId332" xr:uid="{00000000-0004-0000-0100-00002B020000}"/>
    <hyperlink ref="S192" r:id="rId333" xr:uid="{00000000-0004-0000-0100-00002C020000}"/>
    <hyperlink ref="S194" r:id="rId334" xr:uid="{00000000-0004-0000-0100-00002D020000}"/>
    <hyperlink ref="S176" r:id="rId335" xr:uid="{00000000-0004-0000-0100-00002E020000}"/>
    <hyperlink ref="S186" r:id="rId336" xr:uid="{00000000-0004-0000-0100-00002F020000}"/>
    <hyperlink ref="S469" r:id="rId337" xr:uid="{00000000-0004-0000-0100-000034020000}"/>
    <hyperlink ref="S497" r:id="rId338" xr:uid="{00000000-0004-0000-0100-000035020000}"/>
    <hyperlink ref="S475" r:id="rId339" display="https://www.3m.co.uk/3M/en_GB/p/d/v000125637/" xr:uid="{00000000-0004-0000-0100-000036020000}"/>
    <hyperlink ref="S309" r:id="rId340" xr:uid="{00000000-0004-0000-0100-000037020000}"/>
    <hyperlink ref="S287" r:id="rId341" xr:uid="{00000000-0004-0000-0100-000038020000}"/>
    <hyperlink ref="S288" r:id="rId342" xr:uid="{00000000-0004-0000-0100-000039020000}"/>
    <hyperlink ref="S221" r:id="rId343" location=":~:text=The%20BD%20MAX%E2%84%A2%20System,in%20less%20than%20three%20hours*." xr:uid="{00000000-0004-0000-0100-00003A020000}"/>
    <hyperlink ref="S228" r:id="rId344" location=":~:text=The%20BD%20MAX%E2%84%A2%20System,in%20less%20than%20three%20hours*." xr:uid="{00000000-0004-0000-0100-00003B020000}"/>
    <hyperlink ref="S229" r:id="rId345" location=":~:text=The%20BD%20MAX%E2%84%A2%20System,in%20less%20than%20three%20hours*." xr:uid="{00000000-0004-0000-0100-00003D020000}"/>
    <hyperlink ref="S230" r:id="rId346" location=":~:text=The%20BD%20MAX%E2%84%A2%20System,in%20less%20than%20three%20hours*." xr:uid="{00000000-0004-0000-0100-00003E020000}"/>
    <hyperlink ref="S236" r:id="rId347" location=":~:text=The%20BD%20MAX%E2%84%A2%20System,in%20less%20than%20three%20hours*." xr:uid="{00000000-0004-0000-0100-00003F020000}"/>
    <hyperlink ref="S224" r:id="rId348" xr:uid="{00000000-0004-0000-0100-000040020000}"/>
    <hyperlink ref="S232" r:id="rId349" location=":~:text=The%20BD%20MAX%E2%84%A2%20System,in%20less%20than%20three%20hours*." xr:uid="{00000000-0004-0000-0100-000041020000}"/>
    <hyperlink ref="S233" r:id="rId350" location=":~:text=The%20BD%20MAX%E2%84%A2%20System,in%20less%20than%20three%20hours*." xr:uid="{00000000-0004-0000-0100-000042020000}"/>
    <hyperlink ref="S234" r:id="rId351" location=":~:text=The%20BD%20MAX%E2%84%A2%20System,in%20less%20than%20three%20hours*." xr:uid="{00000000-0004-0000-0100-000043020000}"/>
    <hyperlink ref="S235" r:id="rId352" location=":~:text=The%20BD%20MAX%E2%84%A2%20System,in%20less%20than%20three%20hours*." xr:uid="{00000000-0004-0000-0100-000044020000}"/>
    <hyperlink ref="S231" r:id="rId353" location=":~:text=The%20BD%20MAX%E2%84%A2%20System,in%20less%20than%20three%20hours*." xr:uid="{00000000-0004-0000-0100-000045020000}"/>
    <hyperlink ref="S225" r:id="rId354" xr:uid="{00000000-0004-0000-0100-000046020000}"/>
    <hyperlink ref="S237" r:id="rId355" xr:uid="{00000000-0004-0000-0100-000047020000}"/>
    <hyperlink ref="S380" r:id="rId356" xr:uid="{00000000-0004-0000-0100-000048020000}"/>
    <hyperlink ref="S379" r:id="rId357" xr:uid="{00000000-0004-0000-0100-000049020000}"/>
    <hyperlink ref="S363" r:id="rId358" xr:uid="{00000000-0004-0000-0100-00004A020000}"/>
    <hyperlink ref="S364" r:id="rId359" xr:uid="{00000000-0004-0000-0100-00004B020000}"/>
    <hyperlink ref="S130" r:id="rId360" xr:uid="{00000000-0004-0000-0100-00004E020000}"/>
    <hyperlink ref="S131" r:id="rId361" xr:uid="{00000000-0004-0000-0100-00004F020000}"/>
    <hyperlink ref="S133" r:id="rId362" xr:uid="{00000000-0004-0000-0100-000050020000}"/>
    <hyperlink ref="S132" r:id="rId363" xr:uid="{00000000-0004-0000-0100-000051020000}"/>
    <hyperlink ref="S134" r:id="rId364" xr:uid="{00000000-0004-0000-0100-000052020000}"/>
    <hyperlink ref="S155" r:id="rId365" xr:uid="{00000000-0004-0000-0100-000053020000}"/>
    <hyperlink ref="S157" r:id="rId366" xr:uid="{00000000-0004-0000-0100-000054020000}"/>
    <hyperlink ref="S156" r:id="rId367" xr:uid="{00000000-0004-0000-0100-000055020000}"/>
    <hyperlink ref="S159" r:id="rId368" xr:uid="{00000000-0004-0000-0100-000056020000}"/>
    <hyperlink ref="S160" r:id="rId369" xr:uid="{00000000-0004-0000-0100-000057020000}"/>
    <hyperlink ref="S164" r:id="rId370" xr:uid="{00000000-0004-0000-0100-000058020000}"/>
    <hyperlink ref="S158" r:id="rId371" xr:uid="{00000000-0004-0000-0100-000059020000}"/>
    <hyperlink ref="S169" r:id="rId372" xr:uid="{00000000-0004-0000-0100-00005A020000}"/>
    <hyperlink ref="S166" r:id="rId373" xr:uid="{00000000-0004-0000-0100-00005B020000}"/>
    <hyperlink ref="S167" r:id="rId374" xr:uid="{00000000-0004-0000-0100-00005C020000}"/>
    <hyperlink ref="S165" r:id="rId375" xr:uid="{00000000-0004-0000-0100-00005D020000}"/>
    <hyperlink ref="S153" r:id="rId376" xr:uid="{00000000-0004-0000-0100-00005E020000}"/>
    <hyperlink ref="S136" r:id="rId377" xr:uid="{00000000-0004-0000-0100-00005F020000}"/>
    <hyperlink ref="S137" r:id="rId378" xr:uid="{00000000-0004-0000-0100-000060020000}"/>
    <hyperlink ref="S138" r:id="rId379" xr:uid="{00000000-0004-0000-0100-000061020000}"/>
    <hyperlink ref="S218" r:id="rId380" xr:uid="{00000000-0004-0000-0100-000069020000}"/>
    <hyperlink ref="S142" r:id="rId381" xr:uid="{00000000-0004-0000-0100-00006A020000}"/>
    <hyperlink ref="S143" r:id="rId382" xr:uid="{00000000-0004-0000-0100-00006B020000}"/>
    <hyperlink ref="S144" r:id="rId383" xr:uid="{00000000-0004-0000-0100-00006C020000}"/>
    <hyperlink ref="S353" r:id="rId384" xr:uid="{00000000-0004-0000-0100-00006D020000}"/>
    <hyperlink ref="S549" r:id="rId385" xr:uid="{00000000-0004-0000-0100-00006E020000}"/>
    <hyperlink ref="S21" r:id="rId386" xr:uid="{EA31BDC1-3628-4419-9928-A1BDAD56A1BD}"/>
    <hyperlink ref="S85" r:id="rId387" xr:uid="{3D194A0E-CEF1-4140-B316-093DA6D90DD1}"/>
    <hyperlink ref="S89" r:id="rId388" xr:uid="{6D83F272-B95C-4F8E-9C48-018BD35746A8}"/>
    <hyperlink ref="S139" r:id="rId389" xr:uid="{DDB4EF32-80B0-460D-9AB2-ED790B9B9C01}"/>
    <hyperlink ref="S140" r:id="rId390" xr:uid="{7E9CE840-4DE9-4322-A83B-5E3FEF7E9B63}"/>
    <hyperlink ref="S141" r:id="rId391" xr:uid="{FB7ADC41-F314-4A7D-ABDD-2CEDE57D8A39}"/>
    <hyperlink ref="S238" r:id="rId392" location=":~:text=The%20BD%20MAX%E2%84%A2%20System,in%20less%20than%20three%20hours*." xr:uid="{9AF09A14-9C86-4E97-A79C-5B38E0BFDB9D}"/>
    <hyperlink ref="S22" r:id="rId393" xr:uid="{F054341B-4E69-4C94-B604-F97A2C375FE3}"/>
    <hyperlink ref="S23" r:id="rId394" xr:uid="{E2E0ECDE-E973-445F-9202-706EBCF902C8}"/>
    <hyperlink ref="S240" r:id="rId395" xr:uid="{14957353-BA1B-42E3-9C3F-5A7AAE831015}"/>
    <hyperlink ref="S241" r:id="rId396" xr:uid="{2E27953C-642E-414C-B4E1-C8AE284D48B4}"/>
    <hyperlink ref="S242" r:id="rId397" xr:uid="{90BCC4B3-260C-4F0A-81A6-D20E3601817C}"/>
    <hyperlink ref="S246" r:id="rId398" xr:uid="{0AA51661-C59A-458A-9E7C-9AE2E16C41D2}"/>
    <hyperlink ref="S249" r:id="rId399" xr:uid="{A71592F2-23B9-4CB6-AD48-D05E64CA5E97}"/>
    <hyperlink ref="S327" r:id="rId400" xr:uid="{4EE7B914-40F2-429D-9416-72A8D5B566CE}"/>
    <hyperlink ref="S33" r:id="rId401" display="https://www.human.de/products/molecular-dx/isothermal-amplification/instruments-primary-district-labs-level-i-ii/humaloop-t-mtbc/?sword_list[]=loop&amp;no_cache=1" xr:uid="{00000000-0004-0000-0100-000070010000}"/>
    <hyperlink ref="S43" r:id="rId402" display="https://www.human.de/products/molecular-dx/service-support/" xr:uid="{00000000-0004-0000-0100-000040010000}"/>
    <hyperlink ref="S42" r:id="rId403" display="https://www.human.de/products/molecular-dx/service-support/" xr:uid="{00000000-0004-0000-0100-00003F010000}"/>
    <hyperlink ref="S41" r:id="rId404" display="https://www.human.de/products/molecular-dx/service-support/" xr:uid="{00000000-0004-0000-0100-00003E010000}"/>
    <hyperlink ref="S40" r:id="rId405" display="https://www.human.de/products/molecular-dx/service-support/" xr:uid="{00000000-0004-0000-0100-00003D010000}"/>
    <hyperlink ref="S32" r:id="rId406" display="https://www.human.de/products/molecular-dx/tb-lamp/instruments/" xr:uid="{00000000-0004-0000-0100-00003C010000}"/>
    <hyperlink ref="S31" r:id="rId407" display="https://www.human.de/products/molecular-dx/tb-lamp/instruments/" xr:uid="{00000000-0004-0000-0100-00003B010000}"/>
    <hyperlink ref="S35" r:id="rId408" display="https://www.human.de/products/molecular-dx/tb-lamp/detection-assay/" xr:uid="{00000000-0004-0000-0100-00003A010000}"/>
    <hyperlink ref="S36" r:id="rId409" display="https://www.human.de/products/molecular-dx/tb-lamp/dna-extraction/" xr:uid="{00000000-0004-0000-0100-000039010000}"/>
    <hyperlink ref="S38" r:id="rId410" display="https://www.human.de/products/molecular-dx/tb-lamp/" xr:uid="{00000000-0004-0000-0100-000038010000}"/>
    <hyperlink ref="S30" r:id="rId411" display="https://www.human.de/products/molecular-dx/isothermal-amplification/instruments-primary-district-labs-level-i-ii/humaloop-t-mtbc/" xr:uid="{00000000-0004-0000-0100-00007A000000}"/>
    <hyperlink ref="S45" r:id="rId412" xr:uid="{24D4F504-81AF-41DE-9A43-8EDFC437F49B}"/>
    <hyperlink ref="S46:S56" r:id="rId413" display="https://www.cepheid.com/en-CH/systems/genexpert-family-of-systems/genexpert-system.html" xr:uid="{7093415B-B5E4-4461-85E9-BFA92455F75C}"/>
    <hyperlink ref="S50" r:id="rId414" xr:uid="{55707FD7-223B-40AD-A42E-79B6FA9E28F8}"/>
    <hyperlink ref="S46" r:id="rId415" xr:uid="{23717C44-977D-47CA-B2F7-4D29ACCFF508}"/>
    <hyperlink ref="S226" r:id="rId416" xr:uid="{73BD02A3-D308-47E3-9D68-AC7B1D22D098}"/>
    <hyperlink ref="S145" r:id="rId417" xr:uid="{2E6761E5-4A94-4953-9B7E-A5CA65B9FAA0}"/>
    <hyperlink ref="S147" r:id="rId418" xr:uid="{8AD676A6-C02F-47F0-9A4A-896E2A70DC0E}"/>
    <hyperlink ref="S146" r:id="rId419" xr:uid="{1120FD90-F774-4336-9B9A-0B8CDBBECD40}"/>
    <hyperlink ref="S152" r:id="rId420" xr:uid="{CBB3A26C-6F0E-416F-990C-49BE49F1E024}"/>
    <hyperlink ref="S58:S79" r:id="rId421" display="https://www.cepheid.com/en-CH/systems/genexpert-family-of-systems/genexpert-system.html" xr:uid="{0D868463-5353-4F5A-B048-2F1B6A9370A2}"/>
    <hyperlink ref="S81" r:id="rId422" xr:uid="{154912AE-DB80-4DE7-A972-56D065E3B1A4}"/>
    <hyperlink ref="S479" r:id="rId423" xr:uid="{B9148C1B-5CE3-4C27-84EE-A72DD5E5EF6E}"/>
    <hyperlink ref="S480" r:id="rId424" xr:uid="{2B137925-0E07-44E0-A963-7FE4D03ED298}"/>
    <hyperlink ref="S481" r:id="rId425" xr:uid="{DBA93184-4E88-4E7D-8EB1-3A9EB9798002}"/>
  </hyperlinks>
  <pageMargins left="0.23622047244094491" right="0.23622047244094491" top="0.74803149606299213" bottom="0.74803149606299213" header="0.31496062992125984" footer="0.31496062992125984"/>
  <pageSetup paperSize="8" scale="42" fitToHeight="0" orientation="landscape" r:id="rId426"/>
  <headerFooter alignWithMargins="0">
    <oddFooter>&amp;L&amp;F&amp;C&amp;A&amp;RPage &amp;P of &amp;N</oddFooter>
  </headerFooter>
  <drawing r:id="rId4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L23"/>
  <sheetViews>
    <sheetView zoomScale="80" zoomScaleNormal="80" workbookViewId="0">
      <selection activeCell="C1" sqref="C1:L1"/>
    </sheetView>
  </sheetViews>
  <sheetFormatPr defaultColWidth="11.42578125" defaultRowHeight="12.75" x14ac:dyDescent="0.2"/>
  <cols>
    <col min="1" max="1" width="40" style="11" customWidth="1"/>
    <col min="2" max="2" width="0.7109375" style="11" customWidth="1"/>
    <col min="3" max="9" width="17.7109375" style="11" customWidth="1"/>
    <col min="10" max="10" width="20.42578125" style="11" customWidth="1"/>
    <col min="11" max="11" width="19.85546875" style="11" bestFit="1" customWidth="1"/>
    <col min="12" max="12" width="25.28515625" style="11" bestFit="1" customWidth="1"/>
    <col min="13" max="13" width="8.42578125" style="11" customWidth="1"/>
    <col min="14" max="14" width="10.28515625" style="11" customWidth="1"/>
    <col min="15" max="16384" width="11.42578125" style="11"/>
  </cols>
  <sheetData>
    <row r="1" spans="1:12" ht="51" customHeight="1" thickBot="1" x14ac:dyDescent="0.25">
      <c r="A1" s="501"/>
      <c r="B1" s="502"/>
      <c r="C1" s="1205" t="s">
        <v>1676</v>
      </c>
      <c r="D1" s="1205"/>
      <c r="E1" s="1205"/>
      <c r="F1" s="1205"/>
      <c r="G1" s="1205"/>
      <c r="H1" s="1205"/>
      <c r="I1" s="1205"/>
      <c r="J1" s="1205"/>
      <c r="K1" s="1205"/>
      <c r="L1" s="1206"/>
    </row>
    <row r="2" spans="1:12" ht="3.75" customHeight="1" thickBot="1" x14ac:dyDescent="0.25">
      <c r="A2" s="214"/>
      <c r="B2" s="215"/>
      <c r="C2" s="215"/>
      <c r="D2" s="216"/>
      <c r="E2" s="216"/>
      <c r="G2" s="216"/>
      <c r="H2" s="217"/>
      <c r="I2" s="216"/>
      <c r="J2" s="216"/>
    </row>
    <row r="3" spans="1:12" ht="30.75" customHeight="1" thickBot="1" x14ac:dyDescent="0.25">
      <c r="A3" s="1211" t="s">
        <v>11</v>
      </c>
      <c r="B3" s="1213"/>
      <c r="C3" s="1207" t="s">
        <v>73</v>
      </c>
      <c r="D3" s="1208"/>
      <c r="E3" s="1209" t="s">
        <v>1677</v>
      </c>
      <c r="F3" s="1208"/>
      <c r="G3" s="1209" t="s">
        <v>1678</v>
      </c>
      <c r="H3" s="1208"/>
      <c r="I3" s="1210" t="s">
        <v>1679</v>
      </c>
      <c r="J3" s="1210" t="s">
        <v>1680</v>
      </c>
      <c r="K3" s="1210" t="s">
        <v>1681</v>
      </c>
      <c r="L3" s="1210" t="s">
        <v>1682</v>
      </c>
    </row>
    <row r="4" spans="1:12" ht="24" customHeight="1" thickBot="1" x14ac:dyDescent="0.25">
      <c r="A4" s="1212"/>
      <c r="B4" s="1213"/>
      <c r="C4" s="521" t="s">
        <v>1683</v>
      </c>
      <c r="D4" s="260" t="s">
        <v>1684</v>
      </c>
      <c r="E4" s="521" t="s">
        <v>1683</v>
      </c>
      <c r="F4" s="260" t="s">
        <v>1684</v>
      </c>
      <c r="G4" s="521" t="s">
        <v>1683</v>
      </c>
      <c r="H4" s="260" t="s">
        <v>1684</v>
      </c>
      <c r="I4" s="1210"/>
      <c r="J4" s="1210"/>
      <c r="K4" s="1210"/>
      <c r="L4" s="1210"/>
    </row>
    <row r="5" spans="1:12" ht="20.100000000000001" customHeight="1" thickBot="1" x14ac:dyDescent="0.25">
      <c r="A5" s="518" t="s">
        <v>206</v>
      </c>
      <c r="B5" s="261"/>
      <c r="C5" s="769" t="str">
        <f>IF(SUMIFS('Calculations - Diagnostics'!F:F,'Calculations - Diagnostics'!B:B,'3 Diagnostics Planning tool'!A5,'Calculations - Diagnostics'!D:D,"*"&amp;"General Cargo"&amp;"*")=0,"",SUMIFS('Calculations - Diagnostics'!F:F,'Calculations - Diagnostics'!B:B,'3 Diagnostics Planning tool'!A5,'Calculations - Diagnostics'!D:D,"*"&amp;"General Cargo"&amp;"*"))</f>
        <v/>
      </c>
      <c r="D5" s="769" t="str">
        <f>IF(SUMIFS('Calculations - Diagnostics'!E:E,'Calculations - Diagnostics'!B:B,'3 Diagnostics Planning tool'!A5,'Calculations - Diagnostics'!D:D,"*"&amp;"General Cargo"&amp;"*")=0,"",SUMIFS('Calculations - Diagnostics'!E:E,'Calculations - Diagnostics'!B:B,'3 Diagnostics Planning tool'!A5,'Calculations - Diagnostics'!D:D,"*"&amp;"General Cargo"&amp;"*"))</f>
        <v/>
      </c>
      <c r="E5" s="770" t="str">
        <f>IF(SUMIFS('Calculations - Diagnostics'!$F:$F,'Calculations - Diagnostics'!$B:$B,'3 Diagnostics Planning tool'!$A5,'Calculations - Diagnostics'!$D:$D,"*"&amp;"Cool"&amp;"*")=0,"",SUMIFS('Calculations - Diagnostics'!$F:$F,'Calculations - Diagnostics'!$B:$B,'3 Diagnostics Planning tool'!$A5,'Calculations - Diagnostics'!$D:$D,"*"&amp;"Cool"&amp;"*"))</f>
        <v/>
      </c>
      <c r="F5" s="770" t="str">
        <f>IF(SUMIFS('Calculations - Diagnostics'!E:E,'Calculations - Diagnostics'!B:B,'3 Diagnostics Planning tool'!A5,'Calculations - Diagnostics'!D:D,"*"&amp;"Cool Cargo"&amp;"*")=0,"",SUMIFS('Calculations - Diagnostics'!E:E,'Calculations - Diagnostics'!B:B,'3 Diagnostics Planning tool'!A5,'Calculations - Diagnostics'!D:D,"*"&amp;"Cool Cargo"&amp;"*"))</f>
        <v/>
      </c>
      <c r="G5" s="770" t="str">
        <f>IF(SUMIFS('Calculations - Diagnostics'!$F:$F,'Calculations - Diagnostics'!$B:$B,'3 Diagnostics Planning tool'!$A5,'Calculations - Diagnostics'!$D:$D,"*"&amp;"Dangerous"&amp;"*")=0,"",SUMIFS('Calculations - Diagnostics'!$F:$F,'Calculations - Diagnostics'!$B:$B,'3 Diagnostics Planning tool'!$A5,'Calculations - Diagnostics'!$D:$D,"*"&amp;"Dangerous"&amp;"*"))</f>
        <v/>
      </c>
      <c r="H5" s="770" t="str">
        <f>IF(SUMIFS('Calculations - Diagnostics'!E:E,'Calculations - Diagnostics'!B:B,'3 Diagnostics Planning tool'!A5,'Calculations - Diagnostics'!D:D,"*"&amp;"Dangerous Cargo"&amp;"*")=0,"",SUMIFS('Calculations - Diagnostics'!E:E,'Calculations - Diagnostics'!B:B,'3 Diagnostics Planning tool'!A5,'Calculations - Diagnostics'!D:D,"*"&amp;"Dangerous Cargo"&amp;"*"))</f>
        <v/>
      </c>
      <c r="I5" s="768" t="str">
        <f>IF(SUMIFS('Calculations - Diagnostics'!$G:$G,'Calculations - Diagnostics'!$D:$D,"Service",'Calculations - Diagnostics'!$B:$B,A5)=0,"",SUMIFS('Calculations - Diagnostics'!$G:$G,'Calculations - Diagnostics'!$D:$D,"Service",'Calculations - Diagnostics'!$B:$B,A5))</f>
        <v/>
      </c>
      <c r="J5" s="318" t="str">
        <f>IF(SUMIFS('Calculations - Diagnostics'!$G:$G,'Calculations - Diagnostics'!$D:$D,"&lt;&gt;Service",'Calculations - Diagnostics'!$B:$B,A5)=0,"",SUMIFS('Calculations - Diagnostics'!$G:$G,'Calculations - Diagnostics'!$D:$D,"&lt;&gt;Service",'Calculations - Diagnostics'!$B:$B,A5))</f>
        <v/>
      </c>
      <c r="K5" s="318"/>
      <c r="L5" s="318" t="str">
        <f>IF(AND(I5="",J5="",K5=""),"",IF(AND(I5="",K5=""),J5,IF(AND(J5="",K5=""),I5,IF(K5="",I5+J5,IF(I5="",J5-K5,I5+J5-K5)))))</f>
        <v/>
      </c>
    </row>
    <row r="6" spans="1:12" ht="20.100000000000001" customHeight="1" thickBot="1" x14ac:dyDescent="0.25">
      <c r="A6" s="519" t="s">
        <v>627</v>
      </c>
      <c r="B6" s="261"/>
      <c r="C6" s="771" t="str">
        <f>IF(SUMIFS('Calculations - Diagnostics'!F:F,'Calculations - Diagnostics'!B:B,'3 Diagnostics Planning tool'!A6,'Calculations - Diagnostics'!D:D,"*"&amp;"General Cargo"&amp;"*")=0,"",SUMIFS('Calculations - Diagnostics'!F:F,'Calculations - Diagnostics'!B:B,'3 Diagnostics Planning tool'!A6,'Calculations - Diagnostics'!D:D,"*"&amp;"General Cargo"&amp;"*"))</f>
        <v/>
      </c>
      <c r="D6" s="772" t="str">
        <f>IF(SUMIFS('Calculations - Diagnostics'!E:E,'Calculations - Diagnostics'!B:B,'3 Diagnostics Planning tool'!A6,'Calculations - Diagnostics'!D:D,"*"&amp;"General Cargo"&amp;"*")=0,"",SUMIFS('Calculations - Diagnostics'!E:E,'Calculations - Diagnostics'!B:B,'3 Diagnostics Planning tool'!A6,'Calculations - Diagnostics'!D:D,"*"&amp;"General Cargo"&amp;"*"))</f>
        <v/>
      </c>
      <c r="E6" s="771" t="str">
        <f>IF(SUMIFS('Calculations - Diagnostics'!$F:$F,'Calculations - Diagnostics'!$B:$B,'3 Diagnostics Planning tool'!$A6,'Calculations - Diagnostics'!$D:$D,"*"&amp;"Cool"&amp;"*")=0,"",SUMIFS('Calculations - Diagnostics'!$F:$F,'Calculations - Diagnostics'!$B:$B,'3 Diagnostics Planning tool'!$A6,'Calculations - Diagnostics'!$D:$D,"*"&amp;"Cool"&amp;"*"))</f>
        <v/>
      </c>
      <c r="F6" s="772" t="str">
        <f>IF(SUMIFS('Calculations - Diagnostics'!E:E,'Calculations - Diagnostics'!B:B,'3 Diagnostics Planning tool'!A6,'Calculations - Diagnostics'!D:D,"*"&amp;"Cool Cargo"&amp;"*")=0,"",SUMIFS('Calculations - Diagnostics'!E:E,'Calculations - Diagnostics'!B:B,'3 Diagnostics Planning tool'!A6,'Calculations - Diagnostics'!D:D,"*"&amp;"Cool Cargo"&amp;"*"))</f>
        <v/>
      </c>
      <c r="G6" s="771" t="str">
        <f>IF(SUMIFS('Calculations - Diagnostics'!$F:$F,'Calculations - Diagnostics'!$B:$B,'3 Diagnostics Planning tool'!$A6,'Calculations - Diagnostics'!$D:$D,"*"&amp;"Dangerous"&amp;"*")=0,"",SUMIFS('Calculations - Diagnostics'!$F:$F,'Calculations - Diagnostics'!$B:$B,'3 Diagnostics Planning tool'!$A6,'Calculations - Diagnostics'!$D:$D,"*"&amp;"Dangerous"&amp;"*"))</f>
        <v/>
      </c>
      <c r="H6" s="772" t="str">
        <f>IF(SUMIFS('Calculations - Diagnostics'!E:E,'Calculations - Diagnostics'!B:B,'3 Diagnostics Planning tool'!A6,'Calculations - Diagnostics'!D:D,"*"&amp;"Dangerous Cargo"&amp;"*")=0,"",SUMIFS('Calculations - Diagnostics'!E:E,'Calculations - Diagnostics'!B:B,'3 Diagnostics Planning tool'!A6,'Calculations - Diagnostics'!D:D,"*"&amp;"Dangerous Cargo"&amp;"*"))</f>
        <v/>
      </c>
      <c r="I6" s="262" t="str">
        <f>IF(SUMIFS('Calculations - Diagnostics'!$G:$G,'Calculations - Diagnostics'!$D:$D,"Service",'Calculations - Diagnostics'!$B:$B,A6)=0,"",SUMIFS('Calculations - Diagnostics'!$G:$G,'Calculations - Diagnostics'!$D:$D,"Service",'Calculations - Diagnostics'!$B:$B,A6))</f>
        <v/>
      </c>
      <c r="J6" s="262" t="str">
        <f>IF(SUMIFS('Calculations - Diagnostics'!$G:$G,'Calculations - Diagnostics'!$D:$D,"&lt;&gt;Service",'Calculations - Diagnostics'!$B:$B,A6)=0,"",SUMIFS('Calculations - Diagnostics'!$G:$G,'Calculations - Diagnostics'!$D:$D,"&lt;&gt;Service",'Calculations - Diagnostics'!$B:$B,A6))</f>
        <v/>
      </c>
      <c r="K6" s="262"/>
      <c r="L6" s="262" t="str">
        <f t="shared" ref="L6:L20" si="0">IF(AND(I6="",J6="",K6=""),"",IF(AND(I6="",K6=""),J6,IF(AND(J6="",K6=""),I6,IF(K6="",I6+J6,IF(I6="",J6-K6,I6+J6-K6)))))</f>
        <v/>
      </c>
    </row>
    <row r="7" spans="1:12" ht="20.100000000000001" customHeight="1" thickBot="1" x14ac:dyDescent="0.25">
      <c r="A7" s="518" t="s">
        <v>536</v>
      </c>
      <c r="B7" s="261"/>
      <c r="C7" s="769" t="str">
        <f>IF(SUMIFS('Calculations - Diagnostics'!F:F,'Calculations - Diagnostics'!B:B,'3 Diagnostics Planning tool'!A7,'Calculations - Diagnostics'!D:D,"*"&amp;"General Cargo"&amp;"*")=0,"",SUMIFS('Calculations - Diagnostics'!F:F,'Calculations - Diagnostics'!B:B,'3 Diagnostics Planning tool'!A7,'Calculations - Diagnostics'!D:D,"*"&amp;"General Cargo"&amp;"*"))</f>
        <v/>
      </c>
      <c r="D7" s="769" t="str">
        <f>IF(SUMIFS('Calculations - Diagnostics'!E:E,'Calculations - Diagnostics'!B:B,'3 Diagnostics Planning tool'!A7,'Calculations - Diagnostics'!D:D,"*"&amp;"General Cargo"&amp;"*")=0,"",SUMIFS('Calculations - Diagnostics'!E:E,'Calculations - Diagnostics'!B:B,'3 Diagnostics Planning tool'!A7,'Calculations - Diagnostics'!D:D,"*"&amp;"General Cargo"&amp;"*"))</f>
        <v/>
      </c>
      <c r="E7" s="770" t="str">
        <f>IF(SUMIFS('Calculations - Diagnostics'!$F:$F,'Calculations - Diagnostics'!$B:$B,'3 Diagnostics Planning tool'!$A7,'Calculations - Diagnostics'!$D:$D,"*"&amp;"Cool"&amp;"*")=0,"",SUMIFS('Calculations - Diagnostics'!$F:$F,'Calculations - Diagnostics'!$B:$B,'3 Diagnostics Planning tool'!$A7,'Calculations - Diagnostics'!$D:$D,"*"&amp;"Cool"&amp;"*"))</f>
        <v/>
      </c>
      <c r="F7" s="770" t="str">
        <f>IF(SUMIFS('Calculations - Diagnostics'!E:E,'Calculations - Diagnostics'!B:B,'3 Diagnostics Planning tool'!A7,'Calculations - Diagnostics'!D:D,"*"&amp;"Cool Cargo"&amp;"*")=0,"",SUMIFS('Calculations - Diagnostics'!E:E,'Calculations - Diagnostics'!B:B,'3 Diagnostics Planning tool'!A7,'Calculations - Diagnostics'!D:D,"*"&amp;"Cool Cargo"&amp;"*"))</f>
        <v/>
      </c>
      <c r="G7" s="770" t="str">
        <f>IF(SUMIFS('Calculations - Diagnostics'!$F:$F,'Calculations - Diagnostics'!$B:$B,'3 Diagnostics Planning tool'!$A7,'Calculations - Diagnostics'!$D:$D,"*"&amp;"Dangerous"&amp;"*")=0,"",SUMIFS('Calculations - Diagnostics'!$F:$F,'Calculations - Diagnostics'!$B:$B,'3 Diagnostics Planning tool'!$A7,'Calculations - Diagnostics'!$D:$D,"*"&amp;"Dangerous"&amp;"*"))</f>
        <v/>
      </c>
      <c r="H7" s="770" t="str">
        <f>IF(SUMIFS('Calculations - Diagnostics'!E:E,'Calculations - Diagnostics'!B:B,'3 Diagnostics Planning tool'!A7,'Calculations - Diagnostics'!D:D,"*"&amp;"Dangerous Cargo"&amp;"*")=0,"",SUMIFS('Calculations - Diagnostics'!E:E,'Calculations - Diagnostics'!B:B,'3 Diagnostics Planning tool'!A7,'Calculations - Diagnostics'!D:D,"*"&amp;"Dangerous Cargo"&amp;"*"))</f>
        <v/>
      </c>
      <c r="I7" s="318" t="str">
        <f>IF(SUMIFS('Calculations - Diagnostics'!$G:$G,'Calculations - Diagnostics'!$D:$D,"Service",'Calculations - Diagnostics'!$B:$B,A7)=0,"",SUMIFS('Calculations - Diagnostics'!$G:$G,'Calculations - Diagnostics'!$D:$D,"Service",'Calculations - Diagnostics'!$B:$B,A7))</f>
        <v/>
      </c>
      <c r="J7" s="318" t="str">
        <f>IF(SUMIFS('Calculations - Diagnostics'!$G:$G,'Calculations - Diagnostics'!$D:$D,"&lt;&gt;Service",'Calculations - Diagnostics'!$B:$B,A7)=0,"",SUMIFS('Calculations - Diagnostics'!$G:$G,'Calculations - Diagnostics'!$D:$D,"&lt;&gt;Service",'Calculations - Diagnostics'!$B:$B,A7))</f>
        <v/>
      </c>
      <c r="K7" s="318"/>
      <c r="L7" s="318" t="str">
        <f t="shared" si="0"/>
        <v/>
      </c>
    </row>
    <row r="8" spans="1:12" ht="20.100000000000001" customHeight="1" thickBot="1" x14ac:dyDescent="0.25">
      <c r="A8" s="519" t="s">
        <v>123</v>
      </c>
      <c r="B8" s="261"/>
      <c r="C8" s="771" t="str">
        <f>IF(SUMIFS('Calculations - Diagnostics'!F:F,'Calculations - Diagnostics'!B:B,'3 Diagnostics Planning tool'!A8,'Calculations - Diagnostics'!D:D,"*"&amp;"General Cargo"&amp;"*")=0,"",SUMIFS('Calculations - Diagnostics'!F:F,'Calculations - Diagnostics'!B:B,'3 Diagnostics Planning tool'!A8,'Calculations - Diagnostics'!D:D,"*"&amp;"General Cargo"&amp;"*"))</f>
        <v/>
      </c>
      <c r="D8" s="772" t="str">
        <f>IF(SUMIFS('Calculations - Diagnostics'!E:E,'Calculations - Diagnostics'!B:B,'3 Diagnostics Planning tool'!A8,'Calculations - Diagnostics'!D:D,"*"&amp;"General Cargo"&amp;"*")=0,"",SUMIFS('Calculations - Diagnostics'!E:E,'Calculations - Diagnostics'!B:B,'3 Diagnostics Planning tool'!A8,'Calculations - Diagnostics'!D:D,"*"&amp;"General Cargo"&amp;"*"))</f>
        <v/>
      </c>
      <c r="E8" s="771" t="str">
        <f>IF(SUMIFS('Calculations - Diagnostics'!$F:$F,'Calculations - Diagnostics'!$B:$B,'3 Diagnostics Planning tool'!$A8,'Calculations - Diagnostics'!$D:$D,"*"&amp;"Cool"&amp;"*")=0,"",SUMIFS('Calculations - Diagnostics'!$F:$F,'Calculations - Diagnostics'!$B:$B,'3 Diagnostics Planning tool'!$A8,'Calculations - Diagnostics'!$D:$D,"*"&amp;"Cool"&amp;"*"))</f>
        <v/>
      </c>
      <c r="F8" s="772" t="str">
        <f>IF(SUMIFS('Calculations - Diagnostics'!E:E,'Calculations - Diagnostics'!B:B,'3 Diagnostics Planning tool'!A8,'Calculations - Diagnostics'!D:D,"*"&amp;"Cool Cargo"&amp;"*")=0,"",SUMIFS('Calculations - Diagnostics'!E:E,'Calculations - Diagnostics'!B:B,'3 Diagnostics Planning tool'!A8,'Calculations - Diagnostics'!D:D,"*"&amp;"Cool Cargo"&amp;"*"))</f>
        <v/>
      </c>
      <c r="G8" s="773" t="str">
        <f>IF(SUMIFS('Calculations - Diagnostics'!$F:$F,'Calculations - Diagnostics'!$B:$B,'3 Diagnostics Planning tool'!$A8,'Calculations - Diagnostics'!$D:$D,"*"&amp;"Dangerous"&amp;"*")=0,"",SUMIFS('Calculations - Diagnostics'!$F:$F,'Calculations - Diagnostics'!$B:$B,'3 Diagnostics Planning tool'!$A8,'Calculations - Diagnostics'!$D:$D,"*"&amp;"Dangerous"&amp;"*"))</f>
        <v/>
      </c>
      <c r="H8" s="772" t="str">
        <f>IF(SUMIFS('Calculations - Diagnostics'!E:E,'Calculations - Diagnostics'!B:B,'3 Diagnostics Planning tool'!A8,'Calculations - Diagnostics'!D:D,"*"&amp;"Dangerous Cargo"&amp;"*")=0,"",SUMIFS('Calculations - Diagnostics'!E:E,'Calculations - Diagnostics'!B:B,'3 Diagnostics Planning tool'!A8,'Calculations - Diagnostics'!D:D,"*"&amp;"Dangerous Cargo"&amp;"*"))</f>
        <v/>
      </c>
      <c r="I8" s="519" t="str">
        <f>IF(SUMIFS('Calculations - Diagnostics'!$G:$G,'Calculations - Diagnostics'!$D:$D,"Service",'Calculations - Diagnostics'!$B:$B,A8)=0,"",SUMIFS('Calculations - Diagnostics'!$G:$G,'Calculations - Diagnostics'!$D:$D,"Service",'Calculations - Diagnostics'!$B:$B,A8))</f>
        <v/>
      </c>
      <c r="J8" s="930" t="str">
        <f>IF(SUMIFS('Calculations - Diagnostics'!$G:$G,'Calculations - Diagnostics'!$D:$D,"&lt;&gt;Service",'Calculations - Diagnostics'!$B:$B,A8)=0,"",SUMIFS('Calculations - Diagnostics'!$G:$G,'Calculations - Diagnostics'!$D:$D,"&lt;&gt;Service",'Calculations - Diagnostics'!$B:$B,A8))</f>
        <v/>
      </c>
      <c r="K8" s="930"/>
      <c r="L8" s="930" t="str">
        <f t="shared" si="0"/>
        <v/>
      </c>
    </row>
    <row r="9" spans="1:12" ht="20.100000000000001" customHeight="1" thickBot="1" x14ac:dyDescent="0.25">
      <c r="A9" s="518" t="s">
        <v>252</v>
      </c>
      <c r="B9" s="261"/>
      <c r="C9" s="769" t="str">
        <f>IF(SUMIFS('Calculations - Diagnostics'!F:F,'Calculations - Diagnostics'!B:B,'3 Diagnostics Planning tool'!A9,'Calculations - Diagnostics'!D:D,"*"&amp;"General Cargo"&amp;"*")=0,"",SUMIFS('Calculations - Diagnostics'!F:F,'Calculations - Diagnostics'!B:B,'3 Diagnostics Planning tool'!A9,'Calculations - Diagnostics'!D:D,"*"&amp;"General Cargo"&amp;"*"))</f>
        <v/>
      </c>
      <c r="D9" s="769" t="str">
        <f>IF(SUMIFS('Calculations - Diagnostics'!E:E,'Calculations - Diagnostics'!B:B,'3 Diagnostics Planning tool'!A9,'Calculations - Diagnostics'!D:D,"*"&amp;"General Cargo"&amp;"*")=0,"",SUMIFS('Calculations - Diagnostics'!E:E,'Calculations - Diagnostics'!B:B,'3 Diagnostics Planning tool'!A9,'Calculations - Diagnostics'!D:D,"*"&amp;"General Cargo"&amp;"*"))</f>
        <v/>
      </c>
      <c r="E9" s="770" t="str">
        <f>IF(SUMIFS('Calculations - Diagnostics'!$F:$F,'Calculations - Diagnostics'!$B:$B,'3 Diagnostics Planning tool'!$A9,'Calculations - Diagnostics'!$D:$D,"*"&amp;"Cool"&amp;"*")=0,"",SUMIFS('Calculations - Diagnostics'!$F:$F,'Calculations - Diagnostics'!$B:$B,'3 Diagnostics Planning tool'!$A9,'Calculations - Diagnostics'!$D:$D,"*"&amp;"Cool"&amp;"*"))</f>
        <v/>
      </c>
      <c r="F9" s="770" t="str">
        <f>IF(SUMIFS('Calculations - Diagnostics'!E:E,'Calculations - Diagnostics'!B:B,'3 Diagnostics Planning tool'!A9,'Calculations - Diagnostics'!D:D,"*"&amp;"Cool Cargo"&amp;"*")=0,"",SUMIFS('Calculations - Diagnostics'!E:E,'Calculations - Diagnostics'!B:B,'3 Diagnostics Planning tool'!A9,'Calculations - Diagnostics'!D:D,"*"&amp;"Cool Cargo"&amp;"*"))</f>
        <v/>
      </c>
      <c r="G9" s="774" t="str">
        <f>IF(SUMIFS('Calculations - Diagnostics'!$F:$F,'Calculations - Diagnostics'!$B:$B,'3 Diagnostics Planning tool'!$A9,'Calculations - Diagnostics'!$D:$D,"*"&amp;"Dangerous"&amp;"*")=0,"",SUMIFS('Calculations - Diagnostics'!$F:$F,'Calculations - Diagnostics'!$B:$B,'3 Diagnostics Planning tool'!$A9,'Calculations - Diagnostics'!$D:$D,"*"&amp;"Dangerous"&amp;"*"))</f>
        <v/>
      </c>
      <c r="H9" s="770" t="str">
        <f>IF(SUMIFS('Calculations - Diagnostics'!E:E,'Calculations - Diagnostics'!B:B,'3 Diagnostics Planning tool'!A9,'Calculations - Diagnostics'!D:D,"*"&amp;"Dangerous Cargo"&amp;"*")=0,"",SUMIFS('Calculations - Diagnostics'!E:E,'Calculations - Diagnostics'!B:B,'3 Diagnostics Planning tool'!A9,'Calculations - Diagnostics'!D:D,"*"&amp;"Dangerous Cargo"&amp;"*"))</f>
        <v/>
      </c>
      <c r="I9" s="518" t="str">
        <f>IF(SUMIFS('Calculations - Diagnostics'!$G:$G,'Calculations - Diagnostics'!$D:$D,"Service",'Calculations - Diagnostics'!$B:$B,A9)=0,"",SUMIFS('Calculations - Diagnostics'!$G:$G,'Calculations - Diagnostics'!$D:$D,"Service",'Calculations - Diagnostics'!$B:$B,A9))</f>
        <v/>
      </c>
      <c r="J9" s="931" t="str">
        <f>IF(SUMIFS('Calculations - Diagnostics'!$G:$G,'Calculations - Diagnostics'!$D:$D,"&lt;&gt;Service",'Calculations - Diagnostics'!$B:$B,A9)=0,"",SUMIFS('Calculations - Diagnostics'!$G:$G,'Calculations - Diagnostics'!$D:$D,"&lt;&gt;Service",'Calculations - Diagnostics'!$B:$B,A9))</f>
        <v/>
      </c>
      <c r="K9" s="931"/>
      <c r="L9" s="931" t="str">
        <f t="shared" si="0"/>
        <v/>
      </c>
    </row>
    <row r="10" spans="1:12" ht="20.100000000000001" customHeight="1" thickBot="1" x14ac:dyDescent="0.25">
      <c r="A10" s="517" t="s">
        <v>369</v>
      </c>
      <c r="B10" s="261"/>
      <c r="C10" s="771" t="str">
        <f>IF(SUMIFS('Calculations - Diagnostics'!F:F,'Calculations - Diagnostics'!B:B,'3 Diagnostics Planning tool'!A10,'Calculations - Diagnostics'!D:D,"*"&amp;"General Cargo"&amp;"*")=0,"",SUMIFS('Calculations - Diagnostics'!F:F,'Calculations - Diagnostics'!B:B,'3 Diagnostics Planning tool'!A10,'Calculations - Diagnostics'!D:D,"*"&amp;"General Cargo"&amp;"*"))</f>
        <v/>
      </c>
      <c r="D10" s="772" t="str">
        <f>IF(SUMIFS('Calculations - Diagnostics'!E:E,'Calculations - Diagnostics'!B:B,'3 Diagnostics Planning tool'!A10,'Calculations - Diagnostics'!D:D,"*"&amp;"General Cargo"&amp;"*")=0,"",SUMIFS('Calculations - Diagnostics'!E:E,'Calculations - Diagnostics'!B:B,'3 Diagnostics Planning tool'!A10,'Calculations - Diagnostics'!D:D,"*"&amp;"General Cargo"&amp;"*"))</f>
        <v/>
      </c>
      <c r="E10" s="771" t="str">
        <f>IF(SUMIFS('Calculations - Diagnostics'!$F:$F,'Calculations - Diagnostics'!$B:$B,'3 Diagnostics Planning tool'!$A10,'Calculations - Diagnostics'!$D:$D,"*"&amp;"Cool"&amp;"*")=0,"",SUMIFS('Calculations - Diagnostics'!$F:$F,'Calculations - Diagnostics'!$B:$B,'3 Diagnostics Planning tool'!$A10,'Calculations - Diagnostics'!$D:$D,"*"&amp;"Cool"&amp;"*"))</f>
        <v/>
      </c>
      <c r="F10" s="772" t="str">
        <f>IF(SUMIFS('Calculations - Diagnostics'!E:E,'Calculations - Diagnostics'!B:B,'3 Diagnostics Planning tool'!A10,'Calculations - Diagnostics'!D:D,"*"&amp;"Cool Cargo"&amp;"*")=0,"",SUMIFS('Calculations - Diagnostics'!E:E,'Calculations - Diagnostics'!B:B,'3 Diagnostics Planning tool'!A10,'Calculations - Diagnostics'!D:D,"*"&amp;"Cool Cargo"&amp;"*"))</f>
        <v/>
      </c>
      <c r="G10" s="771" t="str">
        <f>IF(SUMIFS('Calculations - Diagnostics'!$F:$F,'Calculations - Diagnostics'!$B:$B,'3 Diagnostics Planning tool'!$A10,'Calculations - Diagnostics'!$D:$D,"*"&amp;"Dangerous"&amp;"*")=0,"",SUMIFS('Calculations - Diagnostics'!$F:$F,'Calculations - Diagnostics'!$B:$B,'3 Diagnostics Planning tool'!$A10,'Calculations - Diagnostics'!$D:$D,"*"&amp;"Dangerous"&amp;"*"))</f>
        <v/>
      </c>
      <c r="H10" s="772" t="str">
        <f>IF(SUMIFS('Calculations - Diagnostics'!E:E,'Calculations - Diagnostics'!B:B,'3 Diagnostics Planning tool'!A10,'Calculations - Diagnostics'!D:D,"*"&amp;"Dangerous Cargo"&amp;"*")=0,"",SUMIFS('Calculations - Diagnostics'!E:E,'Calculations - Diagnostics'!B:B,'3 Diagnostics Planning tool'!A10,'Calculations - Diagnostics'!D:D,"*"&amp;"Dangerous Cargo"&amp;"*"))</f>
        <v/>
      </c>
      <c r="I10" s="262" t="str">
        <f>IF(SUMIFS('Calculations - Diagnostics'!$G:$G,'Calculations - Diagnostics'!$D:$D,"Service",'Calculations - Diagnostics'!$B:$B,A10)=0,"",SUMIFS('Calculations - Diagnostics'!$G:$G,'Calculations - Diagnostics'!$D:$D,"Service",'Calculations - Diagnostics'!$B:$B,A10))</f>
        <v/>
      </c>
      <c r="J10" s="262" t="str">
        <f>IF(SUMIFS('Calculations - Diagnostics'!$G:$G,'Calculations - Diagnostics'!$D:$D,"&lt;&gt;Service",'Calculations - Diagnostics'!$B:$B,A10)=0,"",SUMIFS('Calculations - Diagnostics'!$G:$G,'Calculations - Diagnostics'!$D:$D,"&lt;&gt;Service",'Calculations - Diagnostics'!$B:$B,A10))</f>
        <v/>
      </c>
      <c r="K10" s="262"/>
      <c r="L10" s="262" t="str">
        <f t="shared" si="0"/>
        <v/>
      </c>
    </row>
    <row r="11" spans="1:12" ht="20.100000000000001" customHeight="1" thickBot="1" x14ac:dyDescent="0.25">
      <c r="A11" s="520" t="s">
        <v>1685</v>
      </c>
      <c r="B11" s="261"/>
      <c r="C11" s="769" t="str">
        <f>IF(SUMIFS('Calculations - Diagnostics'!F:F,'Calculations - Diagnostics'!B:B,'3 Diagnostics Planning tool'!A11,'Calculations - Diagnostics'!D:D,"*"&amp;"General Cargo"&amp;"*")=0,"",SUMIFS('Calculations - Diagnostics'!F:F,'Calculations - Diagnostics'!B:B,'3 Diagnostics Planning tool'!A11,'Calculations - Diagnostics'!D:D,"*"&amp;"General Cargo"&amp;"*"))</f>
        <v/>
      </c>
      <c r="D11" s="769" t="str">
        <f>IF(SUMIFS('Calculations - Diagnostics'!E:E,'Calculations - Diagnostics'!B:B,'3 Diagnostics Planning tool'!A11,'Calculations - Diagnostics'!D:D,"*"&amp;"General Cargo"&amp;"*")=0,"",SUMIFS('Calculations - Diagnostics'!E:E,'Calculations - Diagnostics'!B:B,'3 Diagnostics Planning tool'!A11,'Calculations - Diagnostics'!D:D,"*"&amp;"General Cargo"&amp;"*"))</f>
        <v/>
      </c>
      <c r="E11" s="770" t="str">
        <f>IF(SUMIFS('Calculations - Diagnostics'!$F:$F,'Calculations - Diagnostics'!$B:$B,'3 Diagnostics Planning tool'!$A11,'Calculations - Diagnostics'!$D:$D,"*"&amp;"Cool"&amp;"*")=0,"",SUMIFS('Calculations - Diagnostics'!$F:$F,'Calculations - Diagnostics'!$B:$B,'3 Diagnostics Planning tool'!$A11,'Calculations - Diagnostics'!$D:$D,"*"&amp;"Cool"&amp;"*"))</f>
        <v/>
      </c>
      <c r="F11" s="770" t="str">
        <f>IF(SUMIFS('Calculations - Diagnostics'!E:E,'Calculations - Diagnostics'!B:B,'3 Diagnostics Planning tool'!A11,'Calculations - Diagnostics'!D:D,"*"&amp;"Cool Cargo"&amp;"*")=0,"",SUMIFS('Calculations - Diagnostics'!E:E,'Calculations - Diagnostics'!B:B,'3 Diagnostics Planning tool'!A11,'Calculations - Diagnostics'!D:D,"*"&amp;"Cool Cargo"&amp;"*"))</f>
        <v/>
      </c>
      <c r="G11" s="770" t="str">
        <f>IF(SUMIFS('Calculations - Diagnostics'!$F:$F,'Calculations - Diagnostics'!$B:$B,'3 Diagnostics Planning tool'!$A11,'Calculations - Diagnostics'!$D:$D,"*"&amp;"Dangerous"&amp;"*")=0,"",SUMIFS('Calculations - Diagnostics'!$F:$F,'Calculations - Diagnostics'!$B:$B,'3 Diagnostics Planning tool'!$A11,'Calculations - Diagnostics'!$D:$D,"*"&amp;"Dangerous"&amp;"*"))</f>
        <v/>
      </c>
      <c r="H11" s="770" t="str">
        <f>IF(SUMIFS('Calculations - Diagnostics'!E:E,'Calculations - Diagnostics'!B:B,'3 Diagnostics Planning tool'!A11,'Calculations - Diagnostics'!D:D,"*"&amp;"Dangerous Cargo"&amp;"*")=0,"",SUMIFS('Calculations - Diagnostics'!E:E,'Calculations - Diagnostics'!B:B,'3 Diagnostics Planning tool'!A11,'Calculations - Diagnostics'!D:D,"*"&amp;"Dangerous Cargo"&amp;"*"))</f>
        <v/>
      </c>
      <c r="I11" s="318" t="str">
        <f>IF(SUMIFS('Calculations - Diagnostics'!$G:$G,'Calculations - Diagnostics'!$D:$D,"Service",'Calculations - Diagnostics'!$B:$B,A11)=0,"",SUMIFS('Calculations - Diagnostics'!$G:$G,'Calculations - Diagnostics'!$D:$D,"Service",'Calculations - Diagnostics'!$B:$B,A11))</f>
        <v/>
      </c>
      <c r="J11" s="318" t="str">
        <f>IF(SUMIFS('Calculations - Diagnostics'!$G:$G,'Calculations - Diagnostics'!$D:$D,"&lt;&gt;Service",'Calculations - Diagnostics'!$B:$B,A11)=0,"",SUMIFS('Calculations - Diagnostics'!$G:$G,'Calculations - Diagnostics'!$D:$D,"&lt;&gt;Service",'Calculations - Diagnostics'!$B:$B,A11))</f>
        <v/>
      </c>
      <c r="K11" s="318"/>
      <c r="L11" s="318" t="str">
        <f t="shared" si="0"/>
        <v/>
      </c>
    </row>
    <row r="12" spans="1:12" ht="20.100000000000001" customHeight="1" thickBot="1" x14ac:dyDescent="0.25">
      <c r="A12" s="517" t="s">
        <v>232</v>
      </c>
      <c r="B12" s="261"/>
      <c r="C12" s="771" t="str">
        <f>IF(SUMIFS('Calculations - Diagnostics'!F:F,'Calculations - Diagnostics'!B:B,'3 Diagnostics Planning tool'!A12,'Calculations - Diagnostics'!D:D,"*"&amp;"General Cargo"&amp;"*")=0,"",SUMIFS('Calculations - Diagnostics'!F:F,'Calculations - Diagnostics'!B:B,'3 Diagnostics Planning tool'!A12,'Calculations - Diagnostics'!D:D,"*"&amp;"General Cargo"&amp;"*"))</f>
        <v/>
      </c>
      <c r="D12" s="772" t="str">
        <f>IF(SUMIFS('Calculations - Diagnostics'!E:E,'Calculations - Diagnostics'!B:B,'3 Diagnostics Planning tool'!A12,'Calculations - Diagnostics'!D:D,"*"&amp;"General Cargo"&amp;"*")=0,"",SUMIFS('Calculations - Diagnostics'!E:E,'Calculations - Diagnostics'!B:B,'3 Diagnostics Planning tool'!A12,'Calculations - Diagnostics'!D:D,"*"&amp;"General Cargo"&amp;"*"))</f>
        <v/>
      </c>
      <c r="E12" s="771" t="str">
        <f>IF(SUMIFS('Calculations - Diagnostics'!$F:$F,'Calculations - Diagnostics'!$B:$B,'3 Diagnostics Planning tool'!$A12,'Calculations - Diagnostics'!$D:$D,"*"&amp;"Cool"&amp;"*")=0,"",SUMIFS('Calculations - Diagnostics'!$F:$F,'Calculations - Diagnostics'!$B:$B,'3 Diagnostics Planning tool'!$A12,'Calculations - Diagnostics'!$D:$D,"*"&amp;"Cool"&amp;"*"))</f>
        <v/>
      </c>
      <c r="F12" s="772" t="str">
        <f>IF(SUMIFS('Calculations - Diagnostics'!E:E,'Calculations - Diagnostics'!B:B,'3 Diagnostics Planning tool'!A12,'Calculations - Diagnostics'!D:D,"*"&amp;"Cool Cargo"&amp;"*")=0,"",SUMIFS('Calculations - Diagnostics'!E:E,'Calculations - Diagnostics'!B:B,'3 Diagnostics Planning tool'!A12,'Calculations - Diagnostics'!D:D,"*"&amp;"Cool Cargo"&amp;"*"))</f>
        <v/>
      </c>
      <c r="G12" s="771" t="str">
        <f>IF(SUMIFS('Calculations - Diagnostics'!$F:$F,'Calculations - Diagnostics'!$B:$B,'3 Diagnostics Planning tool'!$A12,'Calculations - Diagnostics'!$D:$D,"*"&amp;"Dangerous"&amp;"*")=0,"",SUMIFS('Calculations - Diagnostics'!$F:$F,'Calculations - Diagnostics'!$B:$B,'3 Diagnostics Planning tool'!$A12,'Calculations - Diagnostics'!$D:$D,"*"&amp;"Dangerous"&amp;"*"))</f>
        <v/>
      </c>
      <c r="H12" s="772" t="str">
        <f>IF(SUMIFS('Calculations - Diagnostics'!E:E,'Calculations - Diagnostics'!B:B,'3 Diagnostics Planning tool'!A12,'Calculations - Diagnostics'!D:D,"*"&amp;"Dangerous Cargo"&amp;"*")=0,"",SUMIFS('Calculations - Diagnostics'!E:E,'Calculations - Diagnostics'!B:B,'3 Diagnostics Planning tool'!A12,'Calculations - Diagnostics'!D:D,"*"&amp;"Dangerous Cargo"&amp;"*"))</f>
        <v/>
      </c>
      <c r="I12" s="262" t="str">
        <f>IF(SUMIFS('Calculations - Diagnostics'!$G:$G,'Calculations - Diagnostics'!$D:$D,"Service",'Calculations - Diagnostics'!$B:$B,A12)=0,"",SUMIFS('Calculations - Diagnostics'!$G:$G,'Calculations - Diagnostics'!$D:$D,"Service",'Calculations - Diagnostics'!$B:$B,A12))</f>
        <v/>
      </c>
      <c r="J12" s="262" t="str">
        <f>IF(SUMIFS('Calculations - Diagnostics'!$G:$G,'Calculations - Diagnostics'!$D:$D,"&lt;&gt;Service",'Calculations - Diagnostics'!$B:$B,A12)=0,"",SUMIFS('Calculations - Diagnostics'!$G:$G,'Calculations - Diagnostics'!$D:$D,"&lt;&gt;Service",'Calculations - Diagnostics'!$B:$B,A12))</f>
        <v/>
      </c>
      <c r="K12" s="262"/>
      <c r="L12" s="262" t="str">
        <f t="shared" si="0"/>
        <v/>
      </c>
    </row>
    <row r="13" spans="1:12" ht="20.100000000000001" customHeight="1" thickBot="1" x14ac:dyDescent="0.25">
      <c r="A13" s="520" t="s">
        <v>30</v>
      </c>
      <c r="B13" s="261"/>
      <c r="C13" s="769" t="str">
        <f>IF(SUMIFS('Calculations - Diagnostics'!F:F,'Calculations - Diagnostics'!B:B,'3 Diagnostics Planning tool'!A13,'Calculations - Diagnostics'!D:D,"*"&amp;"General Cargo"&amp;"*")=0,"",SUMIFS('Calculations - Diagnostics'!F:F,'Calculations - Diagnostics'!B:B,'3 Diagnostics Planning tool'!A13,'Calculations - Diagnostics'!D:D,"*"&amp;"General Cargo"&amp;"*"))</f>
        <v/>
      </c>
      <c r="D13" s="769" t="str">
        <f>IF(SUMIFS('Calculations - Diagnostics'!E:E,'Calculations - Diagnostics'!B:B,'3 Diagnostics Planning tool'!A13,'Calculations - Diagnostics'!D:D,"*"&amp;"General Cargo"&amp;"*")=0,"",SUMIFS('Calculations - Diagnostics'!E:E,'Calculations - Diagnostics'!B:B,'3 Diagnostics Planning tool'!A13,'Calculations - Diagnostics'!D:D,"*"&amp;"General Cargo"&amp;"*"))</f>
        <v/>
      </c>
      <c r="E13" s="770" t="str">
        <f>IF(SUMIFS('Calculations - Diagnostics'!$F:$F,'Calculations - Diagnostics'!$B:$B,'3 Diagnostics Planning tool'!$A13,'Calculations - Diagnostics'!$D:$D,"*"&amp;"CRT"&amp;"*")=0,"",SUMIFS('Calculations - Diagnostics'!$F:$F,'Calculations - Diagnostics'!$B:$B,'3 Diagnostics Planning tool'!$A13,'Calculations - Diagnostics'!$D:$D,"*"&amp;"CRT"&amp;"*"))</f>
        <v/>
      </c>
      <c r="F13" s="770" t="str">
        <f>IF(SUMIFS('Calculations - Diagnostics'!E:E,'Calculations - Diagnostics'!B:B,'3 Diagnostics Planning tool'!A13,'Calculations - Diagnostics'!D:D,"*"&amp;"CRT"&amp;"*")=0,"",SUMIFS('Calculations - Diagnostics'!E:E,'Calculations - Diagnostics'!B:B,'3 Diagnostics Planning tool'!A13,'Calculations - Diagnostics'!D:D,"*"&amp;"CRT"&amp;"*"))</f>
        <v/>
      </c>
      <c r="G13" s="770" t="str">
        <f>IF(SUMIFS('Calculations - Diagnostics'!$F:$F,'Calculations - Diagnostics'!$B:$B,'3 Diagnostics Planning tool'!$A13,'Calculations - Diagnostics'!$D:$D,"*"&amp;"Dangerous"&amp;"*")=0,"",SUMIFS('Calculations - Diagnostics'!$F:$F,'Calculations - Diagnostics'!$B:$B,'3 Diagnostics Planning tool'!$A13,'Calculations - Diagnostics'!$D:$D,"*"&amp;"Dangerous"&amp;"*"))</f>
        <v/>
      </c>
      <c r="H13" s="770" t="str">
        <f>IF(SUMIFS('Calculations - Diagnostics'!E:E,'Calculations - Diagnostics'!B:B,'3 Diagnostics Planning tool'!A13,'Calculations - Diagnostics'!D:D,"*"&amp;"Dangerous Cargo"&amp;"*")=0,"",SUMIFS('Calculations - Diagnostics'!E:E,'Calculations - Diagnostics'!B:B,'3 Diagnostics Planning tool'!A13,'Calculations - Diagnostics'!D:D,"*"&amp;"Dangerous Cargo"&amp;"*"))</f>
        <v/>
      </c>
      <c r="I13" s="503" t="str">
        <f>IF(SUMIFS('Calculations - Diagnostics'!$G:$G,'Calculations - Diagnostics'!$D:$D,"Service",'Calculations - Diagnostics'!$B:$B,A13)=0,"",SUMIFS('Calculations - Diagnostics'!$G:$G,'Calculations - Diagnostics'!$D:$D,"Service",'Calculations - Diagnostics'!$B:$B,A13))</f>
        <v/>
      </c>
      <c r="J13" s="503" t="str">
        <f>IF(SUMIFS('Calculations - Diagnostics'!$G:$G,'Calculations - Diagnostics'!$D:$D,"&lt;&gt;Service",'Calculations - Diagnostics'!$B:$B,A13)=0,"",SUMIFS('Calculations - Diagnostics'!$G:$G,'Calculations - Diagnostics'!$D:$D,"&lt;&gt;Service",'Calculations - Diagnostics'!$B:$B,A13))</f>
        <v/>
      </c>
      <c r="K13" s="503" t="str">
        <f>IF(AND(SUM('2 Diagnostics Ordering list'!G11:G16)&gt;=100,SUM('2 Diagnostics Ordering list'!G17*5,'2 Diagnostics Ordering list'!G18*20,'2 Diagnostics Ordering list'!G19*50)&gt;=0.2*SUM('2 Diagnostics Ordering list'!G11*5,'2 Diagnostics Ordering list'!G12*20,'2 Diagnostics Ordering list'!G13*50,'2 Diagnostics Ordering list'!G14*5,'2 Diagnostics Ordering list'!G15*20,'2 Diagnostics Ordering list'!G16*50)),(0.2*SUM(5*'2 Diagnostics Ordering list'!G11,20*'2 Diagnostics Ordering list'!G12,50*'2 Diagnostics Ordering list'!G13,5*'2 Diagnostics Ordering list'!G14,20*'2 Diagnostics Ordering list'!G15,50*'2 Diagnostics Ordering list'!G16))*8,"")</f>
        <v/>
      </c>
      <c r="L13" s="503" t="str">
        <f t="shared" si="0"/>
        <v/>
      </c>
    </row>
    <row r="14" spans="1:12" ht="20.100000000000001" customHeight="1" thickBot="1" x14ac:dyDescent="0.25">
      <c r="A14" s="517" t="s">
        <v>1686</v>
      </c>
      <c r="B14" s="261"/>
      <c r="C14" s="771" t="str">
        <f>IF(SUMIFS('Calculations - Diagnostics'!F:F,'Calculations - Diagnostics'!B:B,'3 Diagnostics Planning tool'!A14,'Calculations - Diagnostics'!D:D,"*"&amp;"General Cargo"&amp;"*")=0,"",SUMIFS('Calculations - Diagnostics'!F:F,'Calculations - Diagnostics'!B:B,'3 Diagnostics Planning tool'!A14,'Calculations - Diagnostics'!D:D,"*"&amp;"General Cargo"&amp;"*"))</f>
        <v/>
      </c>
      <c r="D14" s="772" t="str">
        <f>IF(SUMIFS('Calculations - Diagnostics'!E:E,'Calculations - Diagnostics'!B:B,'3 Diagnostics Planning tool'!A14,'Calculations - Diagnostics'!D:D,"*"&amp;"General Cargo"&amp;"*")=0,"",SUMIFS('Calculations - Diagnostics'!E:E,'Calculations - Diagnostics'!B:B,'3 Diagnostics Planning tool'!A14,'Calculations - Diagnostics'!D:D,"*"&amp;"General Cargo"&amp;"*"))</f>
        <v/>
      </c>
      <c r="E14" s="771" t="str">
        <f>IF(SUMIFS('Calculations - Diagnostics'!$F:$F,'Calculations - Diagnostics'!$B:$B,'3 Diagnostics Planning tool'!$A14,'Calculations - Diagnostics'!$D:$D,"*"&amp;"Cool"&amp;"*")=0,"",SUMIFS('Calculations - Diagnostics'!$F:$F,'Calculations - Diagnostics'!$B:$B,'3 Diagnostics Planning tool'!$A14,'Calculations - Diagnostics'!$D:$D,"*"&amp;"Cool"&amp;"*"))</f>
        <v/>
      </c>
      <c r="F14" s="772" t="str">
        <f>IF(SUMIFS('Calculations - Diagnostics'!E:E,'Calculations - Diagnostics'!B:B,'3 Diagnostics Planning tool'!A14,'Calculations - Diagnostics'!D:D,"*"&amp;"Cool Cargo"&amp;"*")=0,"",SUMIFS('Calculations - Diagnostics'!E:E,'Calculations - Diagnostics'!B:B,'3 Diagnostics Planning tool'!A14,'Calculations - Diagnostics'!D:D,"*"&amp;"Cool Cargo"&amp;"*"))</f>
        <v/>
      </c>
      <c r="G14" s="771" t="str">
        <f>IF(SUMIFS('Calculations - Diagnostics'!$F:$F,'Calculations - Diagnostics'!$B:$B,'3 Diagnostics Planning tool'!$A14,'Calculations - Diagnostics'!$D:$D,"*"&amp;"Dangerous"&amp;"*")=0,"",SUMIFS('Calculations - Diagnostics'!$F:$F,'Calculations - Diagnostics'!$B:$B,'3 Diagnostics Planning tool'!$A14,'Calculations - Diagnostics'!$D:$D,"*"&amp;"Dangerous"&amp;"*"))</f>
        <v/>
      </c>
      <c r="H14" s="772" t="str">
        <f>IF(SUMIFS('Calculations - Diagnostics'!E:E,'Calculations - Diagnostics'!B:B,'3 Diagnostics Planning tool'!A14,'Calculations - Diagnostics'!D:D,"*"&amp;"Dangerous Cargo"&amp;"*")=0,"",SUMIFS('Calculations - Diagnostics'!E:E,'Calculations - Diagnostics'!B:B,'3 Diagnostics Planning tool'!A14,'Calculations - Diagnostics'!D:D,"*"&amp;"Dangerous Cargo"&amp;"*"))</f>
        <v/>
      </c>
      <c r="I14" s="262" t="str">
        <f>IF(SUMIFS('Calculations - Diagnostics'!$G:$G,'Calculations - Diagnostics'!$D:$D,"Service",'Calculations - Diagnostics'!$B:$B,A14)=0,"",SUMIFS('Calculations - Diagnostics'!$G:$G,'Calculations - Diagnostics'!$D:$D,"Service",'Calculations - Diagnostics'!$B:$B,A14))</f>
        <v/>
      </c>
      <c r="J14" s="262" t="str">
        <f>IF(SUMIFS('Calculations - Diagnostics'!$G:$G,'Calculations - Diagnostics'!$D:$D,"&lt;&gt;Service",'Calculations - Diagnostics'!$B:$B,A14)=0,"",SUMIFS('Calculations - Diagnostics'!$G:$G,'Calculations - Diagnostics'!$D:$D,"&lt;&gt;Service",'Calculations - Diagnostics'!$B:$B,A14))</f>
        <v/>
      </c>
      <c r="K14" s="262"/>
      <c r="L14" s="262" t="str">
        <f t="shared" si="0"/>
        <v/>
      </c>
    </row>
    <row r="15" spans="1:12" ht="20.100000000000001" customHeight="1" thickBot="1" x14ac:dyDescent="0.25">
      <c r="A15" s="518" t="s">
        <v>958</v>
      </c>
      <c r="B15" s="261"/>
      <c r="C15" s="769" t="str">
        <f>IF(SUMIFS('Calculations - Diagnostics'!F:F,'Calculations - Diagnostics'!B:B,'3 Diagnostics Planning tool'!A15,'Calculations - Diagnostics'!D:D,"*"&amp;"General Cargo"&amp;"*")=0,"",SUMIFS('Calculations - Diagnostics'!F:F,'Calculations - Diagnostics'!B:B,'3 Diagnostics Planning tool'!A15,'Calculations - Diagnostics'!D:D,"*"&amp;"General Cargo"&amp;"*"))</f>
        <v/>
      </c>
      <c r="D15" s="769" t="str">
        <f>IF(SUMIFS('Calculations - Diagnostics'!E:E,'Calculations - Diagnostics'!B:B,'3 Diagnostics Planning tool'!A15,'Calculations - Diagnostics'!D:D,"*"&amp;"General Cargo"&amp;"*")=0,"",SUMIFS('Calculations - Diagnostics'!E:E,'Calculations - Diagnostics'!B:B,'3 Diagnostics Planning tool'!A15,'Calculations - Diagnostics'!D:D,"*"&amp;"General Cargo"&amp;"*"))</f>
        <v/>
      </c>
      <c r="E15" s="770" t="str">
        <f>IF(SUMIFS('Calculations - Diagnostics'!$F:$F,'Calculations - Diagnostics'!$B:$B,'3 Diagnostics Planning tool'!$A15,'Calculations - Diagnostics'!$D:$D,"*"&amp;"Cool"&amp;"*")=0,"",SUMIFS('Calculations - Diagnostics'!$F:$F,'Calculations - Diagnostics'!$B:$B,'3 Diagnostics Planning tool'!$A15,'Calculations - Diagnostics'!$D:$D,"*"&amp;"Cool"&amp;"*"))</f>
        <v/>
      </c>
      <c r="F15" s="770" t="str">
        <f>IF(SUMIFS('Calculations - Diagnostics'!E:E,'Calculations - Diagnostics'!B:B,'3 Diagnostics Planning tool'!A15,'Calculations - Diagnostics'!D:D,"*"&amp;"Cool Cargo"&amp;"*")=0,"",SUMIFS('Calculations - Diagnostics'!E:E,'Calculations - Diagnostics'!B:B,'3 Diagnostics Planning tool'!A15,'Calculations - Diagnostics'!D:D,"*"&amp;"Cool Cargo"&amp;"*"))</f>
        <v/>
      </c>
      <c r="G15" s="770" t="str">
        <f>IF(SUMIFS('Calculations - Diagnostics'!$F:$F,'Calculations - Diagnostics'!$B:$B,'3 Diagnostics Planning tool'!$A15,'Calculations - Diagnostics'!$D:$D,"*"&amp;"Dangerous"&amp;"*")=0,"",SUMIFS('Calculations - Diagnostics'!$F:$F,'Calculations - Diagnostics'!$B:$B,'3 Diagnostics Planning tool'!$A15,'Calculations - Diagnostics'!$D:$D,"*"&amp;"Dangerous"&amp;"*"))</f>
        <v/>
      </c>
      <c r="H15" s="770" t="str">
        <f>IF(SUMIFS('Calculations - Diagnostics'!E:E,'Calculations - Diagnostics'!B:B,'3 Diagnostics Planning tool'!A15,'Calculations - Diagnostics'!D:D,"*"&amp;"Dangerous Cargo"&amp;"*")=0,"",SUMIFS('Calculations - Diagnostics'!E:E,'Calculations - Diagnostics'!B:B,'3 Diagnostics Planning tool'!A15,'Calculations - Diagnostics'!D:D,"*"&amp;"Dangerous Cargo"&amp;"*"))</f>
        <v/>
      </c>
      <c r="I15" s="318" t="str">
        <f>IF(SUMIFS('Calculations - Diagnostics'!$G:$G,'Calculations - Diagnostics'!$D:$D,"Service",'Calculations - Diagnostics'!$B:$B,A15)=0,"",SUMIFS('Calculations - Diagnostics'!$G:$G,'Calculations - Diagnostics'!$D:$D,"Service",'Calculations - Diagnostics'!$B:$B,A15))</f>
        <v/>
      </c>
      <c r="J15" s="318" t="str">
        <f>IF(SUMIFS('Calculations - Diagnostics'!$G:$G,'Calculations - Diagnostics'!$D:$D,"&lt;&gt;Service",'Calculations - Diagnostics'!$B:$B,A15)=0,"",SUMIFS('Calculations - Diagnostics'!$G:$G,'Calculations - Diagnostics'!$D:$D,"&lt;&gt;Service",'Calculations - Diagnostics'!$B:$B,A15))</f>
        <v/>
      </c>
      <c r="K15" s="318"/>
      <c r="L15" s="318" t="str">
        <f t="shared" si="0"/>
        <v/>
      </c>
    </row>
    <row r="16" spans="1:12" ht="20.100000000000001" customHeight="1" thickBot="1" x14ac:dyDescent="0.25">
      <c r="A16" s="517" t="s">
        <v>940</v>
      </c>
      <c r="B16" s="261"/>
      <c r="C16" s="771" t="str">
        <f>IF(SUMIFS('Calculations - Diagnostics'!F:F,'Calculations - Diagnostics'!B:B,'3 Diagnostics Planning tool'!A16,'Calculations - Diagnostics'!D:D,"*"&amp;"General Cargo"&amp;"*")=0,"",SUMIFS('Calculations - Diagnostics'!F:F,'Calculations - Diagnostics'!B:B,'3 Diagnostics Planning tool'!A16,'Calculations - Diagnostics'!D:D,"*"&amp;"General Cargo"&amp;"*"))</f>
        <v/>
      </c>
      <c r="D16" s="772" t="str">
        <f>IF(SUMIFS('Calculations - Diagnostics'!E:E,'Calculations - Diagnostics'!B:B,'3 Diagnostics Planning tool'!A16,'Calculations - Diagnostics'!D:D,"*"&amp;"General Cargo"&amp;"*")=0,"",SUMIFS('Calculations - Diagnostics'!E:E,'Calculations - Diagnostics'!B:B,'3 Diagnostics Planning tool'!A16,'Calculations - Diagnostics'!D:D,"*"&amp;"General Cargo"&amp;"*"))</f>
        <v/>
      </c>
      <c r="E16" s="771" t="str">
        <f>IF(SUMIFS('Calculations - Diagnostics'!$F:$F,'Calculations - Diagnostics'!$B:$B,'3 Diagnostics Planning tool'!$A16,'Calculations - Diagnostics'!$D:$D,"*"&amp;"Cool"&amp;"*")=0,"",SUMIFS('Calculations - Diagnostics'!$F:$F,'Calculations - Diagnostics'!$B:$B,'3 Diagnostics Planning tool'!$A16,'Calculations - Diagnostics'!$D:$D,"*"&amp;"Cool"&amp;"*"))</f>
        <v/>
      </c>
      <c r="F16" s="772" t="str">
        <f>IF(SUMIFS('Calculations - Diagnostics'!E:E,'Calculations - Diagnostics'!B:B,'3 Diagnostics Planning tool'!A16,'Calculations - Diagnostics'!D:D,"*"&amp;"Cool Cargo"&amp;"*")=0,"",SUMIFS('Calculations - Diagnostics'!E:E,'Calculations - Diagnostics'!B:B,'3 Diagnostics Planning tool'!A16,'Calculations - Diagnostics'!D:D,"*"&amp;"Cool Cargo"&amp;"*"))</f>
        <v/>
      </c>
      <c r="G16" s="771" t="str">
        <f>IF(SUMIFS('Calculations - Diagnostics'!$F:$F,'Calculations - Diagnostics'!$B:$B,'3 Diagnostics Planning tool'!$A16,'Calculations - Diagnostics'!$D:$D,"*"&amp;"Dangerous"&amp;"*")=0,"",SUMIFS('Calculations - Diagnostics'!$F:$F,'Calculations - Diagnostics'!$B:$B,'3 Diagnostics Planning tool'!$A16,'Calculations - Diagnostics'!$D:$D,"*"&amp;"Dangerous"&amp;"*"))</f>
        <v/>
      </c>
      <c r="H16" s="772" t="str">
        <f>IF(SUMIFS('Calculations - Diagnostics'!E:E,'Calculations - Diagnostics'!B:B,'3 Diagnostics Planning tool'!A16,'Calculations - Diagnostics'!D:D,"*"&amp;"Dangerous Cargo"&amp;"*")=0,"",SUMIFS('Calculations - Diagnostics'!E:E,'Calculations - Diagnostics'!B:B,'3 Diagnostics Planning tool'!A16,'Calculations - Diagnostics'!D:D,"*"&amp;"Dangerous Cargo"&amp;"*"))</f>
        <v/>
      </c>
      <c r="I16" s="262" t="str">
        <f>IF(SUMIFS('Calculations - Diagnostics'!$G:$G,'Calculations - Diagnostics'!$D:$D,"Service",'Calculations - Diagnostics'!$B:$B,A16)=0,"",SUMIFS('Calculations - Diagnostics'!$G:$G,'Calculations - Diagnostics'!$D:$D,"Service",'Calculations - Diagnostics'!$B:$B,A16))</f>
        <v/>
      </c>
      <c r="J16" s="262" t="str">
        <f>IF(SUMIFS('Calculations - Diagnostics'!$G:$G,'Calculations - Diagnostics'!$D:$D,"&lt;&gt;Service",'Calculations - Diagnostics'!$B:$B,A16)=0,"",SUMIFS('Calculations - Diagnostics'!$G:$G,'Calculations - Diagnostics'!$D:$D,"&lt;&gt;Service",'Calculations - Diagnostics'!$B:$B,A16))</f>
        <v/>
      </c>
      <c r="K16" s="262"/>
      <c r="L16" s="262" t="str">
        <f t="shared" si="0"/>
        <v/>
      </c>
    </row>
    <row r="17" spans="1:12" ht="20.100000000000001" customHeight="1" thickBot="1" x14ac:dyDescent="0.25">
      <c r="A17" s="518" t="s">
        <v>214</v>
      </c>
      <c r="B17" s="261"/>
      <c r="C17" s="770" t="str">
        <f>IF(SUMIFS('Calculations - Diagnostics'!F:F,'Calculations - Diagnostics'!B:B,'3 Diagnostics Planning tool'!A17,'Calculations - Diagnostics'!D:D,"*"&amp;"General Cargo"&amp;"*")=0,"",SUMIFS('Calculations - Diagnostics'!F:F,'Calculations - Diagnostics'!B:B,'3 Diagnostics Planning tool'!A17,'Calculations - Diagnostics'!D:D,"*"&amp;"General Cargo"&amp;"*"))</f>
        <v/>
      </c>
      <c r="D17" s="769" t="str">
        <f>IF(SUMIFS('Calculations - Diagnostics'!E:E,'Calculations - Diagnostics'!B:B,'3 Diagnostics Planning tool'!A17,'Calculations - Diagnostics'!D:D,"*"&amp;"General Cargo"&amp;"*")=0,"",SUMIFS('Calculations - Diagnostics'!E:E,'Calculations - Diagnostics'!B:B,'3 Diagnostics Planning tool'!A17,'Calculations - Diagnostics'!D:D,"*"&amp;"General Cargo"&amp;"*"))</f>
        <v/>
      </c>
      <c r="E17" s="770" t="str">
        <f>IF(SUMIFS('Calculations - Diagnostics'!$F:$F,'Calculations - Diagnostics'!$B:$B,'3 Diagnostics Planning tool'!$A17,'Calculations - Diagnostics'!$D:$D,"*"&amp;"Cool"&amp;"*")=0,"",SUMIFS('Calculations - Diagnostics'!$F:$F,'Calculations - Diagnostics'!$B:$B,'3 Diagnostics Planning tool'!$A17,'Calculations - Diagnostics'!$D:$D,"*"&amp;"Cool"&amp;"*"))</f>
        <v/>
      </c>
      <c r="F17" s="769" t="str">
        <f>IF(SUMIFS('Calculations - Diagnostics'!E:E,'Calculations - Diagnostics'!B:B,'3 Diagnostics Planning tool'!A17,'Calculations - Diagnostics'!D:D,"*"&amp;"Cool Cargo"&amp;"*")=0,"",SUMIFS('Calculations - Diagnostics'!E:E,'Calculations - Diagnostics'!B:B,'3 Diagnostics Planning tool'!A17,'Calculations - Diagnostics'!D:D,"*"&amp;"Cool Cargo"&amp;"*"))</f>
        <v/>
      </c>
      <c r="G17" s="770" t="str">
        <f>IF(SUMIFS('Calculations - Diagnostics'!$F:$F,'Calculations - Diagnostics'!$B:$B,'3 Diagnostics Planning tool'!$A17,'Calculations - Diagnostics'!$D:$D,"*"&amp;"Dangerous"&amp;"*")=0,"",SUMIFS('Calculations - Diagnostics'!$F:$F,'Calculations - Diagnostics'!$B:$B,'3 Diagnostics Planning tool'!$A17,'Calculations - Diagnostics'!$D:$D,"*"&amp;"Dangerous"&amp;"*"))</f>
        <v/>
      </c>
      <c r="H17" s="769" t="str">
        <f>IF(SUMIFS('Calculations - Diagnostics'!E:E,'Calculations - Diagnostics'!B:B,'3 Diagnostics Planning tool'!A17,'Calculations - Diagnostics'!D:D,"*"&amp;"Dangerous Cargo"&amp;"*")=0,"",SUMIFS('Calculations - Diagnostics'!E:E,'Calculations - Diagnostics'!B:B,'3 Diagnostics Planning tool'!A17,'Calculations - Diagnostics'!D:D,"*"&amp;"Dangerous Cargo"&amp;"*"))</f>
        <v/>
      </c>
      <c r="I17" s="318" t="str">
        <f>IF(SUMIFS('Calculations - Diagnostics'!$G:$G,'Calculations - Diagnostics'!$D:$D,"Service",'Calculations - Diagnostics'!$B:$B,A17)=0,"",SUMIFS('Calculations - Diagnostics'!$G:$G,'Calculations - Diagnostics'!$D:$D,"Service",'Calculations - Diagnostics'!$B:$B,A17))</f>
        <v/>
      </c>
      <c r="J17" s="318" t="str">
        <f>IF(SUMIFS('Calculations - Diagnostics'!$G:$G,'Calculations - Diagnostics'!$D:$D,"&lt;&gt;Service",'Calculations - Diagnostics'!$B:$B,A17)=0,"",SUMIFS('Calculations - Diagnostics'!$G:$G,'Calculations - Diagnostics'!$D:$D,"&lt;&gt;Service",'Calculations - Diagnostics'!$B:$B,A17))</f>
        <v/>
      </c>
      <c r="K17" s="318"/>
      <c r="L17" s="318" t="str">
        <f t="shared" si="0"/>
        <v/>
      </c>
    </row>
    <row r="18" spans="1:12" ht="20.100000000000001" customHeight="1" thickBot="1" x14ac:dyDescent="0.25">
      <c r="A18" s="517" t="s">
        <v>910</v>
      </c>
      <c r="B18" s="261"/>
      <c r="C18" s="772" t="str">
        <f>IF(SUMIFS('Calculations - Diagnostics'!F:F,'Calculations - Diagnostics'!B:B,'3 Diagnostics Planning tool'!A18,'Calculations - Diagnostics'!D:D,"*"&amp;"General Cargo"&amp;"*")=0,"",SUMIFS('Calculations - Diagnostics'!F:F,'Calculations - Diagnostics'!B:B,'3 Diagnostics Planning tool'!A18,'Calculations - Diagnostics'!D:D,"*"&amp;"General Cargo"&amp;"*"))</f>
        <v/>
      </c>
      <c r="D18" s="772" t="str">
        <f>IF(SUMIFS('Calculations - Diagnostics'!E:E,'Calculations - Diagnostics'!B:B,'3 Diagnostics Planning tool'!A18,'Calculations - Diagnostics'!D:D,"*"&amp;"General Cargo"&amp;"*")=0,"",SUMIFS('Calculations - Diagnostics'!E:E,'Calculations - Diagnostics'!B:B,'3 Diagnostics Planning tool'!A18,'Calculations - Diagnostics'!D:D,"*"&amp;"General Cargo"&amp;"*"))</f>
        <v/>
      </c>
      <c r="E18" s="771" t="str">
        <f>IF(SUMIFS('Calculations - Diagnostics'!$F:$F,'Calculations - Diagnostics'!$B:$B,'3 Diagnostics Planning tool'!$A18,'Calculations - Diagnostics'!$D:$D,"*"&amp;"Cool"&amp;"*")=0,"",SUMIFS('Calculations - Diagnostics'!$F:$F,'Calculations - Diagnostics'!$B:$B,'3 Diagnostics Planning tool'!$A18,'Calculations - Diagnostics'!$D:$D,"*"&amp;"Cool"&amp;"*"))</f>
        <v/>
      </c>
      <c r="F18" s="771" t="str">
        <f>IF(SUMIFS('Calculations - Diagnostics'!E:E,'Calculations - Diagnostics'!B:B,'3 Diagnostics Planning tool'!A18,'Calculations - Diagnostics'!D:D,"*"&amp;"Cool Cargo"&amp;"*")=0,"",SUMIFS('Calculations - Diagnostics'!E:E,'Calculations - Diagnostics'!B:B,'3 Diagnostics Planning tool'!A18,'Calculations - Diagnostics'!D:D,"*"&amp;"Cool Cargo"&amp;"*"))</f>
        <v/>
      </c>
      <c r="G18" s="771" t="str">
        <f>IF(SUMIFS('Calculations - Diagnostics'!$F:$F,'Calculations - Diagnostics'!$B:$B,'3 Diagnostics Planning tool'!$A18,'Calculations - Diagnostics'!$D:$D,"*"&amp;"Dangerous"&amp;"*")=0,"",SUMIFS('Calculations - Diagnostics'!$F:$F,'Calculations - Diagnostics'!$B:$B,'3 Diagnostics Planning tool'!$A18,'Calculations - Diagnostics'!$D:$D,"*"&amp;"Dangerous"&amp;"*"))</f>
        <v/>
      </c>
      <c r="H18" s="771" t="str">
        <f>IF(SUMIFS('Calculations - Diagnostics'!E:E,'Calculations - Diagnostics'!B:B,'3 Diagnostics Planning tool'!A18,'Calculations - Diagnostics'!D:D,"*"&amp;"Dangerous Cargo"&amp;"*")=0,"",SUMIFS('Calculations - Diagnostics'!E:E,'Calculations - Diagnostics'!B:B,'3 Diagnostics Planning tool'!A18,'Calculations - Diagnostics'!D:D,"*"&amp;"Dangerous Cargo"&amp;"*"))</f>
        <v/>
      </c>
      <c r="I18" s="262" t="str">
        <f>IF(SUMIFS('Calculations - Diagnostics'!$G:$G,'Calculations - Diagnostics'!$D:$D,"Service",'Calculations - Diagnostics'!$B:$B,A18)=0,"",SUMIFS('Calculations - Diagnostics'!$G:$G,'Calculations - Diagnostics'!$D:$D,"Service",'Calculations - Diagnostics'!$B:$B,A18))</f>
        <v/>
      </c>
      <c r="J18" s="262" t="str">
        <f>IF(SUMIFS('Calculations - Diagnostics'!$G:$G,'Calculations - Diagnostics'!$D:$D,"&lt;&gt;Service",'Calculations - Diagnostics'!$B:$B,A18)=0,"",SUMIFS('Calculations - Diagnostics'!$G:$G,'Calculations - Diagnostics'!$D:$D,"&lt;&gt;Service",'Calculations - Diagnostics'!$B:$B,A18))</f>
        <v/>
      </c>
      <c r="K18" s="262"/>
      <c r="L18" s="262" t="str">
        <f t="shared" si="0"/>
        <v/>
      </c>
    </row>
    <row r="19" spans="1:12" ht="20.100000000000001" customHeight="1" thickBot="1" x14ac:dyDescent="0.25">
      <c r="A19" s="518" t="s">
        <v>270</v>
      </c>
      <c r="B19" s="261"/>
      <c r="C19" s="770" t="str">
        <f>IF(SUMIFS('Calculations - Diagnostics'!F:F,'Calculations - Diagnostics'!B:B,'3 Diagnostics Planning tool'!A19,'Calculations - Diagnostics'!D:D,"*"&amp;"General Cargo"&amp;"*")=0,"",SUMIFS('Calculations - Diagnostics'!F:F,'Calculations - Diagnostics'!B:B,'3 Diagnostics Planning tool'!A19,'Calculations - Diagnostics'!D:D,"*"&amp;"General Cargo"&amp;"*"))</f>
        <v/>
      </c>
      <c r="D19" s="769" t="str">
        <f>IF(SUMIFS('Calculations - Diagnostics'!E:E,'Calculations - Diagnostics'!B:B,'3 Diagnostics Planning tool'!A19,'Calculations - Diagnostics'!D:D,"*"&amp;"General Cargo"&amp;"*")=0,"",SUMIFS('Calculations - Diagnostics'!E:E,'Calculations - Diagnostics'!B:B,'3 Diagnostics Planning tool'!A19,'Calculations - Diagnostics'!D:D,"*"&amp;"General Cargo"&amp;"*"))</f>
        <v/>
      </c>
      <c r="E19" s="770" t="str">
        <f>IF(SUMIFS('Calculations - Diagnostics'!$F:$F,'Calculations - Diagnostics'!$B:$B,'3 Diagnostics Planning tool'!$A19,'Calculations - Diagnostics'!$D:$D,"*"&amp;"Cool"&amp;"*")=0,"",SUMIFS('Calculations - Diagnostics'!$F:$F,'Calculations - Diagnostics'!$B:$B,'3 Diagnostics Planning tool'!$A19,'Calculations - Diagnostics'!$D:$D,"*"&amp;"Cool"&amp;"*"))</f>
        <v/>
      </c>
      <c r="F19" s="769" t="str">
        <f>IF(SUMIFS('Calculations - Diagnostics'!E:E,'Calculations - Diagnostics'!B:B,'3 Diagnostics Planning tool'!A19,'Calculations - Diagnostics'!D:D,"*"&amp;"Cool Cargo"&amp;"*")=0,"",SUMIFS('Calculations - Diagnostics'!E:E,'Calculations - Diagnostics'!B:B,'3 Diagnostics Planning tool'!A19,'Calculations - Diagnostics'!D:D,"*"&amp;"Cool Cargo"&amp;"*"))</f>
        <v/>
      </c>
      <c r="G19" s="770" t="str">
        <f>IF(SUMIFS('Calculations - Diagnostics'!$F:$F,'Calculations - Diagnostics'!$B:$B,'3 Diagnostics Planning tool'!$A19,'Calculations - Diagnostics'!$D:$D,"*"&amp;"Dangerous"&amp;"*")=0,"",SUMIFS('Calculations - Diagnostics'!$F:$F,'Calculations - Diagnostics'!$B:$B,'3 Diagnostics Planning tool'!$A19,'Calculations - Diagnostics'!$D:$D,"*"&amp;"Dangerous"&amp;"*"))</f>
        <v/>
      </c>
      <c r="H19" s="769" t="str">
        <f>IF(SUMIFS('Calculations - Diagnostics'!E:E,'Calculations - Diagnostics'!B:B,'3 Diagnostics Planning tool'!A19,'Calculations - Diagnostics'!D:D,"*"&amp;"Dangerous Cargo"&amp;"*")=0,"",SUMIFS('Calculations - Diagnostics'!E:E,'Calculations - Diagnostics'!B:B,'3 Diagnostics Planning tool'!A19,'Calculations - Diagnostics'!D:D,"*"&amp;"Dangerous Cargo"&amp;"*"))</f>
        <v/>
      </c>
      <c r="I19" s="318" t="str">
        <f>IF(SUMIFS('Calculations - Diagnostics'!$G:$G,'Calculations - Diagnostics'!$D:$D,"Service",'Calculations - Diagnostics'!$B:$B,A19)=0,"",SUMIFS('Calculations - Diagnostics'!$G:$G,'Calculations - Diagnostics'!$D:$D,"Service",'Calculations - Diagnostics'!$B:$B,A19))</f>
        <v/>
      </c>
      <c r="J19" s="318" t="str">
        <f>IF(SUMIFS('Calculations - Diagnostics'!$G:$G,'Calculations - Diagnostics'!$D:$D,"&lt;&gt;Service",'Calculations - Diagnostics'!$B:$B,A19)=0,"",SUMIFS('Calculations - Diagnostics'!$G:$G,'Calculations - Diagnostics'!$D:$D,"&lt;&gt;Service",'Calculations - Diagnostics'!$B:$B,A19))</f>
        <v/>
      </c>
      <c r="K19" s="318"/>
      <c r="L19" s="318" t="str">
        <f t="shared" si="0"/>
        <v/>
      </c>
    </row>
    <row r="20" spans="1:12" ht="20.100000000000001" customHeight="1" thickBot="1" x14ac:dyDescent="0.25">
      <c r="A20" s="780" t="s">
        <v>1687</v>
      </c>
      <c r="B20" s="261"/>
      <c r="C20" s="772" t="str">
        <f>IF(SUMIFS('Calculations - Diagnostics'!F:F,'Calculations - Diagnostics'!B:B,'3 Diagnostics Planning tool'!A20,'Calculations - Diagnostics'!D:D,"*"&amp;"General Cargo"&amp;"*")=0,"",SUMIFS('Calculations - Diagnostics'!F:F,'Calculations - Diagnostics'!B:B,'3 Diagnostics Planning tool'!A20,'Calculations - Diagnostics'!D:D,"*"&amp;"General Cargo"&amp;"*"))</f>
        <v/>
      </c>
      <c r="D20" s="772" t="str">
        <f>IF(SUMIFS('Calculations - Diagnostics'!E:E,'Calculations - Diagnostics'!B:B,'3 Diagnostics Planning tool'!A20,'Calculations - Diagnostics'!D:D,"*"&amp;"General Cargo"&amp;"*")=0,"",SUMIFS('Calculations - Diagnostics'!E:E,'Calculations - Diagnostics'!B:B,'3 Diagnostics Planning tool'!A20,'Calculations - Diagnostics'!D:D,"*"&amp;"General Cargo"&amp;"*"))</f>
        <v/>
      </c>
      <c r="E20" s="771" t="str">
        <f>IF(SUMIFS('Calculations - Diagnostics'!$F:$F,'Calculations - Diagnostics'!$B:$B,'3 Diagnostics Planning tool'!$A20,'Calculations - Diagnostics'!$D:$D,"*"&amp;"Cool"&amp;"*")=0,"",SUMIFS('Calculations - Diagnostics'!$F:$F,'Calculations - Diagnostics'!$B:$B,'3 Diagnostics Planning tool'!$A20,'Calculations - Diagnostics'!$D:$D,"*"&amp;"Cool"&amp;"*"))</f>
        <v/>
      </c>
      <c r="F20" s="771" t="str">
        <f>IF(SUMIFS('Calculations - Diagnostics'!E:E,'Calculations - Diagnostics'!B:B,'3 Diagnostics Planning tool'!A20,'Calculations - Diagnostics'!D:D,"*"&amp;"Cool Cargo"&amp;"*")=0,"",SUMIFS('Calculations - Diagnostics'!E:E,'Calculations - Diagnostics'!B:B,'3 Diagnostics Planning tool'!A20,'Calculations - Diagnostics'!D:D,"*"&amp;"Cool Cargo"&amp;"*"))</f>
        <v/>
      </c>
      <c r="G20" s="781" t="str">
        <f>IF(SUMIFS('Calculations - Diagnostics'!$F:$F,'Calculations - Diagnostics'!$B:$B,'3 Diagnostics Planning tool'!$A20,'Calculations - Diagnostics'!$D:$D,"*"&amp;"Dangerous"&amp;"*")=0,"",SUMIFS('Calculations - Diagnostics'!$F:$F,'Calculations - Diagnostics'!$B:$B,'3 Diagnostics Planning tool'!$A20,'Calculations - Diagnostics'!$D:$D,"*"&amp;"Dangerous"&amp;"*"))</f>
        <v/>
      </c>
      <c r="H20" s="781" t="str">
        <f>IF(SUMIFS('Calculations - Diagnostics'!E:E,'Calculations - Diagnostics'!B:B,'3 Diagnostics Planning tool'!A20,'Calculations - Diagnostics'!D:D,"*"&amp;"Dangerous Cargo"&amp;"*")=0,"",SUMIFS('Calculations - Diagnostics'!E:E,'Calculations - Diagnostics'!B:B,'3 Diagnostics Planning tool'!A20,'Calculations - Diagnostics'!D:D,"*"&amp;"Dangerous Cargo"&amp;"*"))</f>
        <v/>
      </c>
      <c r="I20" s="262" t="str">
        <f>IF(SUMIFS('Calculations - Diagnostics'!$G:$G,'Calculations - Diagnostics'!$D:$D,"Service",'Calculations - Diagnostics'!$B:$B,A20)=0,"",SUMIFS('Calculations - Diagnostics'!$G:$G,'Calculations - Diagnostics'!$D:$D,"Service",'Calculations - Diagnostics'!$B:$B,A20))</f>
        <v/>
      </c>
      <c r="J20" s="262" t="str">
        <f>IF(SUMIFS('Calculations - Diagnostics'!$G:$G,'Calculations - Diagnostics'!$D:$D,"&lt;&gt;Service",'Calculations - Diagnostics'!$B:$B,A20)=0,"",SUMIFS('Calculations - Diagnostics'!$G:$G,'Calculations - Diagnostics'!$D:$D,"&lt;&gt;Service",'Calculations - Diagnostics'!$B:$B,A20))</f>
        <v/>
      </c>
      <c r="K20" s="262"/>
      <c r="L20" s="262" t="str">
        <f t="shared" si="0"/>
        <v/>
      </c>
    </row>
    <row r="21" spans="1:12" ht="20.100000000000001" customHeight="1" thickBot="1" x14ac:dyDescent="0.25">
      <c r="A21" s="778" t="s">
        <v>1688</v>
      </c>
      <c r="B21" s="766"/>
      <c r="C21" s="779" t="str">
        <f t="shared" ref="C21:H21" si="1">IF(SUM(C5:C20)=0,"",SUM(C5:C20))</f>
        <v/>
      </c>
      <c r="D21" s="779" t="str">
        <f t="shared" si="1"/>
        <v/>
      </c>
      <c r="E21" s="779" t="str">
        <f t="shared" si="1"/>
        <v/>
      </c>
      <c r="F21" s="779" t="str">
        <f t="shared" si="1"/>
        <v/>
      </c>
      <c r="G21" s="779" t="str">
        <f t="shared" si="1"/>
        <v/>
      </c>
      <c r="H21" s="779" t="str">
        <f t="shared" si="1"/>
        <v/>
      </c>
      <c r="I21" s="767"/>
      <c r="J21" s="767"/>
      <c r="K21" s="263" t="s">
        <v>1689</v>
      </c>
      <c r="L21" s="318">
        <f>SUM(L5:L20)</f>
        <v>0</v>
      </c>
    </row>
    <row r="22" spans="1:12" ht="23.25" customHeight="1" thickBot="1" x14ac:dyDescent="0.25">
      <c r="K22" s="263" t="s">
        <v>1690</v>
      </c>
      <c r="L22" s="775">
        <f>SUM(C21,E21,G21)</f>
        <v>0</v>
      </c>
    </row>
    <row r="23" spans="1:12" ht="23.25" customHeight="1" thickBot="1" x14ac:dyDescent="0.25">
      <c r="K23" s="263" t="s">
        <v>1691</v>
      </c>
      <c r="L23" s="782">
        <f>SUM(D21,F21,H21)</f>
        <v>0</v>
      </c>
    </row>
  </sheetData>
  <sheetProtection algorithmName="SHA-512" hashValue="PihClXLOojPkkBnCneu0vrcQRIxEEdg+zeydWXXrB3ZBQeAFZIvXwv6Emty5Gh9noRr588KNqYEPzGFPbGc7Pw==" saltValue="nJCHhubrcrZe0RmP3shcJw==" spinCount="100000" sheet="1"/>
  <mergeCells count="10">
    <mergeCell ref="A3:A4"/>
    <mergeCell ref="B3:B4"/>
    <mergeCell ref="K3:K4"/>
    <mergeCell ref="I3:I4"/>
    <mergeCell ref="J3:J4"/>
    <mergeCell ref="C1:L1"/>
    <mergeCell ref="C3:D3"/>
    <mergeCell ref="E3:F3"/>
    <mergeCell ref="G3:H3"/>
    <mergeCell ref="L3:L4"/>
  </mergeCells>
  <conditionalFormatting sqref="L22:L23">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30" zoomScale="90" zoomScaleNormal="90" workbookViewId="0">
      <selection activeCell="F41" sqref="F41"/>
    </sheetView>
  </sheetViews>
  <sheetFormatPr defaultColWidth="11.42578125" defaultRowHeight="12.75" x14ac:dyDescent="0.2"/>
  <cols>
    <col min="1" max="1" width="48.85546875" bestFit="1" customWidth="1"/>
    <col min="2" max="2" width="15.28515625" customWidth="1"/>
    <col min="3" max="3" width="8.85546875" customWidth="1"/>
    <col min="4" max="4" width="31.42578125" bestFit="1" customWidth="1"/>
    <col min="5" max="6" width="41.28515625" customWidth="1"/>
    <col min="7" max="7" width="26.28515625" bestFit="1" customWidth="1"/>
  </cols>
  <sheetData>
    <row r="2" spans="1:6" x14ac:dyDescent="0.2">
      <c r="A2" s="1" t="s">
        <v>1692</v>
      </c>
      <c r="B2" s="1"/>
      <c r="C2" s="2">
        <v>0</v>
      </c>
      <c r="E2" s="3"/>
      <c r="F2" s="3"/>
    </row>
    <row r="3" spans="1:6" x14ac:dyDescent="0.2">
      <c r="A3" s="1" t="s">
        <v>1693</v>
      </c>
      <c r="B3" s="1"/>
      <c r="C3" s="2">
        <v>0</v>
      </c>
      <c r="E3" s="5"/>
      <c r="F3" s="5"/>
    </row>
    <row r="4" spans="1:6" x14ac:dyDescent="0.2">
      <c r="A4" s="1" t="s">
        <v>1694</v>
      </c>
      <c r="B4" s="1"/>
      <c r="C4" s="2">
        <v>0</v>
      </c>
      <c r="E4" s="3"/>
      <c r="F4" s="3"/>
    </row>
    <row r="5" spans="1:6" x14ac:dyDescent="0.2">
      <c r="A5" s="1" t="s">
        <v>1695</v>
      </c>
      <c r="B5" s="1"/>
      <c r="C5" s="6">
        <v>0</v>
      </c>
      <c r="E5" s="3"/>
      <c r="F5" s="3"/>
    </row>
    <row r="6" spans="1:6" x14ac:dyDescent="0.2">
      <c r="A6" s="1" t="s">
        <v>1696</v>
      </c>
      <c r="B6" s="1"/>
      <c r="C6" s="2">
        <v>3</v>
      </c>
      <c r="E6" s="3"/>
      <c r="F6" s="3"/>
    </row>
    <row r="7" spans="1:6" x14ac:dyDescent="0.2">
      <c r="A7" s="1" t="s">
        <v>1697</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1698</v>
      </c>
      <c r="C12" s="7">
        <f>SUM(C2:C4)</f>
        <v>0</v>
      </c>
      <c r="E12" s="5"/>
      <c r="F12" s="5"/>
    </row>
    <row r="13" spans="1:6" x14ac:dyDescent="0.2">
      <c r="A13" t="s">
        <v>1699</v>
      </c>
      <c r="C13" s="7">
        <f>SUM(C5:C6)</f>
        <v>3</v>
      </c>
      <c r="E13" s="5"/>
      <c r="F13" s="5"/>
    </row>
    <row r="14" spans="1:6" x14ac:dyDescent="0.2">
      <c r="A14" t="s">
        <v>1700</v>
      </c>
      <c r="C14" s="7">
        <f>SUM(C7)</f>
        <v>0</v>
      </c>
      <c r="E14" s="5"/>
      <c r="F14" s="5"/>
    </row>
    <row r="15" spans="1:6" x14ac:dyDescent="0.2">
      <c r="C15" s="2">
        <f>SUM(C12:C14)</f>
        <v>3</v>
      </c>
      <c r="E15" s="5"/>
      <c r="F15" s="5"/>
    </row>
    <row r="18" spans="1:4" ht="63.75" x14ac:dyDescent="0.2">
      <c r="A18" s="8" t="s">
        <v>11</v>
      </c>
      <c r="B18" s="12"/>
      <c r="C18" s="9" t="s">
        <v>1701</v>
      </c>
    </row>
    <row r="19" spans="1:4" x14ac:dyDescent="0.2">
      <c r="A19" t="s">
        <v>1702</v>
      </c>
      <c r="C19" t="e">
        <f>IF('3 Diagnostics Planning tool'!#REF!&gt;0,D19,"")</f>
        <v>#REF!</v>
      </c>
      <c r="D19" s="10">
        <v>8</v>
      </c>
    </row>
    <row r="20" spans="1:4" x14ac:dyDescent="0.2">
      <c r="A20" t="s">
        <v>1703</v>
      </c>
      <c r="C20">
        <f>IF('3 Diagnostics Planning tool'!H5&gt;0,D20,"")</f>
        <v>8</v>
      </c>
      <c r="D20" s="10">
        <v>8</v>
      </c>
    </row>
    <row r="21" spans="1:4" x14ac:dyDescent="0.2">
      <c r="A21" t="s">
        <v>1704</v>
      </c>
      <c r="C21">
        <f>IF('3 Diagnostics Planning tool'!H6&gt;0,D21,"")</f>
        <v>6</v>
      </c>
      <c r="D21" s="10">
        <v>6</v>
      </c>
    </row>
    <row r="22" spans="1:4" x14ac:dyDescent="0.2">
      <c r="A22" t="s">
        <v>1705</v>
      </c>
      <c r="C22">
        <f>IF('3 Diagnostics Planning tool'!H7&gt;0,D22,"")</f>
        <v>2</v>
      </c>
      <c r="D22" s="10">
        <v>2</v>
      </c>
    </row>
    <row r="23" spans="1:4" x14ac:dyDescent="0.2">
      <c r="A23" t="s">
        <v>1706</v>
      </c>
      <c r="C23" t="e">
        <f>IF('3 Diagnostics Planning tool'!#REF!&gt;0,D23,"")</f>
        <v>#REF!</v>
      </c>
      <c r="D23" s="10">
        <v>11</v>
      </c>
    </row>
    <row r="24" spans="1:4" x14ac:dyDescent="0.2">
      <c r="A24" t="s">
        <v>1707</v>
      </c>
      <c r="C24">
        <f>IF('3 Diagnostics Planning tool'!H8&gt;0,D24,"")</f>
        <v>6</v>
      </c>
      <c r="D24" s="10">
        <v>6</v>
      </c>
    </row>
    <row r="25" spans="1:4" x14ac:dyDescent="0.2">
      <c r="A25" t="s">
        <v>1685</v>
      </c>
      <c r="C25">
        <f>IF('3 Diagnostics Planning tool'!H10&gt;0,D25,"")</f>
        <v>11</v>
      </c>
      <c r="D25" s="10">
        <v>11</v>
      </c>
    </row>
    <row r="26" spans="1:4" x14ac:dyDescent="0.2">
      <c r="A26" t="s">
        <v>1708</v>
      </c>
      <c r="C26">
        <f>IF('3 Diagnostics Planning tool'!H11&gt;0,D26,"")</f>
        <v>14</v>
      </c>
      <c r="D26" s="10">
        <v>14</v>
      </c>
    </row>
    <row r="27" spans="1:4" x14ac:dyDescent="0.2">
      <c r="A27" t="s">
        <v>1709</v>
      </c>
      <c r="C27">
        <f>IF('3 Diagnostics Planning tool'!H12&gt;0,D27,"")</f>
        <v>4</v>
      </c>
      <c r="D27" s="10">
        <v>4</v>
      </c>
    </row>
    <row r="28" spans="1:4" x14ac:dyDescent="0.2">
      <c r="A28" t="s">
        <v>1710</v>
      </c>
      <c r="C28">
        <f>IF('3 Diagnostics Planning tool'!H13&gt;0,D28,"")</f>
        <v>6</v>
      </c>
      <c r="D28" s="10">
        <v>6</v>
      </c>
    </row>
    <row r="29" spans="1:4" x14ac:dyDescent="0.2">
      <c r="A29" t="s">
        <v>1711</v>
      </c>
      <c r="C29">
        <f>IF('3 Diagnostics Planning tool'!H14&gt;0,D29,"")</f>
        <v>8</v>
      </c>
      <c r="D29" s="10">
        <v>8</v>
      </c>
    </row>
    <row r="30" spans="1:4" x14ac:dyDescent="0.2">
      <c r="A30" t="s">
        <v>270</v>
      </c>
      <c r="C30">
        <f>IF('3 Diagnostics Planning tool'!H15&gt;0,D30,"")</f>
        <v>6</v>
      </c>
      <c r="D30" s="10">
        <v>6</v>
      </c>
    </row>
    <row r="37" spans="1:15" x14ac:dyDescent="0.2">
      <c r="A37" t="s">
        <v>1712</v>
      </c>
      <c r="B37" t="s">
        <v>11</v>
      </c>
      <c r="C37" t="s">
        <v>1713</v>
      </c>
      <c r="D37" t="s">
        <v>15</v>
      </c>
      <c r="E37" t="s">
        <v>1714</v>
      </c>
      <c r="F37" s="4" t="s">
        <v>1715</v>
      </c>
      <c r="G37" t="s">
        <v>1716</v>
      </c>
      <c r="H37" t="s">
        <v>1717</v>
      </c>
    </row>
    <row r="38" spans="1:15" x14ac:dyDescent="0.2">
      <c r="A38" s="2" t="str">
        <f>'2 Diagnostics Ordering list'!A3</f>
        <v>1. DETECTION AND RESISTANCE OF MTB</v>
      </c>
      <c r="B38" s="2">
        <f>'2 Diagnostics Ordering list'!F3</f>
        <v>0</v>
      </c>
      <c r="C38" s="2">
        <f>'2 Diagnostics Ordering list'!G3</f>
        <v>0</v>
      </c>
      <c r="D38" s="2">
        <f>'2 Diagnostics Ordering list'!K3</f>
        <v>0</v>
      </c>
      <c r="E38" s="2">
        <f>'2 Diagnostics Ordering list'!G3*'2 Diagnostics Ordering list'!P3</f>
        <v>0</v>
      </c>
      <c r="F38" s="2">
        <f>'2 Diagnostics Ordering list'!G3*'2 Diagnostics Ordering list'!L3</f>
        <v>0</v>
      </c>
      <c r="G38" s="2">
        <f>'2 Diagnostics Ordering list'!J3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Diagnostics Ordering list'!A4</f>
        <v>1.1 MOLECULAR TESTING: POC / NEAR-POC</v>
      </c>
      <c r="B39" s="2">
        <f>'2 Diagnostics Ordering list'!F4</f>
        <v>0</v>
      </c>
      <c r="C39" s="2">
        <f>'2 Diagnostics Ordering list'!G4</f>
        <v>0</v>
      </c>
      <c r="D39" s="2">
        <f>'2 Diagnostics Ordering list'!K4</f>
        <v>0</v>
      </c>
      <c r="E39" s="2">
        <f>'2 Diagnostics Ordering list'!G4*'2 Diagnostics Ordering list'!P4</f>
        <v>0</v>
      </c>
      <c r="F39" s="2">
        <f>'2 Diagnostics Ordering list'!G4*'2 Diagnostics Ordering list'!L4</f>
        <v>0</v>
      </c>
      <c r="G39" s="2">
        <f>'2 Diagnostics Ordering list'!J4</f>
        <v>0</v>
      </c>
      <c r="H39" t="str">
        <v>1.1 MOLECULAR TESTING: POC / NEAR-POC</v>
      </c>
    </row>
    <row r="40" spans="1:15" x14ac:dyDescent="0.2">
      <c r="A40" s="2" t="str">
        <f>'2 Diagnostics Ordering list'!A5</f>
        <v>1.1.1 Truenat MTB equipment</v>
      </c>
      <c r="B40" s="2">
        <f>'2 Diagnostics Ordering list'!F5</f>
        <v>0</v>
      </c>
      <c r="C40" s="2">
        <f>'2 Diagnostics Ordering list'!G5</f>
        <v>0</v>
      </c>
      <c r="D40" s="2">
        <f>'2 Diagnostics Ordering list'!K5</f>
        <v>0</v>
      </c>
      <c r="E40" s="2">
        <f>'2 Diagnostics Ordering list'!G5*'2 Diagnostics Ordering list'!P5</f>
        <v>0</v>
      </c>
      <c r="F40" s="2">
        <f>'2 Diagnostics Ordering list'!G5*'2 Diagnostics Ordering list'!L5</f>
        <v>0</v>
      </c>
      <c r="G40" s="2">
        <f>'2 Diagnostics Ordering list'!J5</f>
        <v>0</v>
      </c>
      <c r="H40" t="str">
        <v>1.1.1 Truenat MTB equipment</v>
      </c>
    </row>
    <row r="41" spans="1:15" x14ac:dyDescent="0.2">
      <c r="A41" s="2">
        <f>'2 Diagnostics Ordering list'!A6</f>
        <v>106689</v>
      </c>
      <c r="B41" s="2" t="str">
        <f>'2 Diagnostics Ordering list'!F6</f>
        <v>Molbio Diagnostics</v>
      </c>
      <c r="C41" s="2">
        <f>'2 Diagnostics Ordering list'!G6</f>
        <v>0</v>
      </c>
      <c r="D41" s="2" t="str">
        <f>'2 Diagnostics Ordering list'!K6</f>
        <v>General Cargo UN 3481
UN 3481, Section II, PI -967 as per ICAO/IATA
Lithium-ion batteries contained in equipment</v>
      </c>
      <c r="E41" s="2">
        <f>'2 Diagnostics Ordering list'!G6*'2 Diagnostics Ordering list'!P6</f>
        <v>0</v>
      </c>
      <c r="F41" s="2">
        <f>'2 Diagnostics Ordering list'!G6*'2 Diagnostics Ordering list'!L6</f>
        <v>0</v>
      </c>
      <c r="G41" s="2">
        <f>'2 Diagnostics Ordering list'!J6</f>
        <v>0</v>
      </c>
      <c r="H41" t="str">
        <v>1.1.2 Truenat MTB reagents</v>
      </c>
    </row>
    <row r="42" spans="1:15" x14ac:dyDescent="0.2">
      <c r="A42" s="2">
        <f>'2 Diagnostics Ordering list'!A7</f>
        <v>106690</v>
      </c>
      <c r="B42" s="2" t="str">
        <f>'2 Diagnostics Ordering list'!F7</f>
        <v>Molbio Diagnostics</v>
      </c>
      <c r="C42" s="2">
        <f>'2 Diagnostics Ordering list'!G7</f>
        <v>0</v>
      </c>
      <c r="D42" s="2" t="str">
        <f>'2 Diagnostics Ordering list'!K7</f>
        <v>General Cargo UN 3481
UN 3481, Section II, PI -967 as per ICAO/IATA
Lithium-ion batteries contained in equipment</v>
      </c>
      <c r="E42" s="2">
        <f>'2 Diagnostics Ordering list'!G7*'2 Diagnostics Ordering list'!P7</f>
        <v>0</v>
      </c>
      <c r="F42" s="2">
        <f>'2 Diagnostics Ordering list'!G7*'2 Diagnostics Ordering list'!L7</f>
        <v>0</v>
      </c>
      <c r="G42" s="2">
        <f>'2 Diagnostics Ordering list'!J7</f>
        <v>0</v>
      </c>
      <c r="H42" t="str">
        <v>1.1.3 Truenat consumables</v>
      </c>
    </row>
    <row r="43" spans="1:15" x14ac:dyDescent="0.2">
      <c r="A43" s="2">
        <f>'2 Diagnostics Ordering list'!A8</f>
        <v>106691</v>
      </c>
      <c r="B43" s="2" t="str">
        <f>'2 Diagnostics Ordering list'!F8</f>
        <v>Molbio Diagnostics</v>
      </c>
      <c r="C43" s="2">
        <f>'2 Diagnostics Ordering list'!G8</f>
        <v>0</v>
      </c>
      <c r="D43" s="2" t="str">
        <f>'2 Diagnostics Ordering list'!K8</f>
        <v>General Cargo UN 3481
UN 3481, Section II, PI -967 as per ICAO/IATA
Lithium-ion batteries contained in equipment</v>
      </c>
      <c r="E43" s="2">
        <f>'2 Diagnostics Ordering list'!G8*'2 Diagnostics Ordering list'!P8</f>
        <v>0</v>
      </c>
      <c r="F43" s="2">
        <f>'2 Diagnostics Ordering list'!G8*'2 Diagnostics Ordering list'!L8</f>
        <v>0</v>
      </c>
      <c r="G43" s="2">
        <f>'2 Diagnostics Ordering list'!J8</f>
        <v>0</v>
      </c>
      <c r="H43" t="str">
        <v>1.1.4 Truenat services</v>
      </c>
    </row>
    <row r="44" spans="1:15" x14ac:dyDescent="0.2">
      <c r="A44" s="2">
        <f>'2 Diagnostics Ordering list'!A9</f>
        <v>106981</v>
      </c>
      <c r="B44" s="2" t="str">
        <f>'2 Diagnostics Ordering list'!F9</f>
        <v>Molbio Diagnostics</v>
      </c>
      <c r="C44" s="2">
        <f>'2 Diagnostics Ordering list'!G9</f>
        <v>0</v>
      </c>
      <c r="D44" s="2" t="str">
        <f>'2 Diagnostics Ordering list'!K9</f>
        <v>General Cargo UN 3481
UN 3481, Section I, PI -966 as per ICAO/IATA
Lithium-ion batteries packed with equipment</v>
      </c>
      <c r="E44" s="2">
        <f>'2 Diagnostics Ordering list'!G9*'2 Diagnostics Ordering list'!P9</f>
        <v>0</v>
      </c>
      <c r="F44" s="2">
        <f>'2 Diagnostics Ordering list'!G9*'2 Diagnostics Ordering list'!L9</f>
        <v>0</v>
      </c>
      <c r="G44" s="2">
        <f>'2 Diagnostics Ordering list'!J9</f>
        <v>0</v>
      </c>
      <c r="H44" t="str">
        <v>1.1.5 TB-LAMP equipment</v>
      </c>
      <c r="O44" s="4"/>
    </row>
    <row r="45" spans="1:15" x14ac:dyDescent="0.2">
      <c r="A45" s="2" t="str">
        <f>'2 Diagnostics Ordering list'!A10</f>
        <v>1.1.2 Truenat MTB reagents</v>
      </c>
      <c r="B45" s="2">
        <f>'2 Diagnostics Ordering list'!F10</f>
        <v>0</v>
      </c>
      <c r="C45" s="2">
        <f>'2 Diagnostics Ordering list'!G10</f>
        <v>0</v>
      </c>
      <c r="D45" s="2">
        <f>'2 Diagnostics Ordering list'!K10</f>
        <v>0</v>
      </c>
      <c r="E45" s="2">
        <f>'2 Diagnostics Ordering list'!G10*'2 Diagnostics Ordering list'!P10</f>
        <v>0</v>
      </c>
      <c r="F45" s="2">
        <f>'2 Diagnostics Ordering list'!G10*'2 Diagnostics Ordering list'!L10</f>
        <v>0</v>
      </c>
      <c r="G45" s="2">
        <f>'2 Diagnostics Ordering list'!J10</f>
        <v>0</v>
      </c>
      <c r="H45" t="str">
        <v>1.1.6 TB-LAMP reagents</v>
      </c>
      <c r="O45" s="4"/>
    </row>
    <row r="46" spans="1:15" x14ac:dyDescent="0.2">
      <c r="A46" s="2">
        <f>'2 Diagnostics Ordering list'!A11</f>
        <v>106692</v>
      </c>
      <c r="B46" s="2" t="str">
        <f>'2 Diagnostics Ordering list'!F11</f>
        <v>Molbio Diagnostics</v>
      </c>
      <c r="C46" s="2">
        <f>'2 Diagnostics Ordering list'!G11</f>
        <v>0</v>
      </c>
      <c r="D46" s="2" t="str">
        <f>'2 Diagnostics Ordering list'!K11</f>
        <v xml:space="preserve">CRT cargo (+15-+25°C) </v>
      </c>
      <c r="E46" s="2">
        <f>'2 Diagnostics Ordering list'!G11*'2 Diagnostics Ordering list'!P11</f>
        <v>0</v>
      </c>
      <c r="F46" s="2">
        <f>'2 Diagnostics Ordering list'!G11*'2 Diagnostics Ordering list'!L11</f>
        <v>0</v>
      </c>
      <c r="G46" s="2">
        <f>'2 Diagnostics Ordering list'!J11</f>
        <v>0</v>
      </c>
      <c r="H46" t="str">
        <v>1.1.7 TB-LAMP consumables</v>
      </c>
      <c r="O46" s="4"/>
    </row>
    <row r="47" spans="1:15" x14ac:dyDescent="0.2">
      <c r="A47" s="2">
        <f>'2 Diagnostics Ordering list'!A12</f>
        <v>106959</v>
      </c>
      <c r="B47" s="2" t="str">
        <f>'2 Diagnostics Ordering list'!F12</f>
        <v>Molbio Diagnostics</v>
      </c>
      <c r="C47" s="2">
        <f>'2 Diagnostics Ordering list'!G12</f>
        <v>0</v>
      </c>
      <c r="D47" s="2" t="str">
        <f>'2 Diagnostics Ordering list'!K12</f>
        <v xml:space="preserve">CRT cargo (+15-+25°C) </v>
      </c>
      <c r="E47" s="2">
        <f>'2 Diagnostics Ordering list'!G12*'2 Diagnostics Ordering list'!P12</f>
        <v>0</v>
      </c>
      <c r="F47" s="2">
        <f>'2 Diagnostics Ordering list'!G12*'2 Diagnostics Ordering list'!L12</f>
        <v>0</v>
      </c>
      <c r="G47" s="2">
        <f>'2 Diagnostics Ordering list'!J12</f>
        <v>0</v>
      </c>
      <c r="H47" t="str">
        <v>1.1.8 TB-LAMP services</v>
      </c>
      <c r="O47" s="4"/>
    </row>
    <row r="48" spans="1:15" x14ac:dyDescent="0.2">
      <c r="A48" s="2">
        <f>'2 Diagnostics Ordering list'!A13</f>
        <v>106694</v>
      </c>
      <c r="B48" s="2" t="str">
        <f>'2 Diagnostics Ordering list'!F13</f>
        <v>Molbio Diagnostics</v>
      </c>
      <c r="C48" s="2">
        <f>'2 Diagnostics Ordering list'!G13</f>
        <v>0</v>
      </c>
      <c r="D48" s="2" t="str">
        <f>'2 Diagnostics Ordering list'!K13</f>
        <v xml:space="preserve">CRT cargo (+15-+25°C) </v>
      </c>
      <c r="E48" s="2">
        <f>'2 Diagnostics Ordering list'!G13*'2 Diagnostics Ordering list'!P13</f>
        <v>0</v>
      </c>
      <c r="F48" s="2">
        <f>'2 Diagnostics Ordering list'!G13*'2 Diagnostics Ordering list'!L13</f>
        <v>0</v>
      </c>
      <c r="G48" s="2">
        <f>'2 Diagnostics Ordering list'!J13</f>
        <v>0</v>
      </c>
      <c r="H48" t="str">
        <v>1.1.11 GeneXpert Equipment (10 color)</v>
      </c>
    </row>
    <row r="49" spans="1:8" x14ac:dyDescent="0.2">
      <c r="A49" s="2">
        <f>'2 Diagnostics Ordering list'!A14</f>
        <v>106695</v>
      </c>
      <c r="B49" s="2" t="str">
        <f>'2 Diagnostics Ordering list'!F14</f>
        <v>Molbio Diagnostics</v>
      </c>
      <c r="C49" s="2">
        <f>'2 Diagnostics Ordering list'!G14</f>
        <v>0</v>
      </c>
      <c r="D49" s="2" t="str">
        <f>'2 Diagnostics Ordering list'!K14</f>
        <v xml:space="preserve">CRT cargo (+15-+25°C) </v>
      </c>
      <c r="E49" s="2">
        <f>'2 Diagnostics Ordering list'!G14*'2 Diagnostics Ordering list'!P14</f>
        <v>0</v>
      </c>
      <c r="F49" s="2">
        <f>'2 Diagnostics Ordering list'!G14*'2 Diagnostics Ordering list'!L14</f>
        <v>0</v>
      </c>
      <c r="G49" s="2">
        <f>'2 Diagnostics Ordering list'!J14</f>
        <v>0</v>
      </c>
      <c r="H49" t="str">
        <v>1.1.11 GeneXpert Equipment (10 color) - Trade-In</v>
      </c>
    </row>
    <row r="50" spans="1:8" x14ac:dyDescent="0.2">
      <c r="A50" s="2">
        <f>'2 Diagnostics Ordering list'!A15</f>
        <v>106960</v>
      </c>
      <c r="B50" s="2" t="str">
        <f>'2 Diagnostics Ordering list'!F15</f>
        <v>Molbio Diagnostics</v>
      </c>
      <c r="C50" s="2">
        <f>'2 Diagnostics Ordering list'!G15</f>
        <v>0</v>
      </c>
      <c r="D50" s="2" t="str">
        <f>'2 Diagnostics Ordering list'!K15</f>
        <v xml:space="preserve">CRT cargo (+15-+25°C) </v>
      </c>
      <c r="E50" s="2">
        <f>'2 Diagnostics Ordering list'!G15*'2 Diagnostics Ordering list'!P15</f>
        <v>0</v>
      </c>
      <c r="F50" s="2">
        <f>'2 Diagnostics Ordering list'!G15*'2 Diagnostics Ordering list'!L15</f>
        <v>0</v>
      </c>
      <c r="G50" s="2">
        <f>'2 Diagnostics Ordering list'!J15</f>
        <v>0</v>
      </c>
      <c r="H50" t="str">
        <v>1.1.12 GeneXpert Satellite (10 color)</v>
      </c>
    </row>
    <row r="51" spans="1:8" x14ac:dyDescent="0.2">
      <c r="A51" s="2">
        <f>'2 Diagnostics Ordering list'!A16</f>
        <v>106697</v>
      </c>
      <c r="B51" s="2" t="str">
        <f>'2 Diagnostics Ordering list'!F16</f>
        <v>Molbio Diagnostics</v>
      </c>
      <c r="C51" s="2">
        <f>'2 Diagnostics Ordering list'!G16</f>
        <v>0</v>
      </c>
      <c r="D51" s="2" t="str">
        <f>'2 Diagnostics Ordering list'!K16</f>
        <v xml:space="preserve">CRT cargo (+15-+25°C) </v>
      </c>
      <c r="E51" s="2">
        <f>'2 Diagnostics Ordering list'!G16*'2 Diagnostics Ordering list'!P16</f>
        <v>0</v>
      </c>
      <c r="F51" s="2">
        <f>'2 Diagnostics Ordering list'!G16*'2 Diagnostics Ordering list'!L16</f>
        <v>0</v>
      </c>
      <c r="G51" s="2">
        <f>'2 Diagnostics Ordering list'!J16</f>
        <v>0</v>
      </c>
      <c r="H51" t="str">
        <v>1.1.13 GeneXpert reagents (6 and 10 color)</v>
      </c>
    </row>
    <row r="52" spans="1:8" x14ac:dyDescent="0.2">
      <c r="A52" s="2">
        <f>'2 Diagnostics Ordering list'!A17</f>
        <v>106698</v>
      </c>
      <c r="B52" s="2" t="str">
        <f>'2 Diagnostics Ordering list'!F17</f>
        <v>Molbio Diagnostics</v>
      </c>
      <c r="C52" s="2">
        <f>'2 Diagnostics Ordering list'!G17</f>
        <v>0</v>
      </c>
      <c r="D52" s="2" t="str">
        <f>'2 Diagnostics Ordering list'!K17</f>
        <v xml:space="preserve">CRT cargo (+15-+25°C) </v>
      </c>
      <c r="E52" s="2">
        <f>'2 Diagnostics Ordering list'!G17*'2 Diagnostics Ordering list'!P17</f>
        <v>0</v>
      </c>
      <c r="F52" s="2">
        <f>'2 Diagnostics Ordering list'!G17*'2 Diagnostics Ordering list'!L17</f>
        <v>0</v>
      </c>
      <c r="G52" s="2">
        <f>'2 Diagnostics Ordering list'!J17</f>
        <v>0</v>
      </c>
      <c r="H52" t="str">
        <v>1.1.14 GeneXpert consumables (6 and 10 color)</v>
      </c>
    </row>
    <row r="53" spans="1:8" x14ac:dyDescent="0.2">
      <c r="A53" s="2">
        <f>'2 Diagnostics Ordering list'!A18</f>
        <v>106699</v>
      </c>
      <c r="B53" s="2" t="str">
        <f>'2 Diagnostics Ordering list'!F18</f>
        <v>Molbio Diagnostics</v>
      </c>
      <c r="C53" s="2">
        <f>'2 Diagnostics Ordering list'!G18</f>
        <v>0</v>
      </c>
      <c r="D53" s="2" t="str">
        <f>'2 Diagnostics Ordering list'!K18</f>
        <v xml:space="preserve">CRT cargo (+15-+25°C) </v>
      </c>
      <c r="E53" s="2">
        <f>'2 Diagnostics Ordering list'!G18*'2 Diagnostics Ordering list'!P18</f>
        <v>0</v>
      </c>
      <c r="F53" s="2">
        <f>'2 Diagnostics Ordering list'!G18*'2 Diagnostics Ordering list'!L18</f>
        <v>0</v>
      </c>
      <c r="G53" s="2">
        <f>'2 Diagnostics Ordering list'!J18</f>
        <v>0</v>
      </c>
      <c r="H53" t="str">
        <v>1.1.15 GeneXpert services (same for 6 and 10 color)</v>
      </c>
    </row>
    <row r="54" spans="1:8" x14ac:dyDescent="0.2">
      <c r="A54" s="2">
        <f>'2 Diagnostics Ordering list'!A19</f>
        <v>106700</v>
      </c>
      <c r="B54" s="2" t="str">
        <f>'2 Diagnostics Ordering list'!F19</f>
        <v>Molbio Diagnostics</v>
      </c>
      <c r="C54" s="2">
        <f>'2 Diagnostics Ordering list'!G19</f>
        <v>0</v>
      </c>
      <c r="D54" s="2" t="str">
        <f>'2 Diagnostics Ordering list'!K19</f>
        <v xml:space="preserve">CRT cargo (+15-+25°C) </v>
      </c>
      <c r="E54" s="2">
        <f>'2 Diagnostics Ordering list'!G19*'2 Diagnostics Ordering list'!P19</f>
        <v>0</v>
      </c>
      <c r="F54" s="2">
        <f>'2 Diagnostics Ordering list'!G19*'2 Diagnostics Ordering list'!L19</f>
        <v>0</v>
      </c>
      <c r="G54" s="2">
        <f>'2 Diagnostics Ordering list'!J19</f>
        <v>0</v>
      </c>
      <c r="H54" t="str">
        <v>1.2 RAPID ANTIGEN DETECTION</v>
      </c>
    </row>
    <row r="55" spans="1:8" x14ac:dyDescent="0.2">
      <c r="A55" s="2" t="str">
        <f>'2 Diagnostics Ordering list'!A20</f>
        <v>1.1.3 Truenat consumables</v>
      </c>
      <c r="B55" s="2">
        <f>'2 Diagnostics Ordering list'!F20</f>
        <v>0</v>
      </c>
      <c r="C55" s="2">
        <f>'2 Diagnostics Ordering list'!G20</f>
        <v>0</v>
      </c>
      <c r="D55" s="2">
        <f>'2 Diagnostics Ordering list'!K20</f>
        <v>0</v>
      </c>
      <c r="E55" s="2">
        <f>'2 Diagnostics Ordering list'!G20*'2 Diagnostics Ordering list'!P20</f>
        <v>0</v>
      </c>
      <c r="F55" s="2">
        <f>'2 Diagnostics Ordering list'!G20*'2 Diagnostics Ordering list'!L20</f>
        <v>0</v>
      </c>
      <c r="G55" s="2">
        <f>'2 Diagnostics Ordering list'!J20</f>
        <v>0</v>
      </c>
      <c r="H55" t="str">
        <v>1.2.1 Rapid antigen detection tests (LAM)</v>
      </c>
    </row>
    <row r="56" spans="1:8" x14ac:dyDescent="0.2">
      <c r="A56" s="2">
        <f>'2 Diagnostics Ordering list'!A21</f>
        <v>106886</v>
      </c>
      <c r="B56" s="2" t="str">
        <f>'2 Diagnostics Ordering list'!F21</f>
        <v>Molbio Diagnostics</v>
      </c>
      <c r="C56" s="2">
        <f>'2 Diagnostics Ordering list'!G21</f>
        <v>0</v>
      </c>
      <c r="D56" s="2" t="str">
        <f>'2 Diagnostics Ordering list'!K21</f>
        <v xml:space="preserve">CRT cargo (+15-+25°C) </v>
      </c>
      <c r="E56" s="2">
        <f>'2 Diagnostics Ordering list'!G21*'2 Diagnostics Ordering list'!P21</f>
        <v>0</v>
      </c>
      <c r="F56" s="2">
        <f>'2 Diagnostics Ordering list'!G21*'2 Diagnostics Ordering list'!L21</f>
        <v>0</v>
      </c>
      <c r="G56" s="2">
        <f>'2 Diagnostics Ordering list'!J21</f>
        <v>0</v>
      </c>
      <c r="H56" t="str">
        <v>1.3 SMEAR MICROSCOPY</v>
      </c>
    </row>
    <row r="57" spans="1:8" x14ac:dyDescent="0.2">
      <c r="A57" s="2">
        <f>'2 Diagnostics Ordering list'!A22</f>
        <v>106834</v>
      </c>
      <c r="B57" s="2" t="str">
        <f>'2 Diagnostics Ordering list'!F22</f>
        <v>Molbio Diagnostics</v>
      </c>
      <c r="C57" s="2">
        <f>'2 Diagnostics Ordering list'!G22</f>
        <v>0</v>
      </c>
      <c r="D57" s="2" t="str">
        <f>'2 Diagnostics Ordering list'!K22</f>
        <v>General Cargo</v>
      </c>
      <c r="E57" s="2">
        <f>'2 Diagnostics Ordering list'!G22*'2 Diagnostics Ordering list'!P22</f>
        <v>0</v>
      </c>
      <c r="F57" s="2">
        <f>'2 Diagnostics Ordering list'!G22*'2 Diagnostics Ordering list'!L22</f>
        <v>0</v>
      </c>
      <c r="G57" s="2">
        <f>'2 Diagnostics Ordering list'!J22</f>
        <v>0</v>
      </c>
      <c r="H57" t="str">
        <v>1.3.1 Smear microscopy kits</v>
      </c>
    </row>
    <row r="58" spans="1:8" x14ac:dyDescent="0.2">
      <c r="A58" s="2">
        <f>'2 Diagnostics Ordering list'!A23</f>
        <v>106955</v>
      </c>
      <c r="B58" s="2" t="str">
        <f>'2 Diagnostics Ordering list'!F23</f>
        <v>Molbio Diagnostics</v>
      </c>
      <c r="C58" s="2">
        <f>'2 Diagnostics Ordering list'!G23</f>
        <v>0</v>
      </c>
      <c r="D58" s="2" t="str">
        <f>'2 Diagnostics Ordering list'!K23</f>
        <v>General Cargo</v>
      </c>
      <c r="E58" s="2">
        <f>'2 Diagnostics Ordering list'!G23*'2 Diagnostics Ordering list'!P23</f>
        <v>0</v>
      </c>
      <c r="F58" s="2">
        <f>'2 Diagnostics Ordering list'!G23*'2 Diagnostics Ordering list'!L23</f>
        <v>0</v>
      </c>
      <c r="G58" s="2">
        <f>'2 Diagnostics Ordering list'!J23</f>
        <v>0</v>
      </c>
      <c r="H58" t="str">
        <v>1.3.2 Smear microscopy equipment</v>
      </c>
    </row>
    <row r="59" spans="1:8" x14ac:dyDescent="0.2">
      <c r="A59" s="2" t="str">
        <f>'2 Diagnostics Ordering list'!A24</f>
        <v>1.1.4 Truenat services</v>
      </c>
      <c r="B59" s="2">
        <f>'2 Diagnostics Ordering list'!F24</f>
        <v>0</v>
      </c>
      <c r="C59" s="2">
        <f>'2 Diagnostics Ordering list'!G24</f>
        <v>0</v>
      </c>
      <c r="D59" s="2">
        <f>'2 Diagnostics Ordering list'!K24</f>
        <v>0</v>
      </c>
      <c r="E59" s="2">
        <f>'2 Diagnostics Ordering list'!G24*'2 Diagnostics Ordering list'!P24</f>
        <v>0</v>
      </c>
      <c r="F59" s="2">
        <f>'2 Diagnostics Ordering list'!G24*'2 Diagnostics Ordering list'!L24</f>
        <v>0</v>
      </c>
      <c r="G59" s="2">
        <f>'2 Diagnostics Ordering list'!J24</f>
        <v>0</v>
      </c>
      <c r="H59" t="str">
        <v>1.3.3 Smear microscopy reagents</v>
      </c>
    </row>
    <row r="60" spans="1:8" x14ac:dyDescent="0.2">
      <c r="A60" s="2">
        <f>'2 Diagnostics Ordering list'!A25</f>
        <v>106701</v>
      </c>
      <c r="B60" s="2" t="str">
        <f>'2 Diagnostics Ordering list'!F25</f>
        <v>Molbio Diagnostics</v>
      </c>
      <c r="C60" s="2">
        <f>'2 Diagnostics Ordering list'!G25</f>
        <v>0</v>
      </c>
      <c r="D60" s="2" t="str">
        <f>'2 Diagnostics Ordering list'!K25</f>
        <v>Service</v>
      </c>
      <c r="E60" s="2" t="e">
        <f>'2 Diagnostics Ordering list'!G25*'2 Diagnostics Ordering list'!P25</f>
        <v>#VALUE!</v>
      </c>
      <c r="F60" s="2" t="e">
        <f>'2 Diagnostics Ordering list'!G25*'2 Diagnostics Ordering list'!L25</f>
        <v>#VALUE!</v>
      </c>
      <c r="G60" s="2">
        <f>'2 Diagnostics Ordering list'!J25</f>
        <v>0</v>
      </c>
      <c r="H60" t="str">
        <v>1.3.4 Smear microscopy consumables</v>
      </c>
    </row>
    <row r="61" spans="1:8" x14ac:dyDescent="0.2">
      <c r="A61" s="2">
        <f>'2 Diagnostics Ordering list'!A26</f>
        <v>106956</v>
      </c>
      <c r="B61" s="2" t="str">
        <f>'2 Diagnostics Ordering list'!F26</f>
        <v>Molbio Diagnostics</v>
      </c>
      <c r="C61" s="2">
        <f>'2 Diagnostics Ordering list'!G26</f>
        <v>0</v>
      </c>
      <c r="D61" s="2" t="str">
        <f>'2 Diagnostics Ordering list'!K26</f>
        <v>Service</v>
      </c>
      <c r="E61" s="2" t="e">
        <f>'2 Diagnostics Ordering list'!G26*'2 Diagnostics Ordering list'!P26</f>
        <v>#VALUE!</v>
      </c>
      <c r="F61" s="2" t="e">
        <f>'2 Diagnostics Ordering list'!G26*'2 Diagnostics Ordering list'!L26</f>
        <v>#VALUE!</v>
      </c>
      <c r="G61" s="2">
        <f>'2 Diagnostics Ordering list'!J26</f>
        <v>0</v>
      </c>
      <c r="H61" t="str">
        <v>1.4 MOLECULR TESTING: CENTRALIZED</v>
      </c>
    </row>
    <row r="62" spans="1:8" x14ac:dyDescent="0.2">
      <c r="A62" s="2">
        <f>'2 Diagnostics Ordering list'!A27</f>
        <v>106957</v>
      </c>
      <c r="B62" s="2" t="str">
        <f>'2 Diagnostics Ordering list'!F27</f>
        <v>Molbio Diagnostics</v>
      </c>
      <c r="C62" s="2">
        <f>'2 Diagnostics Ordering list'!G27</f>
        <v>0</v>
      </c>
      <c r="D62" s="2" t="str">
        <f>'2 Diagnostics Ordering list'!K27</f>
        <v>Service</v>
      </c>
      <c r="E62" s="2" t="e">
        <f>'2 Diagnostics Ordering list'!G27*'2 Diagnostics Ordering list'!P27</f>
        <v>#VALUE!</v>
      </c>
      <c r="F62" s="2" t="e">
        <f>'2 Diagnostics Ordering list'!G27*'2 Diagnostics Ordering list'!L27</f>
        <v>#VALUE!</v>
      </c>
      <c r="G62" s="2">
        <f>'2 Diagnostics Ordering list'!J27</f>
        <v>0</v>
      </c>
      <c r="H62" t="str">
        <v>1.4.1 LPA equipment</v>
      </c>
    </row>
    <row r="63" spans="1:8" x14ac:dyDescent="0.2">
      <c r="A63" s="2">
        <f>'2 Diagnostics Ordering list'!A28</f>
        <v>106958</v>
      </c>
      <c r="B63" s="2" t="str">
        <f>'2 Diagnostics Ordering list'!F28</f>
        <v>Molbio Diagnostics</v>
      </c>
      <c r="C63" s="2">
        <f>'2 Diagnostics Ordering list'!G28</f>
        <v>0</v>
      </c>
      <c r="D63" s="2" t="str">
        <f>'2 Diagnostics Ordering list'!K28</f>
        <v>Service</v>
      </c>
      <c r="E63" s="2" t="e">
        <f>'2 Diagnostics Ordering list'!G28*'2 Diagnostics Ordering list'!P28</f>
        <v>#VALUE!</v>
      </c>
      <c r="F63" s="2" t="e">
        <f>'2 Diagnostics Ordering list'!G28*'2 Diagnostics Ordering list'!L28</f>
        <v>#VALUE!</v>
      </c>
      <c r="G63" s="2">
        <f>'2 Diagnostics Ordering list'!J28</f>
        <v>0</v>
      </c>
      <c r="H63" t="str">
        <v>1.4.2 LPA reagents</v>
      </c>
    </row>
    <row r="64" spans="1:8" x14ac:dyDescent="0.2">
      <c r="A64" s="2" t="str">
        <f>'2 Diagnostics Ordering list'!A29</f>
        <v>1.1.5 TB-LAMP equipment</v>
      </c>
      <c r="B64" s="2">
        <f>'2 Diagnostics Ordering list'!F29</f>
        <v>0</v>
      </c>
      <c r="C64" s="2">
        <f>'2 Diagnostics Ordering list'!G29</f>
        <v>0</v>
      </c>
      <c r="D64" s="2">
        <f>'2 Diagnostics Ordering list'!K29</f>
        <v>0</v>
      </c>
      <c r="E64" s="2">
        <f>'2 Diagnostics Ordering list'!G29*'2 Diagnostics Ordering list'!P29</f>
        <v>0</v>
      </c>
      <c r="F64" s="2">
        <f>'2 Diagnostics Ordering list'!G29*'2 Diagnostics Ordering list'!L29</f>
        <v>0</v>
      </c>
      <c r="G64" s="2">
        <f>'2 Diagnostics Ordering list'!J29</f>
        <v>0</v>
      </c>
      <c r="H64" t="str">
        <v>1.4.3 LPA consumables</v>
      </c>
    </row>
    <row r="65" spans="1:8" x14ac:dyDescent="0.2">
      <c r="A65" s="2">
        <f>'2 Diagnostics Ordering list'!A30</f>
        <v>106632</v>
      </c>
      <c r="B65" s="2" t="str">
        <f>'2 Diagnostics Ordering list'!F30</f>
        <v>Human</v>
      </c>
      <c r="C65" s="2">
        <f>'2 Diagnostics Ordering list'!G30</f>
        <v>0</v>
      </c>
      <c r="D65" s="2" t="str">
        <f>'2 Diagnostics Ordering list'!K30</f>
        <v>General Cargo</v>
      </c>
      <c r="E65" s="2">
        <f>'2 Diagnostics Ordering list'!G30*'2 Diagnostics Ordering list'!P30</f>
        <v>0</v>
      </c>
      <c r="F65" s="2">
        <f>'2 Diagnostics Ordering list'!G30*'2 Diagnostics Ordering list'!L30</f>
        <v>0</v>
      </c>
      <c r="G65" s="2">
        <f>'2 Diagnostics Ordering list'!J30</f>
        <v>0</v>
      </c>
      <c r="H65" t="str">
        <v>1.4.6 BD MAX equipment</v>
      </c>
    </row>
    <row r="66" spans="1:8" x14ac:dyDescent="0.2">
      <c r="A66" s="2">
        <f>'2 Diagnostics Ordering list'!A31</f>
        <v>106633</v>
      </c>
      <c r="B66" s="2" t="str">
        <f>'2 Diagnostics Ordering list'!F31</f>
        <v>Human</v>
      </c>
      <c r="C66" s="2">
        <f>'2 Diagnostics Ordering list'!G31</f>
        <v>0</v>
      </c>
      <c r="D66" s="2" t="str">
        <f>'2 Diagnostics Ordering list'!K31</f>
        <v>General Cargo</v>
      </c>
      <c r="E66" s="2">
        <f>'2 Diagnostics Ordering list'!G31*'2 Diagnostics Ordering list'!P31</f>
        <v>0</v>
      </c>
      <c r="F66" s="2">
        <f>'2 Diagnostics Ordering list'!G31*'2 Diagnostics Ordering list'!L31</f>
        <v>0</v>
      </c>
      <c r="G66" s="2">
        <f>'2 Diagnostics Ordering list'!J31</f>
        <v>0</v>
      </c>
      <c r="H66" t="str">
        <v>1.4.7 BD MAX reagents</v>
      </c>
    </row>
    <row r="67" spans="1:8" x14ac:dyDescent="0.2">
      <c r="A67" s="2">
        <f>'2 Diagnostics Ordering list'!A32</f>
        <v>106636</v>
      </c>
      <c r="B67" s="2" t="str">
        <f>'2 Diagnostics Ordering list'!F32</f>
        <v>Human</v>
      </c>
      <c r="C67" s="2">
        <f>'2 Diagnostics Ordering list'!G32</f>
        <v>0</v>
      </c>
      <c r="D67" s="2" t="str">
        <f>'2 Diagnostics Ordering list'!K32</f>
        <v>General Cargo</v>
      </c>
      <c r="E67" s="2">
        <f>'2 Diagnostics Ordering list'!G32*'2 Diagnostics Ordering list'!P32</f>
        <v>0</v>
      </c>
      <c r="F67" s="2">
        <f>'2 Diagnostics Ordering list'!G32*'2 Diagnostics Ordering list'!L32</f>
        <v>0</v>
      </c>
      <c r="G67" s="2">
        <f>'2 Diagnostics Ordering list'!J32</f>
        <v>0</v>
      </c>
      <c r="H67" t="str">
        <v>1.4.8 BD MAX Consumables</v>
      </c>
    </row>
    <row r="68" spans="1:8" x14ac:dyDescent="0.2">
      <c r="A68" s="2">
        <f>'2 Diagnostics Ordering list'!A33</f>
        <v>106663</v>
      </c>
      <c r="B68" s="2" t="str">
        <f>'2 Diagnostics Ordering list'!F33</f>
        <v>Human</v>
      </c>
      <c r="C68" s="2">
        <f>'2 Diagnostics Ordering list'!G33</f>
        <v>0</v>
      </c>
      <c r="D68" s="2" t="str">
        <f>'2 Diagnostics Ordering list'!K33</f>
        <v>General Cargo</v>
      </c>
      <c r="E68" s="2">
        <f>'2 Diagnostics Ordering list'!G33*'2 Diagnostics Ordering list'!P33</f>
        <v>0</v>
      </c>
      <c r="F68" s="2">
        <f>'2 Diagnostics Ordering list'!G33*'2 Diagnostics Ordering list'!L33</f>
        <v>0</v>
      </c>
      <c r="G68" s="2">
        <f>'2 Diagnostics Ordering list'!J33</f>
        <v>0</v>
      </c>
      <c r="H68" t="str">
        <v>1.4.9 Fluorotype equipment</v>
      </c>
    </row>
    <row r="69" spans="1:8" x14ac:dyDescent="0.2">
      <c r="A69" s="2" t="str">
        <f>'2 Diagnostics Ordering list'!A34</f>
        <v>1.1.6 TB-LAMP reagents</v>
      </c>
      <c r="B69" s="2">
        <f>'2 Diagnostics Ordering list'!F34</f>
        <v>0</v>
      </c>
      <c r="C69" s="2">
        <f>'2 Diagnostics Ordering list'!G34</f>
        <v>0</v>
      </c>
      <c r="D69" s="2">
        <f>'2 Diagnostics Ordering list'!K34</f>
        <v>0</v>
      </c>
      <c r="E69" s="2">
        <f>'2 Diagnostics Ordering list'!G34*'2 Diagnostics Ordering list'!P34</f>
        <v>0</v>
      </c>
      <c r="F69" s="2">
        <f>'2 Diagnostics Ordering list'!G34*'2 Diagnostics Ordering list'!L34</f>
        <v>0</v>
      </c>
      <c r="G69" s="2">
        <f>'2 Diagnostics Ordering list'!J34</f>
        <v>0</v>
      </c>
      <c r="H69" t="str">
        <v>1.4.10 Fluorotype reagents</v>
      </c>
    </row>
    <row r="70" spans="1:8" x14ac:dyDescent="0.2">
      <c r="A70" s="2">
        <f>'2 Diagnostics Ordering list'!A35</f>
        <v>106634</v>
      </c>
      <c r="B70" s="2" t="str">
        <f>'2 Diagnostics Ordering list'!F35</f>
        <v>Human</v>
      </c>
      <c r="C70" s="2">
        <f>'2 Diagnostics Ordering list'!G35</f>
        <v>0</v>
      </c>
      <c r="D70" s="2" t="str">
        <f>'2 Diagnostics Ordering list'!K35</f>
        <v>General Cargo</v>
      </c>
      <c r="E70" s="2">
        <f>'2 Diagnostics Ordering list'!G35*'2 Diagnostics Ordering list'!P35</f>
        <v>0</v>
      </c>
      <c r="F70" s="2">
        <f>'2 Diagnostics Ordering list'!G35*'2 Diagnostics Ordering list'!L35</f>
        <v>0</v>
      </c>
      <c r="G70" s="2">
        <f>'2 Diagnostics Ordering list'!J35</f>
        <v>0</v>
      </c>
      <c r="H70" t="str">
        <v>1.4.11 Fluorotype consumables</v>
      </c>
    </row>
    <row r="71" spans="1:8" x14ac:dyDescent="0.2">
      <c r="A71" s="2">
        <f>'2 Diagnostics Ordering list'!A36</f>
        <v>106635</v>
      </c>
      <c r="B71" s="2" t="str">
        <f>'2 Diagnostics Ordering list'!F36</f>
        <v>Human</v>
      </c>
      <c r="C71" s="2">
        <f>'2 Diagnostics Ordering list'!G36</f>
        <v>0</v>
      </c>
      <c r="D71" s="2" t="str">
        <f>'2 Diagnostics Ordering list'!K36</f>
        <v>General Cargo</v>
      </c>
      <c r="E71" s="2">
        <f>'2 Diagnostics Ordering list'!G36*'2 Diagnostics Ordering list'!P36</f>
        <v>0</v>
      </c>
      <c r="F71" s="2">
        <f>'2 Diagnostics Ordering list'!G36*'2 Diagnostics Ordering list'!L36</f>
        <v>0</v>
      </c>
      <c r="G71" s="2">
        <f>'2 Diagnostics Ordering list'!J36</f>
        <v>0</v>
      </c>
      <c r="H71" t="str">
        <v>1.4.12 Fluorotype services</v>
      </c>
    </row>
    <row r="72" spans="1:8" x14ac:dyDescent="0.2">
      <c r="A72" s="2" t="str">
        <f>'2 Diagnostics Ordering list'!A37</f>
        <v>1.1.7 TB-LAMP consumables</v>
      </c>
      <c r="B72" s="2">
        <f>'2 Diagnostics Ordering list'!F37</f>
        <v>0</v>
      </c>
      <c r="C72" s="2">
        <f>'2 Diagnostics Ordering list'!G37</f>
        <v>0</v>
      </c>
      <c r="D72" s="2">
        <f>'2 Diagnostics Ordering list'!K37</f>
        <v>0</v>
      </c>
      <c r="E72" s="2">
        <f>'2 Diagnostics Ordering list'!G37*'2 Diagnostics Ordering list'!P37</f>
        <v>0</v>
      </c>
      <c r="F72" s="2">
        <f>'2 Diagnostics Ordering list'!G37*'2 Diagnostics Ordering list'!L37</f>
        <v>0</v>
      </c>
      <c r="G72" s="2">
        <f>'2 Diagnostics Ordering list'!J37</f>
        <v>0</v>
      </c>
      <c r="H72" t="str">
        <v>1.5 SPECIMEN CULTURE AND DST</v>
      </c>
    </row>
    <row r="73" spans="1:8" x14ac:dyDescent="0.2">
      <c r="A73" s="2">
        <f>'2 Diagnostics Ordering list'!A38</f>
        <v>106643</v>
      </c>
      <c r="B73" s="2" t="str">
        <f>'2 Diagnostics Ordering list'!F38</f>
        <v>Human</v>
      </c>
      <c r="C73" s="2">
        <f>'2 Diagnostics Ordering list'!G38</f>
        <v>0</v>
      </c>
      <c r="D73" s="2" t="str">
        <f>'2 Diagnostics Ordering list'!K38</f>
        <v>General Cargo</v>
      </c>
      <c r="E73" s="2">
        <f>'2 Diagnostics Ordering list'!G38*'2 Diagnostics Ordering list'!P38</f>
        <v>0</v>
      </c>
      <c r="F73" s="2">
        <f>'2 Diagnostics Ordering list'!G38*'2 Diagnostics Ordering list'!L38</f>
        <v>0</v>
      </c>
      <c r="G73" s="2">
        <f>'2 Diagnostics Ordering list'!J38</f>
        <v>0</v>
      </c>
      <c r="H73" t="str">
        <v>1.5.1 Solid culture equipment</v>
      </c>
    </row>
    <row r="74" spans="1:8" x14ac:dyDescent="0.2">
      <c r="A74" s="2" t="str">
        <f>'2 Diagnostics Ordering list'!A39</f>
        <v>1.1.8 TB-LAMP services</v>
      </c>
      <c r="B74" s="2">
        <f>'2 Diagnostics Ordering list'!F39</f>
        <v>0</v>
      </c>
      <c r="C74" s="2">
        <f>'2 Diagnostics Ordering list'!G39</f>
        <v>0</v>
      </c>
      <c r="D74" s="2">
        <f>'2 Diagnostics Ordering list'!K39</f>
        <v>0</v>
      </c>
      <c r="E74" s="2">
        <f>'2 Diagnostics Ordering list'!G39*'2 Diagnostics Ordering list'!P39</f>
        <v>0</v>
      </c>
      <c r="F74" s="2">
        <f>'2 Diagnostics Ordering list'!G39*'2 Diagnostics Ordering list'!L39</f>
        <v>0</v>
      </c>
      <c r="G74" s="2">
        <f>'2 Diagnostics Ordering list'!J39</f>
        <v>0</v>
      </c>
      <c r="H74" t="str">
        <v>1.5.2 Solid culture reagents</v>
      </c>
    </row>
    <row r="75" spans="1:8" x14ac:dyDescent="0.2">
      <c r="A75" s="2">
        <f>'2 Diagnostics Ordering list'!A40</f>
        <v>106637</v>
      </c>
      <c r="B75" s="2" t="str">
        <f>'2 Diagnostics Ordering list'!F40</f>
        <v>Human</v>
      </c>
      <c r="C75" s="2">
        <f>'2 Diagnostics Ordering list'!G40</f>
        <v>0</v>
      </c>
      <c r="D75" s="2" t="str">
        <f>'2 Diagnostics Ordering list'!K40</f>
        <v>Service</v>
      </c>
      <c r="E75" s="2" t="e">
        <f>'2 Diagnostics Ordering list'!G40*'2 Diagnostics Ordering list'!P40</f>
        <v>#VALUE!</v>
      </c>
      <c r="F75" s="2" t="e">
        <f>'2 Diagnostics Ordering list'!G40*'2 Diagnostics Ordering list'!L40</f>
        <v>#VALUE!</v>
      </c>
      <c r="G75" s="2">
        <f>'2 Diagnostics Ordering list'!J40</f>
        <v>0</v>
      </c>
      <c r="H75" t="str">
        <v>1.5.3 Solid culture consumables</v>
      </c>
    </row>
    <row r="76" spans="1:8" x14ac:dyDescent="0.2">
      <c r="A76" s="2">
        <f>'2 Diagnostics Ordering list'!A41</f>
        <v>106638</v>
      </c>
      <c r="B76" s="2" t="str">
        <f>'2 Diagnostics Ordering list'!F41</f>
        <v>Human</v>
      </c>
      <c r="C76" s="2">
        <f>'2 Diagnostics Ordering list'!G41</f>
        <v>0</v>
      </c>
      <c r="D76" s="2" t="str">
        <f>'2 Diagnostics Ordering list'!K41</f>
        <v>Service</v>
      </c>
      <c r="E76" s="2" t="e">
        <f>'2 Diagnostics Ordering list'!G41*'2 Diagnostics Ordering list'!P41</f>
        <v>#VALUE!</v>
      </c>
      <c r="F76" s="2" t="e">
        <f>'2 Diagnostics Ordering list'!G41*'2 Diagnostics Ordering list'!L41</f>
        <v>#VALUE!</v>
      </c>
      <c r="G76" s="2">
        <f>'2 Diagnostics Ordering list'!J41</f>
        <v>0</v>
      </c>
      <c r="H76" t="str">
        <v>1.5.4 Liquid culture equipment</v>
      </c>
    </row>
    <row r="77" spans="1:8" x14ac:dyDescent="0.2">
      <c r="A77" s="2">
        <f>'2 Diagnostics Ordering list'!A42</f>
        <v>106639</v>
      </c>
      <c r="B77" s="2" t="str">
        <f>'2 Diagnostics Ordering list'!F42</f>
        <v>Human</v>
      </c>
      <c r="C77" s="2">
        <f>'2 Diagnostics Ordering list'!G42</f>
        <v>0</v>
      </c>
      <c r="D77" s="2" t="str">
        <f>'2 Diagnostics Ordering list'!K42</f>
        <v>Service</v>
      </c>
      <c r="E77" s="2" t="e">
        <f>'2 Diagnostics Ordering list'!G42*'2 Diagnostics Ordering list'!P42</f>
        <v>#VALUE!</v>
      </c>
      <c r="F77" s="2" t="e">
        <f>'2 Diagnostics Ordering list'!G42*'2 Diagnostics Ordering list'!L42</f>
        <v>#VALUE!</v>
      </c>
      <c r="G77" s="2">
        <f>'2 Diagnostics Ordering list'!J42</f>
        <v>0</v>
      </c>
      <c r="H77" t="str">
        <v>1.5.5 Liquid culture reagents</v>
      </c>
    </row>
    <row r="78" spans="1:8" x14ac:dyDescent="0.2">
      <c r="A78" s="2">
        <f>'2 Diagnostics Ordering list'!A43</f>
        <v>106640</v>
      </c>
      <c r="B78" s="2" t="str">
        <f>'2 Diagnostics Ordering list'!F43</f>
        <v>Human</v>
      </c>
      <c r="C78" s="2">
        <f>'2 Diagnostics Ordering list'!G43</f>
        <v>0</v>
      </c>
      <c r="D78" s="2" t="str">
        <f>'2 Diagnostics Ordering list'!K43</f>
        <v>Service</v>
      </c>
      <c r="E78" s="2" t="e">
        <f>'2 Diagnostics Ordering list'!G43*'2 Diagnostics Ordering list'!P43</f>
        <v>#VALUE!</v>
      </c>
      <c r="F78" s="2" t="e">
        <f>'2 Diagnostics Ordering list'!G43*'2 Diagnostics Ordering list'!L43</f>
        <v>#VALUE!</v>
      </c>
      <c r="G78" s="2">
        <f>'2 Diagnostics Ordering list'!J43</f>
        <v>0</v>
      </c>
      <c r="H78" t="str">
        <v>1.5.6 Liquid culture consumables</v>
      </c>
    </row>
    <row r="79" spans="1:8" x14ac:dyDescent="0.2">
      <c r="A79" s="2" t="str">
        <f>'2 Diagnostics Ordering list'!A44</f>
        <v>1.1.11 GeneXpert Equipment (10 color)</v>
      </c>
      <c r="B79" s="2">
        <f>'2 Diagnostics Ordering list'!F44</f>
        <v>0</v>
      </c>
      <c r="C79" s="2">
        <f>'2 Diagnostics Ordering list'!G44</f>
        <v>0</v>
      </c>
      <c r="D79" s="2">
        <f>'2 Diagnostics Ordering list'!K44</f>
        <v>0</v>
      </c>
      <c r="E79" s="2">
        <f>'2 Diagnostics Ordering list'!G44*'2 Diagnostics Ordering list'!P44</f>
        <v>0</v>
      </c>
      <c r="F79" s="2">
        <f>'2 Diagnostics Ordering list'!G44*'2 Diagnostics Ordering list'!L44</f>
        <v>0</v>
      </c>
      <c r="G79" s="2">
        <f>'2 Diagnostics Ordering list'!J44</f>
        <v>0</v>
      </c>
      <c r="H79" t="str">
        <v>1.5.7 Solid and liquid culture DST: FLD pure substances</v>
      </c>
    </row>
    <row r="80" spans="1:8" x14ac:dyDescent="0.2">
      <c r="A80" s="2" t="str">
        <f>'2 Diagnostics Ordering list'!A45</f>
        <v>GXII-1-D-10C</v>
      </c>
      <c r="B80" s="2" t="str">
        <f>'2 Diagnostics Ordering list'!F45</f>
        <v>Cepheid HBDC</v>
      </c>
      <c r="C80" s="2">
        <f>'2 Diagnostics Ordering list'!G45</f>
        <v>0</v>
      </c>
      <c r="D80" s="2" t="str">
        <f>'2 Diagnostics Ordering list'!K45</f>
        <v>General Cargo</v>
      </c>
      <c r="E80" s="2">
        <f>'2 Diagnostics Ordering list'!G45*'2 Diagnostics Ordering list'!P45</f>
        <v>0</v>
      </c>
      <c r="F80" s="2">
        <f>'2 Diagnostics Ordering list'!G45*'2 Diagnostics Ordering list'!L45</f>
        <v>0</v>
      </c>
      <c r="G80" s="2">
        <f>'2 Diagnostics Ordering list'!J45</f>
        <v>0</v>
      </c>
      <c r="H80" t="str">
        <v>1.5.8 Solid and liquid culture DST: SLD pure substances</v>
      </c>
    </row>
    <row r="81" spans="1:8" x14ac:dyDescent="0.2">
      <c r="A81" s="2" t="str">
        <f>'2 Diagnostics Ordering list'!A46</f>
        <v>GXII-2-D-10C</v>
      </c>
      <c r="B81" s="2" t="str">
        <f>'2 Diagnostics Ordering list'!F46</f>
        <v>Cepheid HBDC</v>
      </c>
      <c r="C81" s="2">
        <f>'2 Diagnostics Ordering list'!G46</f>
        <v>0</v>
      </c>
      <c r="D81" s="2" t="str">
        <f>'2 Diagnostics Ordering list'!K46</f>
        <v>General Cargo</v>
      </c>
      <c r="E81" s="2">
        <f>'2 Diagnostics Ordering list'!G46*'2 Diagnostics Ordering list'!P46</f>
        <v>0</v>
      </c>
      <c r="F81" s="2">
        <f>'2 Diagnostics Ordering list'!G46*'2 Diagnostics Ordering list'!L46</f>
        <v>0</v>
      </c>
      <c r="G81" s="2">
        <f>'2 Diagnostics Ordering list'!J46</f>
        <v>0</v>
      </c>
      <c r="H81" t="str">
        <v>1.6 MTB IDENTIFICATION</v>
      </c>
    </row>
    <row r="82" spans="1:8" x14ac:dyDescent="0.2">
      <c r="A82" s="2" t="str">
        <f>'2 Diagnostics Ordering list'!A47</f>
        <v>GXIV-2-D-10C</v>
      </c>
      <c r="B82" s="2" t="str">
        <f>'2 Diagnostics Ordering list'!F47</f>
        <v>Cepheid HBDC</v>
      </c>
      <c r="C82" s="2">
        <f>'2 Diagnostics Ordering list'!G47</f>
        <v>0</v>
      </c>
      <c r="D82" s="2" t="str">
        <f>'2 Diagnostics Ordering list'!K47</f>
        <v>General Cargo</v>
      </c>
      <c r="E82" s="2">
        <f>'2 Diagnostics Ordering list'!G47*'2 Diagnostics Ordering list'!P47</f>
        <v>0</v>
      </c>
      <c r="F82" s="2">
        <f>'2 Diagnostics Ordering list'!G47*'2 Diagnostics Ordering list'!L47</f>
        <v>0</v>
      </c>
      <c r="G82" s="2">
        <f>'2 Diagnostics Ordering list'!J47</f>
        <v>0</v>
      </c>
      <c r="H82" t="str">
        <v>1.6.1 MTB Identification Rapid test</v>
      </c>
    </row>
    <row r="83" spans="1:8" x14ac:dyDescent="0.2">
      <c r="A83" s="2" t="str">
        <f>'2 Diagnostics Ordering list'!A48</f>
        <v>GXIV-4-D-10C</v>
      </c>
      <c r="B83" s="2" t="str">
        <f>'2 Diagnostics Ordering list'!F48</f>
        <v>Cepheid HBDC</v>
      </c>
      <c r="C83" s="2">
        <f>'2 Diagnostics Ordering list'!G48</f>
        <v>0</v>
      </c>
      <c r="D83" s="2" t="str">
        <f>'2 Diagnostics Ordering list'!K48</f>
        <v>General Cargo</v>
      </c>
      <c r="E83" s="2">
        <f>'2 Diagnostics Ordering list'!G48*'2 Diagnostics Ordering list'!P48</f>
        <v>0</v>
      </c>
      <c r="F83" s="2">
        <f>'2 Diagnostics Ordering list'!G48*'2 Diagnostics Ordering list'!L48</f>
        <v>0</v>
      </c>
      <c r="G83" s="2">
        <f>'2 Diagnostics Ordering list'!J48</f>
        <v>0</v>
      </c>
      <c r="H83" t="str">
        <v xml:space="preserve">2. DETECTION OF LATENT TB </v>
      </c>
    </row>
    <row r="84" spans="1:8" x14ac:dyDescent="0.2">
      <c r="A84" s="2" t="str">
        <f>'2 Diagnostics Ordering list'!A49</f>
        <v>GXXVI-8-D-10C</v>
      </c>
      <c r="B84" s="2" t="str">
        <f>'2 Diagnostics Ordering list'!F49</f>
        <v>Cepheid HBDC</v>
      </c>
      <c r="C84" s="2">
        <f>'2 Diagnostics Ordering list'!G49</f>
        <v>0</v>
      </c>
      <c r="D84" s="2" t="str">
        <f>'2 Diagnostics Ordering list'!K49</f>
        <v>General Cargo</v>
      </c>
      <c r="E84" s="2">
        <f>'2 Diagnostics Ordering list'!G49*'2 Diagnostics Ordering list'!P49</f>
        <v>0</v>
      </c>
      <c r="F84" s="2">
        <f>'2 Diagnostics Ordering list'!G49*'2 Diagnostics Ordering list'!L49</f>
        <v>0</v>
      </c>
      <c r="G84" s="2">
        <f>'2 Diagnostics Ordering list'!J49</f>
        <v>0</v>
      </c>
      <c r="H84" t="str">
        <v>2.1 IGRA</v>
      </c>
    </row>
    <row r="85" spans="1:8" x14ac:dyDescent="0.2">
      <c r="A85" s="2" t="str">
        <f>'2 Diagnostics Ordering list'!A50</f>
        <v>GXXVI-16-D-10C</v>
      </c>
      <c r="B85" s="2" t="str">
        <f>'2 Diagnostics Ordering list'!F50</f>
        <v>Cepheid HBDC</v>
      </c>
      <c r="C85" s="2">
        <f>'2 Diagnostics Ordering list'!G50</f>
        <v>0</v>
      </c>
      <c r="D85" s="2" t="str">
        <f>'2 Diagnostics Ordering list'!K50</f>
        <v>General Cargo</v>
      </c>
      <c r="E85" s="2">
        <f>'2 Diagnostics Ordering list'!G50*'2 Diagnostics Ordering list'!P50</f>
        <v>0</v>
      </c>
      <c r="F85" s="2">
        <f>'2 Diagnostics Ordering list'!G50*'2 Diagnostics Ordering list'!L50</f>
        <v>0</v>
      </c>
      <c r="G85" s="2">
        <f>'2 Diagnostics Ordering list'!J50</f>
        <v>0</v>
      </c>
      <c r="H85" t="str">
        <v>2.1.1 IGRA Equipment</v>
      </c>
    </row>
    <row r="86" spans="1:8" x14ac:dyDescent="0.2">
      <c r="A86" s="2" t="str">
        <f>'2 Diagnostics Ordering list'!A51</f>
        <v>GXII-1-L-10C</v>
      </c>
      <c r="B86" s="2" t="str">
        <f>'2 Diagnostics Ordering list'!F51</f>
        <v>Cepheid HBDC</v>
      </c>
      <c r="C86" s="2">
        <f>'2 Diagnostics Ordering list'!G51</f>
        <v>0</v>
      </c>
      <c r="D86" s="2" t="str">
        <f>'2 Diagnostics Ordering list'!K51</f>
        <v>General cargo UN 3481</v>
      </c>
      <c r="E86" s="2">
        <f>'2 Diagnostics Ordering list'!G51*'2 Diagnostics Ordering list'!P51</f>
        <v>0</v>
      </c>
      <c r="F86" s="2">
        <f>'2 Diagnostics Ordering list'!G51*'2 Diagnostics Ordering list'!L51</f>
        <v>0</v>
      </c>
      <c r="G86" s="2">
        <f>'2 Diagnostics Ordering list'!J51</f>
        <v>0</v>
      </c>
      <c r="H86" t="str">
        <v>2.1.2 IGRA Testing</v>
      </c>
    </row>
    <row r="87" spans="1:8" x14ac:dyDescent="0.2">
      <c r="A87" s="2" t="str">
        <f>'2 Diagnostics Ordering list'!A52</f>
        <v>GXII-2-L-10C</v>
      </c>
      <c r="B87" s="2" t="str">
        <f>'2 Diagnostics Ordering list'!F52</f>
        <v>Cepheid HBDC</v>
      </c>
      <c r="C87" s="2">
        <f>'2 Diagnostics Ordering list'!G52</f>
        <v>0</v>
      </c>
      <c r="D87" s="2" t="str">
        <f>'2 Diagnostics Ordering list'!K52</f>
        <v>General cargo UN 3481</v>
      </c>
      <c r="E87" s="2">
        <f>'2 Diagnostics Ordering list'!G52*'2 Diagnostics Ordering list'!P52</f>
        <v>0</v>
      </c>
      <c r="F87" s="2">
        <f>'2 Diagnostics Ordering list'!G52*'2 Diagnostics Ordering list'!L52</f>
        <v>0</v>
      </c>
      <c r="G87" s="2">
        <f>'2 Diagnostics Ordering list'!J52</f>
        <v>0</v>
      </c>
      <c r="H87" t="str">
        <v xml:space="preserve">3. DETECTION OF COVID-19 </v>
      </c>
    </row>
    <row r="88" spans="1:8" x14ac:dyDescent="0.2">
      <c r="A88" s="2" t="str">
        <f>'2 Diagnostics Ordering list'!A53</f>
        <v>GXIV-2-L-10C</v>
      </c>
      <c r="B88" s="2" t="str">
        <f>'2 Diagnostics Ordering list'!F53</f>
        <v>Cepheid HBDC</v>
      </c>
      <c r="C88" s="2">
        <f>'2 Diagnostics Ordering list'!G53</f>
        <v>0</v>
      </c>
      <c r="D88" s="2" t="str">
        <f>'2 Diagnostics Ordering list'!K53</f>
        <v>General cargo UN 3481</v>
      </c>
      <c r="E88" s="2">
        <f>'2 Diagnostics Ordering list'!G53*'2 Diagnostics Ordering list'!P53</f>
        <v>0</v>
      </c>
      <c r="F88" s="2">
        <f>'2 Diagnostics Ordering list'!G53*'2 Diagnostics Ordering list'!L53</f>
        <v>0</v>
      </c>
      <c r="G88" s="2">
        <f>'2 Diagnostics Ordering list'!J53</f>
        <v>0</v>
      </c>
      <c r="H88" t="str">
        <v xml:space="preserve">3.1 COVID-19 </v>
      </c>
    </row>
    <row r="89" spans="1:8" x14ac:dyDescent="0.2">
      <c r="A89" s="2" t="str">
        <f>'2 Diagnostics Ordering list'!A54</f>
        <v>GXIV-4-L-10C</v>
      </c>
      <c r="B89" s="2" t="str">
        <f>'2 Diagnostics Ordering list'!F54</f>
        <v>Cepheid HBDC</v>
      </c>
      <c r="C89" s="2">
        <f>'2 Diagnostics Ordering list'!G54</f>
        <v>0</v>
      </c>
      <c r="D89" s="2" t="str">
        <f>'2 Diagnostics Ordering list'!K54</f>
        <v>General cargo UN 3481</v>
      </c>
      <c r="E89" s="2">
        <f>'2 Diagnostics Ordering list'!G54*'2 Diagnostics Ordering list'!P54</f>
        <v>0</v>
      </c>
      <c r="F89" s="2">
        <f>'2 Diagnostics Ordering list'!G54*'2 Diagnostics Ordering list'!L54</f>
        <v>0</v>
      </c>
      <c r="G89" s="2">
        <f>'2 Diagnostics Ordering list'!J54</f>
        <v>0</v>
      </c>
      <c r="H89" t="str">
        <v>3.1.1 COVID-19 testing</v>
      </c>
    </row>
    <row r="90" spans="1:8" x14ac:dyDescent="0.2">
      <c r="A90" s="2" t="str">
        <f>'2 Diagnostics Ordering list'!A55</f>
        <v>GXXVI-8-L-10C</v>
      </c>
      <c r="B90" s="2" t="str">
        <f>'2 Diagnostics Ordering list'!F55</f>
        <v>Cepheid HBDC</v>
      </c>
      <c r="C90" s="2">
        <f>'2 Diagnostics Ordering list'!G55</f>
        <v>0</v>
      </c>
      <c r="D90" s="2" t="str">
        <f>'2 Diagnostics Ordering list'!K55</f>
        <v>General cargo UN 3481</v>
      </c>
      <c r="E90" s="2">
        <f>'2 Diagnostics Ordering list'!G55*'2 Diagnostics Ordering list'!P55</f>
        <v>0</v>
      </c>
      <c r="F90" s="2">
        <f>'2 Diagnostics Ordering list'!G55*'2 Diagnostics Ordering list'!L55</f>
        <v>0</v>
      </c>
      <c r="G90" s="2">
        <f>'2 Diagnostics Ordering list'!J55</f>
        <v>0</v>
      </c>
      <c r="H90" t="str">
        <v>4. SAMPLE AND MEDIA PREPARATION</v>
      </c>
    </row>
    <row r="91" spans="1:8" x14ac:dyDescent="0.2">
      <c r="A91" s="2" t="str">
        <f>'2 Diagnostics Ordering list'!A56</f>
        <v>GXXVI-16-L-10C</v>
      </c>
      <c r="B91" s="2" t="str">
        <f>'2 Diagnostics Ordering list'!F56</f>
        <v>Cepheid HBDC</v>
      </c>
      <c r="C91" s="2">
        <f>'2 Diagnostics Ordering list'!G56</f>
        <v>0</v>
      </c>
      <c r="D91" s="2" t="str">
        <f>'2 Diagnostics Ordering list'!K56</f>
        <v>General cargo UN 3481</v>
      </c>
      <c r="E91" s="2">
        <f>'2 Diagnostics Ordering list'!G56*'2 Diagnostics Ordering list'!P56</f>
        <v>0</v>
      </c>
      <c r="F91" s="2">
        <f>'2 Diagnostics Ordering list'!G56*'2 Diagnostics Ordering list'!L56</f>
        <v>0</v>
      </c>
      <c r="G91" s="2">
        <f>'2 Diagnostics Ordering list'!J56</f>
        <v>0</v>
      </c>
      <c r="H91" t="str">
        <v>4.1 SPECIMEN TRANPORTATION AND PROCESSING</v>
      </c>
    </row>
    <row r="92" spans="1:8" x14ac:dyDescent="0.2">
      <c r="A92" s="2" t="str">
        <f>'2 Diagnostics Ordering list'!A57</f>
        <v>1.1.11 GeneXpert Equipment (10 color) - Trade-In</v>
      </c>
      <c r="B92" s="2">
        <f>'2 Diagnostics Ordering list'!F57</f>
        <v>0</v>
      </c>
      <c r="C92" s="2">
        <f>'2 Diagnostics Ordering list'!G57</f>
        <v>0</v>
      </c>
      <c r="D92" s="2">
        <f>'2 Diagnostics Ordering list'!K57</f>
        <v>0</v>
      </c>
      <c r="E92" s="2">
        <f>'2 Diagnostics Ordering list'!G57*'2 Diagnostics Ordering list'!P57</f>
        <v>0</v>
      </c>
      <c r="F92" s="2">
        <f>'2 Diagnostics Ordering list'!G57*'2 Diagnostics Ordering list'!L57</f>
        <v>0</v>
      </c>
      <c r="G92" s="2">
        <f>'2 Diagnostics Ordering list'!J57</f>
        <v>0</v>
      </c>
      <c r="H92" t="str">
        <v xml:space="preserve">4.1.1 Specimen transport consumables	</v>
      </c>
    </row>
    <row r="93" spans="1:8" x14ac:dyDescent="0.2">
      <c r="A93" s="2" t="str">
        <f>'2 Diagnostics Ordering list'!A58</f>
        <v>GXII-2-D-10C (Trade in IV-2)</v>
      </c>
      <c r="B93" s="2" t="str">
        <f>'2 Diagnostics Ordering list'!F58</f>
        <v>Cepheid HBDC</v>
      </c>
      <c r="C93" s="2">
        <f>'2 Diagnostics Ordering list'!G58</f>
        <v>0</v>
      </c>
      <c r="D93" s="2" t="str">
        <f>'2 Diagnostics Ordering list'!K58</f>
        <v>General Cargo</v>
      </c>
      <c r="E93" s="2">
        <f>'2 Diagnostics Ordering list'!G58*'2 Diagnostics Ordering list'!P58</f>
        <v>0</v>
      </c>
      <c r="F93" s="2">
        <f>'2 Diagnostics Ordering list'!G58*'2 Diagnostics Ordering list'!L58</f>
        <v>0</v>
      </c>
      <c r="G93" s="2">
        <f>'2 Diagnostics Ordering list'!J58</f>
        <v>0</v>
      </c>
      <c r="H93" t="str">
        <v xml:space="preserve">4.1.2 Specimen processing equipment	</v>
      </c>
    </row>
    <row r="94" spans="1:8" x14ac:dyDescent="0.2">
      <c r="A94" s="2" t="str">
        <f>'2 Diagnostics Ordering list'!A59</f>
        <v>GXIV-2-D-10C (Trade-in IV-2)</v>
      </c>
      <c r="B94" s="2" t="str">
        <f>'2 Diagnostics Ordering list'!F59</f>
        <v>Cepheid HBDC</v>
      </c>
      <c r="C94" s="2">
        <f>'2 Diagnostics Ordering list'!G59</f>
        <v>0</v>
      </c>
      <c r="D94" s="2" t="str">
        <f>'2 Diagnostics Ordering list'!K59</f>
        <v>General Cargo</v>
      </c>
      <c r="E94" s="2">
        <f>'2 Diagnostics Ordering list'!G59*'2 Diagnostics Ordering list'!P59</f>
        <v>0</v>
      </c>
      <c r="F94" s="2">
        <f>'2 Diagnostics Ordering list'!G59*'2 Diagnostics Ordering list'!L59</f>
        <v>0</v>
      </c>
      <c r="G94" s="2">
        <f>'2 Diagnostics Ordering list'!J59</f>
        <v>0</v>
      </c>
      <c r="H94" t="str">
        <v xml:space="preserve">4.1.3 Specimen processing reagents	</v>
      </c>
    </row>
    <row r="95" spans="1:8" x14ac:dyDescent="0.2">
      <c r="A95" s="2" t="str">
        <f>'2 Diagnostics Ordering list'!A60</f>
        <v>GXIV-4-D-10C (Trade-in IV-2)</v>
      </c>
      <c r="B95" s="2" t="str">
        <f>'2 Diagnostics Ordering list'!F60</f>
        <v>Cepheid HBDC</v>
      </c>
      <c r="C95" s="2">
        <f>'2 Diagnostics Ordering list'!G60</f>
        <v>0</v>
      </c>
      <c r="D95" s="2" t="str">
        <f>'2 Diagnostics Ordering list'!K60</f>
        <v>General Cargo</v>
      </c>
      <c r="E95" s="2">
        <f>'2 Diagnostics Ordering list'!G60*'2 Diagnostics Ordering list'!P60</f>
        <v>0</v>
      </c>
      <c r="F95" s="2">
        <f>'2 Diagnostics Ordering list'!G60*'2 Diagnostics Ordering list'!L60</f>
        <v>0</v>
      </c>
      <c r="G95" s="2">
        <f>'2 Diagnostics Ordering list'!J60</f>
        <v>0</v>
      </c>
      <c r="H95" t="str">
        <v xml:space="preserve">4.1.4 Specimen processing consumables	</v>
      </c>
    </row>
    <row r="96" spans="1:8" x14ac:dyDescent="0.2">
      <c r="A96" s="2" t="str">
        <f>'2 Diagnostics Ordering list'!A61</f>
        <v>GXIV-4-D-10C (Trade-in IV-4)</v>
      </c>
      <c r="B96" s="2" t="str">
        <f>'2 Diagnostics Ordering list'!F61</f>
        <v>Cepheid HBDC</v>
      </c>
      <c r="C96" s="2">
        <f>'2 Diagnostics Ordering list'!G61</f>
        <v>0</v>
      </c>
      <c r="D96" s="2" t="str">
        <f>'2 Diagnostics Ordering list'!K61</f>
        <v>General Cargo</v>
      </c>
      <c r="E96" s="2">
        <f>'2 Diagnostics Ordering list'!G61*'2 Diagnostics Ordering list'!P61</f>
        <v>0</v>
      </c>
      <c r="F96" s="2">
        <f>'2 Diagnostics Ordering list'!G61*'2 Diagnostics Ordering list'!L61</f>
        <v>0</v>
      </c>
      <c r="G96" s="2">
        <f>'2 Diagnostics Ordering list'!J61</f>
        <v>0</v>
      </c>
      <c r="H96" t="str">
        <v>4.2 MEDIA PREPARATION</v>
      </c>
    </row>
    <row r="97" spans="1:8" x14ac:dyDescent="0.2">
      <c r="A97" s="2" t="str">
        <f>'2 Diagnostics Ordering list'!A62</f>
        <v>GXXVI-8-D-10C (Trade-in IV-2)</v>
      </c>
      <c r="B97" s="2" t="str">
        <f>'2 Diagnostics Ordering list'!F62</f>
        <v>Cepheid HBDC</v>
      </c>
      <c r="C97" s="2">
        <f>'2 Diagnostics Ordering list'!G62</f>
        <v>0</v>
      </c>
      <c r="D97" s="2" t="str">
        <f>'2 Diagnostics Ordering list'!K62</f>
        <v>General Cargo</v>
      </c>
      <c r="E97" s="2">
        <f>'2 Diagnostics Ordering list'!G62*'2 Diagnostics Ordering list'!P62</f>
        <v>0</v>
      </c>
      <c r="F97" s="2">
        <f>'2 Diagnostics Ordering list'!G62*'2 Diagnostics Ordering list'!L62</f>
        <v>0</v>
      </c>
      <c r="G97" s="2">
        <f>'2 Diagnostics Ordering list'!J62</f>
        <v>0</v>
      </c>
      <c r="H97" t="str">
        <v>4.2.1 Media preparation equipment</v>
      </c>
    </row>
    <row r="98" spans="1:8" x14ac:dyDescent="0.2">
      <c r="A98" s="2" t="str">
        <f>'2 Diagnostics Ordering list'!A63</f>
        <v>GXXVI-8-D-10C (Trade-in IV-4)</v>
      </c>
      <c r="B98" s="2" t="str">
        <f>'2 Diagnostics Ordering list'!F63</f>
        <v>Cepheid HBDC</v>
      </c>
      <c r="C98" s="2">
        <f>'2 Diagnostics Ordering list'!G63</f>
        <v>0</v>
      </c>
      <c r="D98" s="2" t="str">
        <f>'2 Diagnostics Ordering list'!K63</f>
        <v>General Cargo</v>
      </c>
      <c r="E98" s="2">
        <f>'2 Diagnostics Ordering list'!G63*'2 Diagnostics Ordering list'!P63</f>
        <v>0</v>
      </c>
      <c r="F98" s="2">
        <f>'2 Diagnostics Ordering list'!G63*'2 Diagnostics Ordering list'!L63</f>
        <v>0</v>
      </c>
      <c r="G98" s="2">
        <f>'2 Diagnostics Ordering list'!J63</f>
        <v>0</v>
      </c>
      <c r="H98" t="str">
        <v>4.2.2 Media preparation plasticware</v>
      </c>
    </row>
    <row r="99" spans="1:8" x14ac:dyDescent="0.2">
      <c r="A99" s="2" t="str">
        <f>'2 Diagnostics Ordering list'!A64</f>
        <v>GXXVI-8-D-10C (Trade-in XVI-8)</v>
      </c>
      <c r="B99" s="2" t="str">
        <f>'2 Diagnostics Ordering list'!F64</f>
        <v>Cepheid HBDC</v>
      </c>
      <c r="C99" s="2">
        <f>'2 Diagnostics Ordering list'!G64</f>
        <v>0</v>
      </c>
      <c r="D99" s="2" t="str">
        <f>'2 Diagnostics Ordering list'!K64</f>
        <v>General Cargo</v>
      </c>
      <c r="E99" s="2">
        <f>'2 Diagnostics Ordering list'!G64*'2 Diagnostics Ordering list'!P64</f>
        <v>0</v>
      </c>
      <c r="F99" s="2">
        <f>'2 Diagnostics Ordering list'!G64*'2 Diagnostics Ordering list'!L64</f>
        <v>0</v>
      </c>
      <c r="G99" s="2">
        <f>'2 Diagnostics Ordering list'!J64</f>
        <v>0</v>
      </c>
      <c r="H99" t="str">
        <v>4.2.3 Media preparation glassware</v>
      </c>
    </row>
    <row r="100" spans="1:8" x14ac:dyDescent="0.2">
      <c r="A100" s="2" t="str">
        <f>'2 Diagnostics Ordering list'!A65</f>
        <v>GXXVI-16-D-10C (Trade-in IV-2)</v>
      </c>
      <c r="B100" s="2" t="str">
        <f>'2 Diagnostics Ordering list'!F65</f>
        <v>Cepheid HBDC</v>
      </c>
      <c r="C100" s="2">
        <f>'2 Diagnostics Ordering list'!G65</f>
        <v>0</v>
      </c>
      <c r="D100" s="2" t="str">
        <f>'2 Diagnostics Ordering list'!K65</f>
        <v>General Cargo</v>
      </c>
      <c r="E100" s="2">
        <f>'2 Diagnostics Ordering list'!G65*'2 Diagnostics Ordering list'!P65</f>
        <v>0</v>
      </c>
      <c r="F100" s="2">
        <f>'2 Diagnostics Ordering list'!G65*'2 Diagnostics Ordering list'!L65</f>
        <v>0</v>
      </c>
      <c r="G100" s="2">
        <f>'2 Diagnostics Ordering list'!J65</f>
        <v>0</v>
      </c>
      <c r="H100" t="str">
        <v>4.2.4 Media preparation consumables</v>
      </c>
    </row>
    <row r="101" spans="1:8" x14ac:dyDescent="0.2">
      <c r="A101" s="2" t="str">
        <f>'2 Diagnostics Ordering list'!A66</f>
        <v>GXXVI-16-D-10C (Trade-in IV-4)</v>
      </c>
      <c r="B101" s="2" t="str">
        <f>'2 Diagnostics Ordering list'!F66</f>
        <v>Cepheid HBDC</v>
      </c>
      <c r="C101" s="2">
        <f>'2 Diagnostics Ordering list'!G66</f>
        <v>0</v>
      </c>
      <c r="D101" s="2" t="str">
        <f>'2 Diagnostics Ordering list'!K66</f>
        <v>General Cargo</v>
      </c>
      <c r="E101" s="2">
        <f>'2 Diagnostics Ordering list'!G66*'2 Diagnostics Ordering list'!P66</f>
        <v>0</v>
      </c>
      <c r="F101" s="2">
        <f>'2 Diagnostics Ordering list'!G66*'2 Diagnostics Ordering list'!L66</f>
        <v>0</v>
      </c>
      <c r="G101" s="2">
        <f>'2 Diagnostics Ordering list'!J66</f>
        <v>0</v>
      </c>
      <c r="H101" t="str">
        <v>5. INFECTION PREVENTION PRODUCTS</v>
      </c>
    </row>
    <row r="102" spans="1:8" x14ac:dyDescent="0.2">
      <c r="A102" s="2" t="str">
        <f>'2 Diagnostics Ordering list'!A67</f>
        <v>GXXVI-16-D-10C (Trade-in XVI-8)</v>
      </c>
      <c r="B102" s="2" t="str">
        <f>'2 Diagnostics Ordering list'!F67</f>
        <v>Cepheid HBDC</v>
      </c>
      <c r="C102" s="2">
        <f>'2 Diagnostics Ordering list'!G67</f>
        <v>0</v>
      </c>
      <c r="D102" s="2" t="str">
        <f>'2 Diagnostics Ordering list'!K67</f>
        <v>General Cargo</v>
      </c>
      <c r="E102" s="2">
        <f>'2 Diagnostics Ordering list'!G67*'2 Diagnostics Ordering list'!P67</f>
        <v>0</v>
      </c>
      <c r="F102" s="2">
        <f>'2 Diagnostics Ordering list'!G67*'2 Diagnostics Ordering list'!L67</f>
        <v>0</v>
      </c>
      <c r="G102" s="2">
        <f>'2 Diagnostics Ordering list'!J67</f>
        <v>0</v>
      </c>
      <c r="H102" t="str">
        <v>5.1 PERSONAL PROTECTIVE EQUIPMENT (PPE)</v>
      </c>
    </row>
    <row r="103" spans="1:8" x14ac:dyDescent="0.2">
      <c r="A103" s="2" t="str">
        <f>'2 Diagnostics Ordering list'!A68</f>
        <v>GXXVI-16-D-10C (Trade-in XVI-16)</v>
      </c>
      <c r="B103" s="2" t="str">
        <f>'2 Diagnostics Ordering list'!F68</f>
        <v>Cepheid HBDC</v>
      </c>
      <c r="C103" s="2">
        <f>'2 Diagnostics Ordering list'!G68</f>
        <v>0</v>
      </c>
      <c r="D103" s="2" t="str">
        <f>'2 Diagnostics Ordering list'!K68</f>
        <v>General Cargo</v>
      </c>
      <c r="E103" s="2">
        <f>'2 Diagnostics Ordering list'!G68*'2 Diagnostics Ordering list'!P68</f>
        <v>0</v>
      </c>
      <c r="F103" s="2">
        <f>'2 Diagnostics Ordering list'!G68*'2 Diagnostics Ordering list'!L68</f>
        <v>0</v>
      </c>
      <c r="G103" s="2">
        <f>'2 Diagnostics Ordering list'!J68</f>
        <v>0</v>
      </c>
      <c r="H103" t="str">
        <v>5.1.1 PPE consumables</v>
      </c>
    </row>
    <row r="104" spans="1:8" x14ac:dyDescent="0.2">
      <c r="A104" s="2" t="str">
        <f>'2 Diagnostics Ordering list'!A69</f>
        <v>GXII-2-L-10C (Trade-in IV-2)</v>
      </c>
      <c r="B104" s="2" t="str">
        <f>'2 Diagnostics Ordering list'!F69</f>
        <v>Cepheid HBDC</v>
      </c>
      <c r="C104" s="2">
        <f>'2 Diagnostics Ordering list'!G69</f>
        <v>0</v>
      </c>
      <c r="D104" s="2" t="str">
        <f>'2 Diagnostics Ordering list'!K69</f>
        <v>General cargo UN 3481</v>
      </c>
      <c r="E104" s="2">
        <f>'2 Diagnostics Ordering list'!G69*'2 Diagnostics Ordering list'!P69</f>
        <v>0</v>
      </c>
      <c r="F104" s="2">
        <f>'2 Diagnostics Ordering list'!G69*'2 Diagnostics Ordering list'!L69</f>
        <v>0</v>
      </c>
      <c r="G104" s="2">
        <f>'2 Diagnostics Ordering list'!J69</f>
        <v>0</v>
      </c>
      <c r="H104" t="str">
        <v>5.2 BIOSAFETY PRODUCTS</v>
      </c>
    </row>
    <row r="105" spans="1:8" x14ac:dyDescent="0.2">
      <c r="A105" s="2" t="str">
        <f>'2 Diagnostics Ordering list'!A70</f>
        <v>GXIV-2-L-10C (Trade-in IV-2)</v>
      </c>
      <c r="B105" s="2" t="str">
        <f>'2 Diagnostics Ordering list'!F70</f>
        <v>Cepheid HBDC</v>
      </c>
      <c r="C105" s="2">
        <f>'2 Diagnostics Ordering list'!G70</f>
        <v>0</v>
      </c>
      <c r="D105" s="2" t="str">
        <f>'2 Diagnostics Ordering list'!K70</f>
        <v>General cargo UN 3481</v>
      </c>
      <c r="E105" s="2">
        <f>'2 Diagnostics Ordering list'!G70*'2 Diagnostics Ordering list'!P70</f>
        <v>0</v>
      </c>
      <c r="F105" s="2">
        <f>'2 Diagnostics Ordering list'!G70*'2 Diagnostics Ordering list'!L70</f>
        <v>0</v>
      </c>
      <c r="G105" s="2">
        <f>'2 Diagnostics Ordering list'!J70</f>
        <v>0</v>
      </c>
      <c r="H105" t="str">
        <v>5.2.1 Biosafety consumables</v>
      </c>
    </row>
    <row r="106" spans="1:8" x14ac:dyDescent="0.2">
      <c r="A106" s="2" t="str">
        <f>'2 Diagnostics Ordering list'!A71</f>
        <v>GXIV-4-L-10C (Trade-in IV-2)</v>
      </c>
      <c r="B106" s="2" t="str">
        <f>'2 Diagnostics Ordering list'!F71</f>
        <v>Cepheid HBDC</v>
      </c>
      <c r="C106" s="2">
        <f>'2 Diagnostics Ordering list'!G71</f>
        <v>0</v>
      </c>
      <c r="D106" s="2" t="str">
        <f>'2 Diagnostics Ordering list'!K71</f>
        <v>General cargo UN 3481</v>
      </c>
      <c r="E106" s="2">
        <f>'2 Diagnostics Ordering list'!G71*'2 Diagnostics Ordering list'!P71</f>
        <v>0</v>
      </c>
      <c r="F106" s="2">
        <f>'2 Diagnostics Ordering list'!G71*'2 Diagnostics Ordering list'!L71</f>
        <v>0</v>
      </c>
      <c r="G106" s="2">
        <f>'2 Diagnostics Ordering list'!J71</f>
        <v>0</v>
      </c>
      <c r="H106" t="str">
        <v xml:space="preserve">5.2.2 Disinfectants	</v>
      </c>
    </row>
    <row r="107" spans="1:8" x14ac:dyDescent="0.2">
      <c r="A107" s="2" t="str">
        <f>'2 Diagnostics Ordering list'!A72</f>
        <v>GXIV-4-L-10C (Trade-in IV-4)</v>
      </c>
      <c r="B107" s="2" t="str">
        <f>'2 Diagnostics Ordering list'!F72</f>
        <v>Cepheid HBDC</v>
      </c>
      <c r="C107" s="2">
        <f>'2 Diagnostics Ordering list'!G72</f>
        <v>0</v>
      </c>
      <c r="D107" s="2" t="str">
        <f>'2 Diagnostics Ordering list'!K72</f>
        <v>General cargo UN 3481</v>
      </c>
      <c r="E107" s="2">
        <f>'2 Diagnostics Ordering list'!G72*'2 Diagnostics Ordering list'!P72</f>
        <v>0</v>
      </c>
      <c r="F107" s="2">
        <f>'2 Diagnostics Ordering list'!G72*'2 Diagnostics Ordering list'!L72</f>
        <v>0</v>
      </c>
      <c r="G107" s="2">
        <f>'2 Diagnostics Ordering list'!J72</f>
        <v>0</v>
      </c>
      <c r="H107" t="str">
        <v>5.3 WASTE MANAGEMENT</v>
      </c>
    </row>
    <row r="108" spans="1:8" x14ac:dyDescent="0.2">
      <c r="A108" s="2" t="str">
        <f>'2 Diagnostics Ordering list'!A73</f>
        <v>GXXVI-8-L-10C (Trade-in IV-2)</v>
      </c>
      <c r="B108" s="2" t="str">
        <f>'2 Diagnostics Ordering list'!F73</f>
        <v>Cepheid HBDC</v>
      </c>
      <c r="C108" s="2">
        <f>'2 Diagnostics Ordering list'!G73</f>
        <v>0</v>
      </c>
      <c r="D108" s="2" t="str">
        <f>'2 Diagnostics Ordering list'!K73</f>
        <v>General cargo UN 3481</v>
      </c>
      <c r="E108" s="2">
        <f>'2 Diagnostics Ordering list'!G73*'2 Diagnostics Ordering list'!P73</f>
        <v>0</v>
      </c>
      <c r="F108" s="2">
        <f>'2 Diagnostics Ordering list'!G73*'2 Diagnostics Ordering list'!L73</f>
        <v>0</v>
      </c>
      <c r="G108" s="2">
        <f>'2 Diagnostics Ordering list'!J73</f>
        <v>0</v>
      </c>
      <c r="H108" t="str">
        <v xml:space="preserve">5.3.1 Waste management reagents	</v>
      </c>
    </row>
    <row r="109" spans="1:8" x14ac:dyDescent="0.2">
      <c r="A109" s="2" t="str">
        <f>'2 Diagnostics Ordering list'!A74</f>
        <v>GXXVI-8-L-10C (Trade-in IV-4)</v>
      </c>
      <c r="B109" s="2" t="str">
        <f>'2 Diagnostics Ordering list'!F74</f>
        <v>Cepheid HBDC</v>
      </c>
      <c r="C109" s="2">
        <f>'2 Diagnostics Ordering list'!G74</f>
        <v>0</v>
      </c>
      <c r="D109" s="2" t="str">
        <f>'2 Diagnostics Ordering list'!K74</f>
        <v>General cargo UN 3481</v>
      </c>
      <c r="E109" s="2">
        <f>'2 Diagnostics Ordering list'!G74*'2 Diagnostics Ordering list'!P74</f>
        <v>0</v>
      </c>
      <c r="F109" s="2">
        <f>'2 Diagnostics Ordering list'!G74*'2 Diagnostics Ordering list'!L74</f>
        <v>0</v>
      </c>
      <c r="G109" s="2">
        <f>'2 Diagnostics Ordering list'!J74</f>
        <v>0</v>
      </c>
      <c r="H109" t="str">
        <v xml:space="preserve">5.3.2 Waste management consumables	</v>
      </c>
    </row>
    <row r="110" spans="1:8" x14ac:dyDescent="0.2">
      <c r="A110" s="2" t="str">
        <f>'2 Diagnostics Ordering list'!A75</f>
        <v>GXXVI-8-L-10C (Trade-in XVI-8)</v>
      </c>
      <c r="B110" s="2" t="str">
        <f>'2 Diagnostics Ordering list'!F75</f>
        <v>Cepheid HBDC</v>
      </c>
      <c r="C110" s="2">
        <f>'2 Diagnostics Ordering list'!G75</f>
        <v>0</v>
      </c>
      <c r="D110" s="2" t="str">
        <f>'2 Diagnostics Ordering list'!K75</f>
        <v>General cargo UN 3481</v>
      </c>
      <c r="E110" s="2">
        <f>'2 Diagnostics Ordering list'!G75*'2 Diagnostics Ordering list'!P75</f>
        <v>0</v>
      </c>
      <c r="F110" s="2">
        <f>'2 Diagnostics Ordering list'!G75*'2 Diagnostics Ordering list'!L75</f>
        <v>0</v>
      </c>
      <c r="G110" s="2">
        <f>'2 Diagnostics Ordering list'!J75</f>
        <v>0</v>
      </c>
      <c r="H110" t="str">
        <v>6. LABORATORY EQUIPMENT</v>
      </c>
    </row>
    <row r="111" spans="1:8" x14ac:dyDescent="0.2">
      <c r="A111" s="2" t="str">
        <f>'2 Diagnostics Ordering list'!A76</f>
        <v>GXXVI-16-L-10C (Trade-in IV-2)</v>
      </c>
      <c r="B111" s="2" t="str">
        <f>'2 Diagnostics Ordering list'!F76</f>
        <v>Cepheid HBDC</v>
      </c>
      <c r="C111" s="2">
        <f>'2 Diagnostics Ordering list'!G76</f>
        <v>0</v>
      </c>
      <c r="D111" s="2" t="str">
        <f>'2 Diagnostics Ordering list'!K76</f>
        <v>General cargo UN 3481</v>
      </c>
      <c r="E111" s="2">
        <f>'2 Diagnostics Ordering list'!G76*'2 Diagnostics Ordering list'!P76</f>
        <v>0</v>
      </c>
      <c r="F111" s="2">
        <f>'2 Diagnostics Ordering list'!G76*'2 Diagnostics Ordering list'!L76</f>
        <v>0</v>
      </c>
      <c r="G111" s="2">
        <f>'2 Diagnostics Ordering list'!J76</f>
        <v>0</v>
      </c>
      <c r="H111" t="str">
        <v>6.1 UPS AND SOLAR PANELS</v>
      </c>
    </row>
    <row r="112" spans="1:8" x14ac:dyDescent="0.2">
      <c r="A112" s="2" t="str">
        <f>'2 Diagnostics Ordering list'!A77</f>
        <v>GXXVI-16-L-10C (Trade-in IV-4)</v>
      </c>
      <c r="B112" s="2" t="str">
        <f>'2 Diagnostics Ordering list'!F77</f>
        <v>Cepheid HBDC</v>
      </c>
      <c r="C112" s="2">
        <f>'2 Diagnostics Ordering list'!G77</f>
        <v>0</v>
      </c>
      <c r="D112" s="2" t="str">
        <f>'2 Diagnostics Ordering list'!K77</f>
        <v>General cargo UN 3481</v>
      </c>
      <c r="E112" s="2">
        <f>'2 Diagnostics Ordering list'!G77*'2 Diagnostics Ordering list'!P77</f>
        <v>0</v>
      </c>
      <c r="F112" s="2">
        <f>'2 Diagnostics Ordering list'!G77*'2 Diagnostics Ordering list'!L77</f>
        <v>0</v>
      </c>
      <c r="G112" s="2">
        <f>'2 Diagnostics Ordering list'!J77</f>
        <v>0</v>
      </c>
      <c r="H112" t="str">
        <v>6.1.1 UPSs</v>
      </c>
    </row>
    <row r="113" spans="1:8" x14ac:dyDescent="0.2">
      <c r="A113" s="2" t="str">
        <f>'2 Diagnostics Ordering list'!A78</f>
        <v>GXXVI-16-L-10C (Trade-in XVI-8)</v>
      </c>
      <c r="B113" s="2" t="str">
        <f>'2 Diagnostics Ordering list'!F78</f>
        <v>Cepheid HBDC</v>
      </c>
      <c r="C113" s="2">
        <f>'2 Diagnostics Ordering list'!G78</f>
        <v>0</v>
      </c>
      <c r="D113" s="2" t="str">
        <f>'2 Diagnostics Ordering list'!K78</f>
        <v>General cargo UN 3481</v>
      </c>
      <c r="E113" s="2">
        <f>'2 Diagnostics Ordering list'!G78*'2 Diagnostics Ordering list'!P78</f>
        <v>0</v>
      </c>
      <c r="F113" s="2">
        <f>'2 Diagnostics Ordering list'!G78*'2 Diagnostics Ordering list'!L78</f>
        <v>0</v>
      </c>
      <c r="G113" s="2">
        <f>'2 Diagnostics Ordering list'!J78</f>
        <v>0</v>
      </c>
      <c r="H113" t="str">
        <v>6.1.2 Solar panels</v>
      </c>
    </row>
    <row r="114" spans="1:8" x14ac:dyDescent="0.2">
      <c r="A114" s="2" t="str">
        <f>'2 Diagnostics Ordering list'!A79</f>
        <v>GXXVI-16-L-10C (Trade-in XVI-16)</v>
      </c>
      <c r="B114" s="2" t="str">
        <f>'2 Diagnostics Ordering list'!F79</f>
        <v>Cepheid HBDC</v>
      </c>
      <c r="C114" s="2">
        <f>'2 Diagnostics Ordering list'!G79</f>
        <v>0</v>
      </c>
      <c r="D114" s="2" t="str">
        <f>'2 Diagnostics Ordering list'!K79</f>
        <v>General cargo UN 3481</v>
      </c>
      <c r="E114" s="2">
        <f>'2 Diagnostics Ordering list'!G79*'2 Diagnostics Ordering list'!P79</f>
        <v>0</v>
      </c>
      <c r="F114" s="2">
        <f>'2 Diagnostics Ordering list'!G79*'2 Diagnostics Ordering list'!L79</f>
        <v>0</v>
      </c>
      <c r="G114" s="2">
        <f>'2 Diagnostics Ordering list'!J79</f>
        <v>0</v>
      </c>
      <c r="H114" t="str">
        <v>6.2 AUTOCLAVES</v>
      </c>
    </row>
    <row r="115" spans="1:8" x14ac:dyDescent="0.2">
      <c r="A115" s="2" t="str">
        <f>'2 Diagnostics Ordering list'!A80</f>
        <v>1.1.12 GeneXpert Satellite (10 color)</v>
      </c>
      <c r="B115" s="2">
        <f>'2 Diagnostics Ordering list'!F80</f>
        <v>0</v>
      </c>
      <c r="C115" s="2">
        <f>'2 Diagnostics Ordering list'!G80</f>
        <v>0</v>
      </c>
      <c r="D115" s="2">
        <f>'2 Diagnostics Ordering list'!K80</f>
        <v>0</v>
      </c>
      <c r="E115" s="2">
        <f>'2 Diagnostics Ordering list'!G80*'2 Diagnostics Ordering list'!P80</f>
        <v>0</v>
      </c>
      <c r="F115" s="2">
        <f>'2 Diagnostics Ordering list'!G80*'2 Diagnostics Ordering list'!L80</f>
        <v>0</v>
      </c>
      <c r="G115" s="2">
        <f>'2 Diagnostics Ordering list'!J80</f>
        <v>0</v>
      </c>
      <c r="H115" t="str">
        <v>6.2.1 Horizontal Autoclaves</v>
      </c>
    </row>
    <row r="116" spans="1:8" x14ac:dyDescent="0.2">
      <c r="A116" s="2" t="str">
        <f>'2 Diagnostics Ordering list'!A81</f>
        <v>900-0793</v>
      </c>
      <c r="B116" s="2" t="str">
        <f>'2 Diagnostics Ordering list'!F81</f>
        <v>Cepheid HBDC</v>
      </c>
      <c r="C116" s="2">
        <f>'2 Diagnostics Ordering list'!G81</f>
        <v>0</v>
      </c>
      <c r="D116" s="2" t="str">
        <f>'2 Diagnostics Ordering list'!K81</f>
        <v>General Cargo</v>
      </c>
      <c r="E116" s="2">
        <f>'2 Diagnostics Ordering list'!G81*'2 Diagnostics Ordering list'!P81</f>
        <v>0</v>
      </c>
      <c r="F116" s="2">
        <f>'2 Diagnostics Ordering list'!G81*'2 Diagnostics Ordering list'!L81</f>
        <v>0</v>
      </c>
      <c r="G116" s="2">
        <f>'2 Diagnostics Ordering list'!J81</f>
        <v>0</v>
      </c>
      <c r="H116" t="str">
        <v>6.2.2 Vertical Autoclaves</v>
      </c>
    </row>
    <row r="117" spans="1:8" x14ac:dyDescent="0.2">
      <c r="A117" s="2" t="str">
        <f>'2 Diagnostics Ordering list'!A82</f>
        <v>DAISYKIT</v>
      </c>
      <c r="B117" s="2" t="str">
        <f>'2 Diagnostics Ordering list'!F82</f>
        <v>Cepheid HBDC</v>
      </c>
      <c r="C117" s="2">
        <f>'2 Diagnostics Ordering list'!G82</f>
        <v>0</v>
      </c>
      <c r="D117" s="2" t="str">
        <f>'2 Diagnostics Ordering list'!K82</f>
        <v>General cargo</v>
      </c>
      <c r="E117" s="2">
        <f>'2 Diagnostics Ordering list'!G82*'2 Diagnostics Ordering list'!P82</f>
        <v>0</v>
      </c>
      <c r="F117" s="2">
        <f>'2 Diagnostics Ordering list'!G82*'2 Diagnostics Ordering list'!L82</f>
        <v>0</v>
      </c>
      <c r="G117" s="2">
        <f>'2 Diagnostics Ordering list'!J82</f>
        <v>0</v>
      </c>
      <c r="H117" t="str">
        <v>6.2.3 Autoclave water supply</v>
      </c>
    </row>
    <row r="118" spans="1:8" x14ac:dyDescent="0.2">
      <c r="A118" s="2" t="str">
        <f>'2 Diagnostics Ordering list'!A83</f>
        <v>1.1.13 GeneXpert reagents (6 and 10 color)</v>
      </c>
      <c r="B118" s="2">
        <f>'2 Diagnostics Ordering list'!F83</f>
        <v>0</v>
      </c>
      <c r="C118" s="2">
        <f>'2 Diagnostics Ordering list'!G83</f>
        <v>0</v>
      </c>
      <c r="D118" s="2">
        <f>'2 Diagnostics Ordering list'!K83</f>
        <v>0</v>
      </c>
      <c r="E118" s="2">
        <f>'2 Diagnostics Ordering list'!G83*'2 Diagnostics Ordering list'!P83</f>
        <v>0</v>
      </c>
      <c r="F118" s="2">
        <f>'2 Diagnostics Ordering list'!G83*'2 Diagnostics Ordering list'!L83</f>
        <v>0</v>
      </c>
      <c r="G118" s="2">
        <f>'2 Diagnostics Ordering list'!J83</f>
        <v>0</v>
      </c>
      <c r="H118" t="str">
        <v>6.3 BIOSAFETY CABINETS</v>
      </c>
    </row>
    <row r="119" spans="1:8" x14ac:dyDescent="0.2">
      <c r="A119" s="2" t="str">
        <f>'2 Diagnostics Ordering list'!A84</f>
        <v>GXMTB/RIF-ULTRA-50</v>
      </c>
      <c r="B119" s="2" t="str">
        <f>'2 Diagnostics Ordering list'!F84</f>
        <v>Cepheid HBDC</v>
      </c>
      <c r="C119" s="2">
        <f>'2 Diagnostics Ordering list'!G84</f>
        <v>0</v>
      </c>
      <c r="D119" s="2" t="str">
        <f>'2 Diagnostics Ordering list'!K84</f>
        <v>Cool cargo (+2-+8°C) 
UN 2920 – CLASS 8(3)) in excepted quantity (EQ)</v>
      </c>
      <c r="E119" s="2">
        <f>'2 Diagnostics Ordering list'!G84*'2 Diagnostics Ordering list'!P84</f>
        <v>0</v>
      </c>
      <c r="F119" s="2">
        <f>'2 Diagnostics Ordering list'!G84*'2 Diagnostics Ordering list'!L84</f>
        <v>0</v>
      </c>
      <c r="G119" s="2">
        <f>'2 Diagnostics Ordering list'!J84</f>
        <v>0</v>
      </c>
      <c r="H119" t="str">
        <v xml:space="preserve">6.3.1 Biosafety cabinet Class II - 3 filters </v>
      </c>
    </row>
    <row r="120" spans="1:8" x14ac:dyDescent="0.2">
      <c r="A120" s="2" t="str">
        <f>'2 Diagnostics Ordering list'!A85</f>
        <v>GXMTB/XDR-10</v>
      </c>
      <c r="B120" s="2" t="str">
        <f>'2 Diagnostics Ordering list'!F85</f>
        <v>Cepheid HBDC</v>
      </c>
      <c r="C120" s="2">
        <f>'2 Diagnostics Ordering list'!G85</f>
        <v>0</v>
      </c>
      <c r="D120" s="2" t="str">
        <f>'2 Diagnostics Ordering list'!K85</f>
        <v>Cool cargo (+2-+8°C) 
UN 2920 – CLASS 8(3)) in excepted quantity (EQ)</v>
      </c>
      <c r="E120" s="2">
        <f>'2 Diagnostics Ordering list'!G85*'2 Diagnostics Ordering list'!P85</f>
        <v>0</v>
      </c>
      <c r="F120" s="2">
        <f>'2 Diagnostics Ordering list'!G85*'2 Diagnostics Ordering list'!L85</f>
        <v>0</v>
      </c>
      <c r="G120" s="2">
        <f>'2 Diagnostics Ordering list'!J85</f>
        <v>0</v>
      </c>
      <c r="H120" t="str">
        <v>6.3.2 Biosafety cabinet Class II Type A2, 4 feet</v>
      </c>
    </row>
    <row r="121" spans="1:8" x14ac:dyDescent="0.2">
      <c r="A121" s="2" t="str">
        <f>'2 Diagnostics Ordering list'!A86</f>
        <v>PCK-MTB/XDR-50-L</v>
      </c>
      <c r="B121" s="2" t="str">
        <f>'2 Diagnostics Ordering list'!F86</f>
        <v>Cepheid HBDC</v>
      </c>
      <c r="C121" s="2">
        <f>'2 Diagnostics Ordering list'!G86</f>
        <v>0</v>
      </c>
      <c r="D121" s="2" t="str">
        <f>'2 Diagnostics Ordering list'!K86</f>
        <v>Cool cargo (+2-+8°C) 
UN 2920 – CLASS 8(3)) in excepted quantity (EQ)</v>
      </c>
      <c r="E121" s="2">
        <f>'2 Diagnostics Ordering list'!G86*'2 Diagnostics Ordering list'!P86</f>
        <v>0</v>
      </c>
      <c r="F121" s="2">
        <f>'2 Diagnostics Ordering list'!G86*'2 Diagnostics Ordering list'!L86</f>
        <v>0</v>
      </c>
      <c r="G121" s="2">
        <f>'2 Diagnostics Ordering list'!J86</f>
        <v>0</v>
      </c>
      <c r="H121" t="str">
        <v>6.3.3 Biosafety cabinet Class II Type A2, 5 feet</v>
      </c>
    </row>
    <row r="122" spans="1:8" x14ac:dyDescent="0.2">
      <c r="A122" s="2" t="str">
        <f>'2 Diagnostics Ordering list'!A87</f>
        <v>PCK-MTB/XDR-50-D</v>
      </c>
      <c r="B122" s="2" t="str">
        <f>'2 Diagnostics Ordering list'!F87</f>
        <v>Cepheid HBDC</v>
      </c>
      <c r="C122" s="2">
        <f>'2 Diagnostics Ordering list'!G87</f>
        <v>0</v>
      </c>
      <c r="D122" s="2" t="str">
        <f>'2 Diagnostics Ordering list'!K87</f>
        <v>Cool cargo (+2-+8°C) 
UN 2920 – CLASS 8(3)) in excepted quantity (EQ)</v>
      </c>
      <c r="E122" s="2">
        <f>'2 Diagnostics Ordering list'!G87*'2 Diagnostics Ordering list'!P87</f>
        <v>0</v>
      </c>
      <c r="F122" s="2">
        <f>'2 Diagnostics Ordering list'!G87*'2 Diagnostics Ordering list'!L87</f>
        <v>0</v>
      </c>
      <c r="G122" s="2">
        <f>'2 Diagnostics Ordering list'!J87</f>
        <v>0</v>
      </c>
      <c r="H122" t="str">
        <v>6.3.4 Biosafety cabinet Class II Type A2, 6 feet</v>
      </c>
    </row>
    <row r="123" spans="1:8" x14ac:dyDescent="0.2">
      <c r="A123" s="2" t="str">
        <f>'2 Diagnostics Ordering list'!A88</f>
        <v>1.1.14 GeneXpert consumables (6 and 10 color)</v>
      </c>
      <c r="B123" s="2">
        <f>'2 Diagnostics Ordering list'!F88</f>
        <v>0</v>
      </c>
      <c r="C123" s="2">
        <f>'2 Diagnostics Ordering list'!G88</f>
        <v>0</v>
      </c>
      <c r="D123" s="2">
        <f>'2 Diagnostics Ordering list'!K88</f>
        <v>0</v>
      </c>
      <c r="E123" s="2">
        <f>'2 Diagnostics Ordering list'!G88*'2 Diagnostics Ordering list'!P88</f>
        <v>0</v>
      </c>
      <c r="F123" s="2">
        <f>'2 Diagnostics Ordering list'!G88*'2 Diagnostics Ordering list'!L88</f>
        <v>0</v>
      </c>
      <c r="G123" s="2">
        <f>'2 Diagnostics Ordering list'!J88</f>
        <v>0</v>
      </c>
      <c r="H123" t="str">
        <v>6.4 LABORATORY FURNITURE</v>
      </c>
    </row>
    <row r="124" spans="1:8" x14ac:dyDescent="0.2">
      <c r="A124" s="2" t="str">
        <f>'2 Diagnostics Ordering list'!A89</f>
        <v>XPERTCHECKCE- 5</v>
      </c>
      <c r="B124" s="2" t="str">
        <f>'2 Diagnostics Ordering list'!F89</f>
        <v>Cepheid HBDC</v>
      </c>
      <c r="C124" s="2">
        <f>'2 Diagnostics Ordering list'!G89</f>
        <v>0</v>
      </c>
      <c r="D124" s="2" t="str">
        <f>'2 Diagnostics Ordering list'!K89</f>
        <v>Cool cargo (+2-+8°C) 
UN 2920 – CLASS 8(3)) in excepted quantity (EQ)</v>
      </c>
      <c r="E124" s="2">
        <f>'2 Diagnostics Ordering list'!G89*'2 Diagnostics Ordering list'!P89</f>
        <v>0</v>
      </c>
      <c r="F124" s="2">
        <f>'2 Diagnostics Ordering list'!G89*'2 Diagnostics Ordering list'!L89</f>
        <v>0</v>
      </c>
      <c r="G124" s="2">
        <f>'2 Diagnostics Ordering list'!J89</f>
        <v>0</v>
      </c>
      <c r="H124" t="str">
        <v>6.4.1 Laboratory furniture</v>
      </c>
    </row>
    <row r="125" spans="1:8" x14ac:dyDescent="0.2">
      <c r="A125" s="2" t="str">
        <f>'2 Diagnostics Ordering list'!A90</f>
        <v>900-0508</v>
      </c>
      <c r="B125" s="2" t="str">
        <f>'2 Diagnostics Ordering list'!F90</f>
        <v>Cepheid HBDC</v>
      </c>
      <c r="C125" s="2">
        <f>'2 Diagnostics Ordering list'!G90</f>
        <v>0</v>
      </c>
      <c r="D125" s="2" t="str">
        <f>'2 Diagnostics Ordering list'!K90</f>
        <v>General Cargo</v>
      </c>
      <c r="E125" s="2">
        <f>'2 Diagnostics Ordering list'!G90*'2 Diagnostics Ordering list'!P90</f>
        <v>0</v>
      </c>
      <c r="F125" s="2">
        <f>'2 Diagnostics Ordering list'!G90*'2 Diagnostics Ordering list'!L90</f>
        <v>0</v>
      </c>
      <c r="G125" s="2">
        <f>'2 Diagnostics Ordering list'!J90</f>
        <v>0</v>
      </c>
      <c r="H125" t="e">
        <v>#N/A</v>
      </c>
    </row>
    <row r="126" spans="1:8" x14ac:dyDescent="0.2">
      <c r="A126" s="2" t="str">
        <f>'2 Diagnostics Ordering list'!A91</f>
        <v>900-0491RS</v>
      </c>
      <c r="B126" s="2" t="str">
        <f>'2 Diagnostics Ordering list'!F91</f>
        <v>Cepheid HBDC</v>
      </c>
      <c r="C126" s="2">
        <f>'2 Diagnostics Ordering list'!G91</f>
        <v>0</v>
      </c>
      <c r="D126" s="2" t="str">
        <f>'2 Diagnostics Ordering list'!K91</f>
        <v>General Cargo</v>
      </c>
      <c r="E126" s="2">
        <f>'2 Diagnostics Ordering list'!G91*'2 Diagnostics Ordering list'!P91</f>
        <v>0</v>
      </c>
      <c r="F126" s="2">
        <f>'2 Diagnostics Ordering list'!G91*'2 Diagnostics Ordering list'!L91</f>
        <v>0</v>
      </c>
      <c r="G126" s="2">
        <f>'2 Diagnostics Ordering list'!J91</f>
        <v>0</v>
      </c>
    </row>
    <row r="127" spans="1:8" x14ac:dyDescent="0.2">
      <c r="A127" s="2" t="str">
        <f>'2 Diagnostics Ordering list'!A92</f>
        <v>700-4510</v>
      </c>
      <c r="B127" s="2" t="str">
        <f>'2 Diagnostics Ordering list'!F92</f>
        <v>Cepheid HBDC</v>
      </c>
      <c r="C127" s="2">
        <f>'2 Diagnostics Ordering list'!G92</f>
        <v>0</v>
      </c>
      <c r="D127" s="2" t="str">
        <f>'2 Diagnostics Ordering list'!K92</f>
        <v>General Cargo</v>
      </c>
      <c r="E127" s="2">
        <f>'2 Diagnostics Ordering list'!G92*'2 Diagnostics Ordering list'!P92</f>
        <v>0</v>
      </c>
      <c r="F127" s="2">
        <f>'2 Diagnostics Ordering list'!G92*'2 Diagnostics Ordering list'!L92</f>
        <v>0</v>
      </c>
      <c r="G127" s="2">
        <f>'2 Diagnostics Ordering list'!J92</f>
        <v>0</v>
      </c>
    </row>
    <row r="128" spans="1:8" x14ac:dyDescent="0.2">
      <c r="A128" s="2" t="str">
        <f>'2 Diagnostics Ordering list'!A93</f>
        <v>900-0807</v>
      </c>
      <c r="B128" s="2" t="str">
        <f>'2 Diagnostics Ordering list'!F93</f>
        <v>Cepheid HBDC</v>
      </c>
      <c r="C128" s="2">
        <f>'2 Diagnostics Ordering list'!G93</f>
        <v>0</v>
      </c>
      <c r="D128" s="2" t="str">
        <f>'2 Diagnostics Ordering list'!K93</f>
        <v>General cargo</v>
      </c>
      <c r="E128" s="2">
        <f>'2 Diagnostics Ordering list'!G93*'2 Diagnostics Ordering list'!P93</f>
        <v>0</v>
      </c>
      <c r="F128" s="2">
        <f>'2 Diagnostics Ordering list'!G93*'2 Diagnostics Ordering list'!L93</f>
        <v>0</v>
      </c>
      <c r="G128" s="2">
        <f>'2 Diagnostics Ordering list'!J93</f>
        <v>0</v>
      </c>
    </row>
    <row r="129" spans="1:7" x14ac:dyDescent="0.2">
      <c r="A129" s="2" t="str">
        <f>'2 Diagnostics Ordering list'!A94</f>
        <v>CMPTR-DT-GXDX</v>
      </c>
      <c r="B129" s="2" t="str">
        <f>'2 Diagnostics Ordering list'!F94</f>
        <v>Cepheid HBDC</v>
      </c>
      <c r="C129" s="2">
        <f>'2 Diagnostics Ordering list'!G94</f>
        <v>0</v>
      </c>
      <c r="D129" s="2" t="str">
        <f>'2 Diagnostics Ordering list'!K94</f>
        <v>General cargo</v>
      </c>
      <c r="E129" s="2">
        <f>'2 Diagnostics Ordering list'!G94*'2 Diagnostics Ordering list'!P94</f>
        <v>0</v>
      </c>
      <c r="F129" s="2">
        <f>'2 Diagnostics Ordering list'!G94*'2 Diagnostics Ordering list'!L94</f>
        <v>0</v>
      </c>
      <c r="G129" s="2">
        <f>'2 Diagnostics Ordering list'!J94</f>
        <v>0</v>
      </c>
    </row>
    <row r="130" spans="1:7" x14ac:dyDescent="0.2">
      <c r="A130" s="2" t="str">
        <f>'2 Diagnostics Ordering list'!A95</f>
        <v>CMPTR-LT-GXDX</v>
      </c>
      <c r="B130" s="2" t="str">
        <f>'2 Diagnostics Ordering list'!F95</f>
        <v>Cepheid HBDC</v>
      </c>
      <c r="C130" s="2">
        <f>'2 Diagnostics Ordering list'!G95</f>
        <v>0</v>
      </c>
      <c r="D130" s="2" t="str">
        <f>'2 Diagnostics Ordering list'!K95</f>
        <v>General cargo</v>
      </c>
      <c r="E130" s="2">
        <f>'2 Diagnostics Ordering list'!G95*'2 Diagnostics Ordering list'!P95</f>
        <v>0</v>
      </c>
      <c r="F130" s="2">
        <f>'2 Diagnostics Ordering list'!G95*'2 Diagnostics Ordering list'!L95</f>
        <v>0</v>
      </c>
      <c r="G130" s="2">
        <f>'2 Diagnostics Ordering list'!J95</f>
        <v>0</v>
      </c>
    </row>
    <row r="131" spans="1:7" x14ac:dyDescent="0.2">
      <c r="A131" s="2" t="str">
        <f>'2 Diagnostics Ordering list'!A96</f>
        <v>1.1.15 GeneXpert services (same for 6 and 10 color)</v>
      </c>
      <c r="B131" s="2">
        <f>'2 Diagnostics Ordering list'!F96</f>
        <v>0</v>
      </c>
      <c r="C131" s="2">
        <f>'2 Diagnostics Ordering list'!G96</f>
        <v>0</v>
      </c>
      <c r="D131" s="2">
        <f>'2 Diagnostics Ordering list'!K96</f>
        <v>0</v>
      </c>
      <c r="E131" s="2">
        <f>'2 Diagnostics Ordering list'!G96*'2 Diagnostics Ordering list'!P96</f>
        <v>0</v>
      </c>
      <c r="F131" s="2">
        <f>'2 Diagnostics Ordering list'!G96*'2 Diagnostics Ordering list'!L96</f>
        <v>0</v>
      </c>
      <c r="G131" s="2">
        <f>'2 Diagnostics Ordering list'!J96</f>
        <v>0</v>
      </c>
    </row>
    <row r="132" spans="1:7" x14ac:dyDescent="0.2">
      <c r="A132" s="2" t="str">
        <f>'2 Diagnostics Ordering list'!A97</f>
        <v>ACCESS_CARE (Tier 1)</v>
      </c>
      <c r="B132" s="2" t="str">
        <f>'2 Diagnostics Ordering list'!F97</f>
        <v>Cepheid HBDC</v>
      </c>
      <c r="C132" s="2">
        <f>'2 Diagnostics Ordering list'!G97</f>
        <v>0</v>
      </c>
      <c r="D132" s="2" t="str">
        <f>'2 Diagnostics Ordering list'!K97</f>
        <v>N/A</v>
      </c>
      <c r="E132" s="2" t="e">
        <f>'2 Diagnostics Ordering list'!G97*'2 Diagnostics Ordering list'!P97</f>
        <v>#VALUE!</v>
      </c>
      <c r="F132" s="2" t="e">
        <f>'2 Diagnostics Ordering list'!G97*'2 Diagnostics Ordering list'!L97</f>
        <v>#VALUE!</v>
      </c>
      <c r="G132" s="2">
        <f>'2 Diagnostics Ordering list'!J97</f>
        <v>0</v>
      </c>
    </row>
    <row r="133" spans="1:7" x14ac:dyDescent="0.2">
      <c r="A133" s="2" t="str">
        <f>'2 Diagnostics Ordering list'!A98</f>
        <v>ACCESS_CARE (Tier 2)</v>
      </c>
      <c r="B133" s="2" t="str">
        <f>'2 Diagnostics Ordering list'!F98</f>
        <v>Cepheid HBDC</v>
      </c>
      <c r="C133" s="2">
        <f>'2 Diagnostics Ordering list'!G98</f>
        <v>0</v>
      </c>
      <c r="D133" s="2" t="str">
        <f>'2 Diagnostics Ordering list'!K98</f>
        <v>N/A</v>
      </c>
      <c r="E133" s="2" t="e">
        <f>'2 Diagnostics Ordering list'!G98*'2 Diagnostics Ordering list'!P98</f>
        <v>#VALUE!</v>
      </c>
      <c r="F133" s="2" t="e">
        <f>'2 Diagnostics Ordering list'!G98*'2 Diagnostics Ordering list'!L98</f>
        <v>#VALUE!</v>
      </c>
      <c r="G133" s="2">
        <f>'2 Diagnostics Ordering list'!J98</f>
        <v>0</v>
      </c>
    </row>
    <row r="134" spans="1:7" x14ac:dyDescent="0.2">
      <c r="A134" s="2" t="str">
        <f>'2 Diagnostics Ordering list'!A99</f>
        <v>ACCESS_CARE (Tier 3)</v>
      </c>
      <c r="B134" s="2" t="str">
        <f>'2 Diagnostics Ordering list'!F99</f>
        <v>Cepheid HBDC</v>
      </c>
      <c r="C134" s="2">
        <f>'2 Diagnostics Ordering list'!G99</f>
        <v>0</v>
      </c>
      <c r="D134" s="2" t="str">
        <f>'2 Diagnostics Ordering list'!K99</f>
        <v>N/A</v>
      </c>
      <c r="E134" s="2" t="e">
        <f>'2 Diagnostics Ordering list'!G99*'2 Diagnostics Ordering list'!P99</f>
        <v>#VALUE!</v>
      </c>
      <c r="F134" s="2" t="e">
        <f>'2 Diagnostics Ordering list'!G99*'2 Diagnostics Ordering list'!L99</f>
        <v>#VALUE!</v>
      </c>
      <c r="G134" s="2">
        <f>'2 Diagnostics Ordering list'!J99</f>
        <v>0</v>
      </c>
    </row>
    <row r="135" spans="1:7" x14ac:dyDescent="0.2">
      <c r="A135" s="2" t="str">
        <f>'2 Diagnostics Ordering list'!A100</f>
        <v>WXPLUS02Y1 (GXII-2)</v>
      </c>
      <c r="B135" s="2" t="str">
        <f>'2 Diagnostics Ordering list'!F100</f>
        <v>Cepheid HBDC</v>
      </c>
      <c r="C135" s="2">
        <f>'2 Diagnostics Ordering list'!G100</f>
        <v>0</v>
      </c>
      <c r="D135" s="2" t="str">
        <f>'2 Diagnostics Ordering list'!K100</f>
        <v>Service</v>
      </c>
      <c r="E135" s="2" t="e">
        <f>'2 Diagnostics Ordering list'!G100*'2 Diagnostics Ordering list'!P100</f>
        <v>#VALUE!</v>
      </c>
      <c r="F135" s="2" t="e">
        <f>'2 Diagnostics Ordering list'!G100*'2 Diagnostics Ordering list'!L100</f>
        <v>#VALUE!</v>
      </c>
      <c r="G135" s="2">
        <f>'2 Diagnostics Ordering list'!J100</f>
        <v>0</v>
      </c>
    </row>
    <row r="136" spans="1:7" x14ac:dyDescent="0.2">
      <c r="A136" s="2" t="str">
        <f>'2 Diagnostics Ordering list'!A101</f>
        <v>WXPLUS02Y3 (GXII-2)</v>
      </c>
      <c r="B136" s="2" t="str">
        <f>'2 Diagnostics Ordering list'!F101</f>
        <v>Cepheid HBDC</v>
      </c>
      <c r="C136" s="2">
        <f>'2 Diagnostics Ordering list'!G101</f>
        <v>0</v>
      </c>
      <c r="D136" s="2" t="str">
        <f>'2 Diagnostics Ordering list'!K101</f>
        <v>Service</v>
      </c>
      <c r="E136" s="2" t="e">
        <f>'2 Diagnostics Ordering list'!G101*'2 Diagnostics Ordering list'!P101</f>
        <v>#VALUE!</v>
      </c>
      <c r="F136" s="2" t="e">
        <f>'2 Diagnostics Ordering list'!G101*'2 Diagnostics Ordering list'!L101</f>
        <v>#VALUE!</v>
      </c>
      <c r="G136" s="2">
        <f>'2 Diagnostics Ordering list'!J101</f>
        <v>0</v>
      </c>
    </row>
    <row r="137" spans="1:7" x14ac:dyDescent="0.2">
      <c r="A137" s="2" t="str">
        <f>'2 Diagnostics Ordering list'!A102</f>
        <v>WXPLUS02Y1 (GXIV-2)</v>
      </c>
      <c r="B137" s="2" t="str">
        <f>'2 Diagnostics Ordering list'!F102</f>
        <v>Cepheid HBDC</v>
      </c>
      <c r="C137" s="2">
        <f>'2 Diagnostics Ordering list'!G102</f>
        <v>0</v>
      </c>
      <c r="D137" s="2" t="str">
        <f>'2 Diagnostics Ordering list'!K102</f>
        <v>Service</v>
      </c>
      <c r="E137" s="2" t="e">
        <f>'2 Diagnostics Ordering list'!G102*'2 Diagnostics Ordering list'!P102</f>
        <v>#VALUE!</v>
      </c>
      <c r="F137" s="2" t="e">
        <f>'2 Diagnostics Ordering list'!G102*'2 Diagnostics Ordering list'!L102</f>
        <v>#VALUE!</v>
      </c>
      <c r="G137" s="2">
        <f>'2 Diagnostics Ordering list'!J102</f>
        <v>0</v>
      </c>
    </row>
    <row r="138" spans="1:7" x14ac:dyDescent="0.2">
      <c r="A138" s="2" t="str">
        <f>'2 Diagnostics Ordering list'!A103</f>
        <v>WXPLUS02Y3 (GXIV-2)</v>
      </c>
      <c r="B138" s="2" t="str">
        <f>'2 Diagnostics Ordering list'!F103</f>
        <v>Cepheid HBDC</v>
      </c>
      <c r="C138" s="2">
        <f>'2 Diagnostics Ordering list'!G103</f>
        <v>0</v>
      </c>
      <c r="D138" s="2" t="str">
        <f>'2 Diagnostics Ordering list'!K103</f>
        <v>Service</v>
      </c>
      <c r="E138" s="2" t="e">
        <f>'2 Diagnostics Ordering list'!G103*'2 Diagnostics Ordering list'!P103</f>
        <v>#VALUE!</v>
      </c>
      <c r="F138" s="2" t="e">
        <f>'2 Diagnostics Ordering list'!G103*'2 Diagnostics Ordering list'!L103</f>
        <v>#VALUE!</v>
      </c>
      <c r="G138" s="2">
        <f>'2 Diagnostics Ordering list'!J103</f>
        <v>0</v>
      </c>
    </row>
    <row r="139" spans="1:7" x14ac:dyDescent="0.2">
      <c r="A139" s="2" t="str">
        <f>'2 Diagnostics Ordering list'!A104</f>
        <v>WXPLUS04Y1</v>
      </c>
      <c r="B139" s="2" t="str">
        <f>'2 Diagnostics Ordering list'!F104</f>
        <v>Cepheid HBDC</v>
      </c>
      <c r="C139" s="2">
        <f>'2 Diagnostics Ordering list'!G104</f>
        <v>0</v>
      </c>
      <c r="D139" s="2" t="str">
        <f>'2 Diagnostics Ordering list'!K104</f>
        <v>Service</v>
      </c>
      <c r="E139" s="2" t="e">
        <f>'2 Diagnostics Ordering list'!G104*'2 Diagnostics Ordering list'!P104</f>
        <v>#VALUE!</v>
      </c>
      <c r="F139" s="2" t="e">
        <f>'2 Diagnostics Ordering list'!G104*'2 Diagnostics Ordering list'!L104</f>
        <v>#VALUE!</v>
      </c>
      <c r="G139" s="2">
        <f>'2 Diagnostics Ordering list'!J104</f>
        <v>0</v>
      </c>
    </row>
    <row r="140" spans="1:7" x14ac:dyDescent="0.2">
      <c r="A140" s="2" t="str">
        <f>'2 Diagnostics Ordering list'!A105</f>
        <v>WXPLUS04Y3</v>
      </c>
      <c r="B140" s="2" t="str">
        <f>'2 Diagnostics Ordering list'!F105</f>
        <v>Cepheid HBDC</v>
      </c>
      <c r="C140" s="2">
        <f>'2 Diagnostics Ordering list'!G105</f>
        <v>0</v>
      </c>
      <c r="D140" s="2" t="str">
        <f>'2 Diagnostics Ordering list'!K105</f>
        <v>Service</v>
      </c>
      <c r="E140" s="2" t="e">
        <f>'2 Diagnostics Ordering list'!G105*'2 Diagnostics Ordering list'!P105</f>
        <v>#VALUE!</v>
      </c>
      <c r="F140" s="2" t="e">
        <f>'2 Diagnostics Ordering list'!G105*'2 Diagnostics Ordering list'!L105</f>
        <v>#VALUE!</v>
      </c>
      <c r="G140" s="2">
        <f>'2 Diagnostics Ordering list'!J105</f>
        <v>0</v>
      </c>
    </row>
    <row r="141" spans="1:7" x14ac:dyDescent="0.2">
      <c r="A141" s="2" t="str">
        <f>'2 Diagnostics Ordering list'!A106</f>
        <v>WXPLUS08Y1</v>
      </c>
      <c r="B141" s="2" t="str">
        <f>'2 Diagnostics Ordering list'!F106</f>
        <v>Cepheid HBDC</v>
      </c>
      <c r="C141" s="2">
        <f>'2 Diagnostics Ordering list'!G106</f>
        <v>0</v>
      </c>
      <c r="D141" s="2" t="str">
        <f>'2 Diagnostics Ordering list'!K106</f>
        <v>Service</v>
      </c>
      <c r="E141" s="2" t="e">
        <f>'2 Diagnostics Ordering list'!G106*'2 Diagnostics Ordering list'!P106</f>
        <v>#VALUE!</v>
      </c>
      <c r="F141" s="2" t="e">
        <f>'2 Diagnostics Ordering list'!G106*'2 Diagnostics Ordering list'!L106</f>
        <v>#VALUE!</v>
      </c>
      <c r="G141" s="2">
        <f>'2 Diagnostics Ordering list'!J106</f>
        <v>0</v>
      </c>
    </row>
    <row r="142" spans="1:7" x14ac:dyDescent="0.2">
      <c r="A142" s="2" t="str">
        <f>'2 Diagnostics Ordering list'!A107</f>
        <v>WXPLUS08Y3</v>
      </c>
      <c r="B142" s="2" t="str">
        <f>'2 Diagnostics Ordering list'!F107</f>
        <v>Cepheid HBDC</v>
      </c>
      <c r="C142" s="2">
        <f>'2 Diagnostics Ordering list'!G107</f>
        <v>0</v>
      </c>
      <c r="D142" s="2" t="str">
        <f>'2 Diagnostics Ordering list'!K107</f>
        <v>Service</v>
      </c>
      <c r="E142" s="2" t="e">
        <f>'2 Diagnostics Ordering list'!G107*'2 Diagnostics Ordering list'!P107</f>
        <v>#VALUE!</v>
      </c>
      <c r="F142" s="2" t="e">
        <f>'2 Diagnostics Ordering list'!G107*'2 Diagnostics Ordering list'!L107</f>
        <v>#VALUE!</v>
      </c>
      <c r="G142" s="2">
        <f>'2 Diagnostics Ordering list'!J107</f>
        <v>0</v>
      </c>
    </row>
    <row r="143" spans="1:7" x14ac:dyDescent="0.2">
      <c r="A143" s="2" t="str">
        <f>'2 Diagnostics Ordering list'!A108</f>
        <v>WXPLUS16Y1</v>
      </c>
      <c r="B143" s="2" t="str">
        <f>'2 Diagnostics Ordering list'!F108</f>
        <v>Cepheid HBDC</v>
      </c>
      <c r="C143" s="2">
        <f>'2 Diagnostics Ordering list'!G108</f>
        <v>0</v>
      </c>
      <c r="D143" s="2" t="str">
        <f>'2 Diagnostics Ordering list'!K108</f>
        <v>Service</v>
      </c>
      <c r="E143" s="2" t="e">
        <f>'2 Diagnostics Ordering list'!G108*'2 Diagnostics Ordering list'!P108</f>
        <v>#VALUE!</v>
      </c>
      <c r="F143" s="2" t="e">
        <f>'2 Diagnostics Ordering list'!G108*'2 Diagnostics Ordering list'!L108</f>
        <v>#VALUE!</v>
      </c>
      <c r="G143" s="2">
        <f>'2 Diagnostics Ordering list'!J108</f>
        <v>0</v>
      </c>
    </row>
    <row r="144" spans="1:7" x14ac:dyDescent="0.2">
      <c r="A144" s="2" t="str">
        <f>'2 Diagnostics Ordering list'!A109</f>
        <v>WXPLUS16Y3</v>
      </c>
      <c r="B144" s="2" t="str">
        <f>'2 Diagnostics Ordering list'!F109</f>
        <v>Cepheid HBDC</v>
      </c>
      <c r="C144" s="2">
        <f>'2 Diagnostics Ordering list'!G109</f>
        <v>0</v>
      </c>
      <c r="D144" s="2" t="str">
        <f>'2 Diagnostics Ordering list'!K109</f>
        <v>Service</v>
      </c>
      <c r="E144" s="2" t="e">
        <f>'2 Diagnostics Ordering list'!G109*'2 Diagnostics Ordering list'!P109</f>
        <v>#VALUE!</v>
      </c>
      <c r="F144" s="2" t="e">
        <f>'2 Diagnostics Ordering list'!G109*'2 Diagnostics Ordering list'!L109</f>
        <v>#VALUE!</v>
      </c>
      <c r="G144" s="2">
        <f>'2 Diagnostics Ordering list'!J109</f>
        <v>0</v>
      </c>
    </row>
    <row r="145" spans="1:7" x14ac:dyDescent="0.2">
      <c r="A145" s="2" t="str">
        <f>'2 Diagnostics Ordering list'!A110</f>
        <v>WX01RG12</v>
      </c>
      <c r="B145" s="2" t="str">
        <f>'2 Diagnostics Ordering list'!F110</f>
        <v>Cepheid HBDC</v>
      </c>
      <c r="C145" s="2">
        <f>'2 Diagnostics Ordering list'!G110</f>
        <v>0</v>
      </c>
      <c r="D145" s="2" t="str">
        <f>'2 Diagnostics Ordering list'!K110</f>
        <v>Service</v>
      </c>
      <c r="E145" s="2" t="e">
        <f>'2 Diagnostics Ordering list'!G110*'2 Diagnostics Ordering list'!P110</f>
        <v>#VALUE!</v>
      </c>
      <c r="F145" s="2" t="e">
        <f>'2 Diagnostics Ordering list'!G110*'2 Diagnostics Ordering list'!L110</f>
        <v>#VALUE!</v>
      </c>
      <c r="G145" s="2">
        <f>'2 Diagnostics Ordering list'!J110</f>
        <v>0</v>
      </c>
    </row>
    <row r="146" spans="1:7" x14ac:dyDescent="0.2">
      <c r="A146" s="2" t="str">
        <f>'2 Diagnostics Ordering list'!A111</f>
        <v>WX02RG12</v>
      </c>
      <c r="B146" s="2" t="str">
        <f>'2 Diagnostics Ordering list'!F111</f>
        <v>Cepheid HBDC</v>
      </c>
      <c r="C146" s="2">
        <f>'2 Diagnostics Ordering list'!G111</f>
        <v>0</v>
      </c>
      <c r="D146" s="2" t="str">
        <f>'2 Diagnostics Ordering list'!K111</f>
        <v>Service</v>
      </c>
      <c r="E146" s="2" t="e">
        <f>'2 Diagnostics Ordering list'!G111*'2 Diagnostics Ordering list'!P111</f>
        <v>#VALUE!</v>
      </c>
      <c r="F146" s="2" t="e">
        <f>'2 Diagnostics Ordering list'!G111*'2 Diagnostics Ordering list'!L111</f>
        <v>#VALUE!</v>
      </c>
      <c r="G146" s="2">
        <f>'2 Diagnostics Ordering list'!J111</f>
        <v>0</v>
      </c>
    </row>
    <row r="147" spans="1:7" x14ac:dyDescent="0.2">
      <c r="A147" s="2" t="str">
        <f>'2 Diagnostics Ordering list'!A112</f>
        <v>WX04RG12</v>
      </c>
      <c r="B147" s="2" t="str">
        <f>'2 Diagnostics Ordering list'!F112</f>
        <v>Cepheid HBDC</v>
      </c>
      <c r="C147" s="2">
        <f>'2 Diagnostics Ordering list'!G112</f>
        <v>0</v>
      </c>
      <c r="D147" s="2" t="str">
        <f>'2 Diagnostics Ordering list'!K112</f>
        <v>Service</v>
      </c>
      <c r="E147" s="2" t="e">
        <f>'2 Diagnostics Ordering list'!G112*'2 Diagnostics Ordering list'!P112</f>
        <v>#VALUE!</v>
      </c>
      <c r="F147" s="2" t="e">
        <f>'2 Diagnostics Ordering list'!G112*'2 Diagnostics Ordering list'!L112</f>
        <v>#VALUE!</v>
      </c>
      <c r="G147" s="2">
        <f>'2 Diagnostics Ordering list'!J112</f>
        <v>0</v>
      </c>
    </row>
    <row r="148" spans="1:7" x14ac:dyDescent="0.2">
      <c r="A148" s="2" t="str">
        <f>'2 Diagnostics Ordering list'!A113</f>
        <v>WV08RG12</v>
      </c>
      <c r="B148" s="2" t="str">
        <f>'2 Diagnostics Ordering list'!F113</f>
        <v>Cepheid HBDC</v>
      </c>
      <c r="C148" s="2">
        <f>'2 Diagnostics Ordering list'!G113</f>
        <v>0</v>
      </c>
      <c r="D148" s="2" t="str">
        <f>'2 Diagnostics Ordering list'!K113</f>
        <v>Service</v>
      </c>
      <c r="E148" s="2" t="e">
        <f>'2 Diagnostics Ordering list'!G113*'2 Diagnostics Ordering list'!P113</f>
        <v>#VALUE!</v>
      </c>
      <c r="F148" s="2" t="e">
        <f>'2 Diagnostics Ordering list'!G113*'2 Diagnostics Ordering list'!L113</f>
        <v>#VALUE!</v>
      </c>
      <c r="G148" s="2">
        <f>'2 Diagnostics Ordering list'!J113</f>
        <v>0</v>
      </c>
    </row>
    <row r="149" spans="1:7" x14ac:dyDescent="0.2">
      <c r="A149" s="2" t="str">
        <f>'2 Diagnostics Ordering list'!A114</f>
        <v>WV16RG12</v>
      </c>
      <c r="B149" s="2" t="str">
        <f>'2 Diagnostics Ordering list'!F114</f>
        <v>Cepheid HBDC</v>
      </c>
      <c r="C149" s="2">
        <f>'2 Diagnostics Ordering list'!G114</f>
        <v>0</v>
      </c>
      <c r="D149" s="2" t="str">
        <f>'2 Diagnostics Ordering list'!K114</f>
        <v>Service</v>
      </c>
      <c r="E149" s="2" t="e">
        <f>'2 Diagnostics Ordering list'!G114*'2 Diagnostics Ordering list'!P114</f>
        <v>#VALUE!</v>
      </c>
      <c r="F149" s="2" t="e">
        <f>'2 Diagnostics Ordering list'!G114*'2 Diagnostics Ordering list'!L114</f>
        <v>#VALUE!</v>
      </c>
      <c r="G149" s="2">
        <f>'2 Diagnostics Ordering list'!J114</f>
        <v>0</v>
      </c>
    </row>
    <row r="150" spans="1:7" x14ac:dyDescent="0.2">
      <c r="A150" s="2" t="str">
        <f>'2 Diagnostics Ordering list'!A115</f>
        <v>WX01UP36</v>
      </c>
      <c r="B150" s="2" t="str">
        <f>'2 Diagnostics Ordering list'!F115</f>
        <v>Cepheid HBDC</v>
      </c>
      <c r="C150" s="2">
        <f>'2 Diagnostics Ordering list'!G115</f>
        <v>0</v>
      </c>
      <c r="D150" s="2" t="str">
        <f>'2 Diagnostics Ordering list'!K115</f>
        <v>Service</v>
      </c>
      <c r="E150" s="2" t="e">
        <f>'2 Diagnostics Ordering list'!G115*'2 Diagnostics Ordering list'!P115</f>
        <v>#VALUE!</v>
      </c>
      <c r="F150" s="2" t="e">
        <f>'2 Diagnostics Ordering list'!G115*'2 Diagnostics Ordering list'!L115</f>
        <v>#VALUE!</v>
      </c>
      <c r="G150" s="2">
        <f>'2 Diagnostics Ordering list'!J115</f>
        <v>0</v>
      </c>
    </row>
    <row r="151" spans="1:7" x14ac:dyDescent="0.2">
      <c r="A151" s="2" t="str">
        <f>'2 Diagnostics Ordering list'!A116</f>
        <v>WX02UP36</v>
      </c>
      <c r="B151" s="2" t="str">
        <f>'2 Diagnostics Ordering list'!F116</f>
        <v>Cepheid HBDC</v>
      </c>
      <c r="C151" s="2">
        <f>'2 Diagnostics Ordering list'!G116</f>
        <v>0</v>
      </c>
      <c r="D151" s="2" t="str">
        <f>'2 Diagnostics Ordering list'!K116</f>
        <v>Service</v>
      </c>
      <c r="E151" s="2" t="e">
        <f>'2 Diagnostics Ordering list'!G116*'2 Diagnostics Ordering list'!P116</f>
        <v>#VALUE!</v>
      </c>
      <c r="F151" s="2" t="e">
        <f>'2 Diagnostics Ordering list'!G116*'2 Diagnostics Ordering list'!L116</f>
        <v>#VALUE!</v>
      </c>
      <c r="G151" s="2">
        <f>'2 Diagnostics Ordering list'!J116</f>
        <v>0</v>
      </c>
    </row>
    <row r="152" spans="1:7" x14ac:dyDescent="0.2">
      <c r="A152" s="2" t="str">
        <f>'2 Diagnostics Ordering list'!A117</f>
        <v>WX04UP36</v>
      </c>
      <c r="B152" s="2" t="str">
        <f>'2 Diagnostics Ordering list'!F117</f>
        <v>Cepheid HBDC</v>
      </c>
      <c r="C152" s="2">
        <f>'2 Diagnostics Ordering list'!G117</f>
        <v>0</v>
      </c>
      <c r="D152" s="2" t="str">
        <f>'2 Diagnostics Ordering list'!K117</f>
        <v>Service</v>
      </c>
      <c r="E152" s="2" t="e">
        <f>'2 Diagnostics Ordering list'!G117*'2 Diagnostics Ordering list'!P117</f>
        <v>#VALUE!</v>
      </c>
      <c r="F152" s="2" t="e">
        <f>'2 Diagnostics Ordering list'!G117*'2 Diagnostics Ordering list'!L117</f>
        <v>#VALUE!</v>
      </c>
      <c r="G152" s="2">
        <f>'2 Diagnostics Ordering list'!J117</f>
        <v>0</v>
      </c>
    </row>
    <row r="153" spans="1:7" x14ac:dyDescent="0.2">
      <c r="A153" s="2" t="str">
        <f>'2 Diagnostics Ordering list'!A118</f>
        <v>WV08UP36</v>
      </c>
      <c r="B153" s="2" t="str">
        <f>'2 Diagnostics Ordering list'!F118</f>
        <v>Cepheid HBDC</v>
      </c>
      <c r="C153" s="2">
        <f>'2 Diagnostics Ordering list'!G118</f>
        <v>0</v>
      </c>
      <c r="D153" s="2" t="str">
        <f>'2 Diagnostics Ordering list'!K118</f>
        <v>Service</v>
      </c>
      <c r="E153" s="2" t="e">
        <f>'2 Diagnostics Ordering list'!G118*'2 Diagnostics Ordering list'!P118</f>
        <v>#VALUE!</v>
      </c>
      <c r="F153" s="2" t="e">
        <f>'2 Diagnostics Ordering list'!G118*'2 Diagnostics Ordering list'!L118</f>
        <v>#VALUE!</v>
      </c>
      <c r="G153" s="2">
        <f>'2 Diagnostics Ordering list'!J118</f>
        <v>0</v>
      </c>
    </row>
    <row r="154" spans="1:7" x14ac:dyDescent="0.2">
      <c r="A154" s="2" t="str">
        <f>'2 Diagnostics Ordering list'!A119</f>
        <v>WV16UP36</v>
      </c>
      <c r="B154" s="2" t="str">
        <f>'2 Diagnostics Ordering list'!F119</f>
        <v>Cepheid HBDC</v>
      </c>
      <c r="C154" s="2">
        <f>'2 Diagnostics Ordering list'!G119</f>
        <v>0</v>
      </c>
      <c r="D154" s="2" t="str">
        <f>'2 Diagnostics Ordering list'!K119</f>
        <v>Service</v>
      </c>
      <c r="E154" s="2" t="e">
        <f>'2 Diagnostics Ordering list'!G119*'2 Diagnostics Ordering list'!P119</f>
        <v>#VALUE!</v>
      </c>
      <c r="F154" s="2" t="e">
        <f>'2 Diagnostics Ordering list'!G119*'2 Diagnostics Ordering list'!L119</f>
        <v>#VALUE!</v>
      </c>
      <c r="G154" s="2">
        <f>'2 Diagnostics Ordering list'!J119</f>
        <v>0</v>
      </c>
    </row>
    <row r="155" spans="1:7" x14ac:dyDescent="0.2">
      <c r="A155" s="2" t="str">
        <f>'2 Diagnostics Ordering list'!A120</f>
        <v>WX01RG36</v>
      </c>
      <c r="B155" s="2" t="str">
        <f>'2 Diagnostics Ordering list'!F120</f>
        <v>Cepheid HBDC</v>
      </c>
      <c r="C155" s="2">
        <f>'2 Diagnostics Ordering list'!G120</f>
        <v>0</v>
      </c>
      <c r="D155" s="2" t="str">
        <f>'2 Diagnostics Ordering list'!K120</f>
        <v>Service</v>
      </c>
      <c r="E155" s="2" t="e">
        <f>'2 Diagnostics Ordering list'!G120*'2 Diagnostics Ordering list'!P120</f>
        <v>#VALUE!</v>
      </c>
      <c r="F155" s="2" t="e">
        <f>'2 Diagnostics Ordering list'!G120*'2 Diagnostics Ordering list'!L120</f>
        <v>#VALUE!</v>
      </c>
      <c r="G155" s="2">
        <f>'2 Diagnostics Ordering list'!J120</f>
        <v>0</v>
      </c>
    </row>
    <row r="156" spans="1:7" x14ac:dyDescent="0.2">
      <c r="A156" s="2" t="str">
        <f>'2 Diagnostics Ordering list'!A121</f>
        <v>WX02RG36</v>
      </c>
      <c r="B156" s="2" t="str">
        <f>'2 Diagnostics Ordering list'!F121</f>
        <v>Cepheid HBDC</v>
      </c>
      <c r="C156" s="2">
        <f>'2 Diagnostics Ordering list'!G121</f>
        <v>0</v>
      </c>
      <c r="D156" s="2" t="str">
        <f>'2 Diagnostics Ordering list'!K121</f>
        <v>Service</v>
      </c>
      <c r="E156" s="2" t="e">
        <f>'2 Diagnostics Ordering list'!G121*'2 Diagnostics Ordering list'!P121</f>
        <v>#VALUE!</v>
      </c>
      <c r="F156" s="2" t="e">
        <f>'2 Diagnostics Ordering list'!G121*'2 Diagnostics Ordering list'!L121</f>
        <v>#VALUE!</v>
      </c>
      <c r="G156" s="2">
        <f>'2 Diagnostics Ordering list'!J121</f>
        <v>0</v>
      </c>
    </row>
    <row r="157" spans="1:7" x14ac:dyDescent="0.2">
      <c r="A157" s="2" t="str">
        <f>'2 Diagnostics Ordering list'!A122</f>
        <v>WX04RG36</v>
      </c>
      <c r="B157" s="2" t="str">
        <f>'2 Diagnostics Ordering list'!F122</f>
        <v>Cepheid HBDC</v>
      </c>
      <c r="C157" s="2">
        <f>'2 Diagnostics Ordering list'!G122</f>
        <v>0</v>
      </c>
      <c r="D157" s="2" t="str">
        <f>'2 Diagnostics Ordering list'!K122</f>
        <v>Service</v>
      </c>
      <c r="E157" s="2" t="e">
        <f>'2 Diagnostics Ordering list'!G122*'2 Diagnostics Ordering list'!P122</f>
        <v>#VALUE!</v>
      </c>
      <c r="F157" s="2" t="e">
        <f>'2 Diagnostics Ordering list'!G122*'2 Diagnostics Ordering list'!L122</f>
        <v>#VALUE!</v>
      </c>
      <c r="G157" s="2">
        <f>'2 Diagnostics Ordering list'!J122</f>
        <v>0</v>
      </c>
    </row>
    <row r="158" spans="1:7" x14ac:dyDescent="0.2">
      <c r="A158" s="2" t="str">
        <f>'2 Diagnostics Ordering list'!A123</f>
        <v>WV08RG36</v>
      </c>
      <c r="B158" s="2" t="str">
        <f>'2 Diagnostics Ordering list'!F123</f>
        <v>Cepheid HBDC</v>
      </c>
      <c r="C158" s="2">
        <f>'2 Diagnostics Ordering list'!G123</f>
        <v>0</v>
      </c>
      <c r="D158" s="2" t="str">
        <f>'2 Diagnostics Ordering list'!K123</f>
        <v>Service</v>
      </c>
      <c r="E158" s="2" t="e">
        <f>'2 Diagnostics Ordering list'!G123*'2 Diagnostics Ordering list'!P123</f>
        <v>#VALUE!</v>
      </c>
      <c r="F158" s="2" t="e">
        <f>'2 Diagnostics Ordering list'!G123*'2 Diagnostics Ordering list'!L123</f>
        <v>#VALUE!</v>
      </c>
      <c r="G158" s="2">
        <f>'2 Diagnostics Ordering list'!J123</f>
        <v>0</v>
      </c>
    </row>
    <row r="159" spans="1:7" x14ac:dyDescent="0.2">
      <c r="A159" s="2" t="str">
        <f>'2 Diagnostics Ordering list'!A124</f>
        <v>WV16RG36</v>
      </c>
      <c r="B159" s="2" t="str">
        <f>'2 Diagnostics Ordering list'!F124</f>
        <v>Cepheid HBDC</v>
      </c>
      <c r="C159" s="2">
        <f>'2 Diagnostics Ordering list'!G124</f>
        <v>0</v>
      </c>
      <c r="D159" s="2" t="str">
        <f>'2 Diagnostics Ordering list'!K124</f>
        <v>Service</v>
      </c>
      <c r="E159" s="2" t="e">
        <f>'2 Diagnostics Ordering list'!G124*'2 Diagnostics Ordering list'!P124</f>
        <v>#VALUE!</v>
      </c>
      <c r="F159" s="2" t="e">
        <f>'2 Diagnostics Ordering list'!G124*'2 Diagnostics Ordering list'!L124</f>
        <v>#VALUE!</v>
      </c>
      <c r="G159" s="2">
        <f>'2 Diagnostics Ordering list'!J124</f>
        <v>0</v>
      </c>
    </row>
    <row r="160" spans="1:7" x14ac:dyDescent="0.2">
      <c r="A160" s="2" t="str">
        <f>'2 Diagnostics Ordering list'!A125</f>
        <v>1.2 RAPID ANTIGEN DETECTION</v>
      </c>
      <c r="B160" s="2">
        <f>'2 Diagnostics Ordering list'!F125</f>
        <v>0</v>
      </c>
      <c r="C160" s="2">
        <f>'2 Diagnostics Ordering list'!G125</f>
        <v>0</v>
      </c>
      <c r="D160" s="2">
        <f>'2 Diagnostics Ordering list'!K125</f>
        <v>0</v>
      </c>
      <c r="E160" s="2">
        <f>'2 Diagnostics Ordering list'!G125*'2 Diagnostics Ordering list'!P125</f>
        <v>0</v>
      </c>
      <c r="F160" s="2">
        <f>'2 Diagnostics Ordering list'!G125*'2 Diagnostics Ordering list'!L125</f>
        <v>0</v>
      </c>
      <c r="G160" s="2">
        <f>'2 Diagnostics Ordering list'!J125</f>
        <v>0</v>
      </c>
    </row>
    <row r="161" spans="1:7" x14ac:dyDescent="0.2">
      <c r="A161" s="2" t="str">
        <f>'2 Diagnostics Ordering list'!A126</f>
        <v>1.2.1 Rapid antigen detection tests (LAM)</v>
      </c>
      <c r="B161" s="2">
        <f>'2 Diagnostics Ordering list'!F126</f>
        <v>0</v>
      </c>
      <c r="C161" s="2">
        <f>'2 Diagnostics Ordering list'!G126</f>
        <v>0</v>
      </c>
      <c r="D161" s="2">
        <f>'2 Diagnostics Ordering list'!K126</f>
        <v>0</v>
      </c>
      <c r="E161" s="2">
        <f>'2 Diagnostics Ordering list'!G126*'2 Diagnostics Ordering list'!P126</f>
        <v>0</v>
      </c>
      <c r="F161" s="2">
        <f>'2 Diagnostics Ordering list'!G126*'2 Diagnostics Ordering list'!L126</f>
        <v>0</v>
      </c>
      <c r="G161" s="2">
        <f>'2 Diagnostics Ordering list'!J126</f>
        <v>0</v>
      </c>
    </row>
    <row r="162" spans="1:7" x14ac:dyDescent="0.2">
      <c r="A162" s="2">
        <f>'2 Diagnostics Ordering list'!A127</f>
        <v>106749</v>
      </c>
      <c r="B162" s="2" t="str">
        <f>'2 Diagnostics Ordering list'!F127</f>
        <v>Abbott Rapid Dx International</v>
      </c>
      <c r="C162" s="2">
        <f>'2 Diagnostics Ordering list'!G127</f>
        <v>0</v>
      </c>
      <c r="D162" s="2" t="str">
        <f>'2 Diagnostics Ordering list'!K127</f>
        <v>General cargo</v>
      </c>
      <c r="E162" s="2">
        <f>'2 Diagnostics Ordering list'!G127*'2 Diagnostics Ordering list'!P127</f>
        <v>0</v>
      </c>
      <c r="F162" s="2">
        <f>'2 Diagnostics Ordering list'!G127*'2 Diagnostics Ordering list'!L127</f>
        <v>0</v>
      </c>
      <c r="G162" s="2">
        <f>'2 Diagnostics Ordering list'!J127</f>
        <v>0</v>
      </c>
    </row>
    <row r="163" spans="1:7" x14ac:dyDescent="0.2">
      <c r="A163" s="2" t="str">
        <f>'2 Diagnostics Ordering list'!A128</f>
        <v>1.3 SMEAR MICROSCOPY</v>
      </c>
      <c r="B163" s="2">
        <f>'2 Diagnostics Ordering list'!F128</f>
        <v>0</v>
      </c>
      <c r="C163" s="2">
        <f>'2 Diagnostics Ordering list'!G128</f>
        <v>0</v>
      </c>
      <c r="D163" s="2">
        <f>'2 Diagnostics Ordering list'!K128</f>
        <v>0</v>
      </c>
      <c r="E163" s="2">
        <f>'2 Diagnostics Ordering list'!G128*'2 Diagnostics Ordering list'!P128</f>
        <v>0</v>
      </c>
      <c r="F163" s="2">
        <f>'2 Diagnostics Ordering list'!G128*'2 Diagnostics Ordering list'!L128</f>
        <v>0</v>
      </c>
      <c r="G163" s="2">
        <f>'2 Diagnostics Ordering list'!J128</f>
        <v>0</v>
      </c>
    </row>
    <row r="164" spans="1:7" x14ac:dyDescent="0.2">
      <c r="A164" s="2" t="str">
        <f>'2 Diagnostics Ordering list'!A129</f>
        <v>1.3.1 Smear microscopy kits</v>
      </c>
      <c r="B164" s="2">
        <f>'2 Diagnostics Ordering list'!F129</f>
        <v>0</v>
      </c>
      <c r="C164" s="2">
        <f>'2 Diagnostics Ordering list'!G129</f>
        <v>0</v>
      </c>
      <c r="D164" s="2">
        <f>'2 Diagnostics Ordering list'!K129</f>
        <v>0</v>
      </c>
      <c r="E164" s="2">
        <f>'2 Diagnostics Ordering list'!G129*'2 Diagnostics Ordering list'!P129</f>
        <v>0</v>
      </c>
      <c r="F164" s="2">
        <f>'2 Diagnostics Ordering list'!G129*'2 Diagnostics Ordering list'!L129</f>
        <v>0</v>
      </c>
      <c r="G164" s="2">
        <f>'2 Diagnostics Ordering list'!J129</f>
        <v>0</v>
      </c>
    </row>
    <row r="165" spans="1:7" x14ac:dyDescent="0.2">
      <c r="A165" s="2">
        <f>'2 Diagnostics Ordering list'!A130</f>
        <v>106938</v>
      </c>
      <c r="B165" s="2" t="str">
        <f>'2 Diagnostics Ordering list'!F130</f>
        <v>Svizera Europe B.V.</v>
      </c>
      <c r="C165" s="2">
        <f>'2 Diagnostics Ordering list'!G130</f>
        <v>0</v>
      </c>
      <c r="D165" s="2" t="str">
        <f>'2 Diagnostics Ordering list'!K130</f>
        <v>Dangerous cargo CAO
ZN carbol-fuchsin stain solution: UN2821 6.1 III 
ZN Acid-Alcohol decolorization solution: UN2924 3(8) II
Chlorine disinfectant pellets: UN3077 9 III
Immersion oil: UN 3082, 9,  III</v>
      </c>
      <c r="E165" s="2">
        <f>'2 Diagnostics Ordering list'!G130*'2 Diagnostics Ordering list'!P130</f>
        <v>0</v>
      </c>
      <c r="F165" s="2">
        <f>'2 Diagnostics Ordering list'!G130*'2 Diagnostics Ordering list'!L130</f>
        <v>0</v>
      </c>
      <c r="G165" s="2">
        <f>'2 Diagnostics Ordering list'!J130</f>
        <v>0</v>
      </c>
    </row>
    <row r="166" spans="1:7" x14ac:dyDescent="0.2">
      <c r="A166" s="2">
        <f>'2 Diagnostics Ordering list'!A131</f>
        <v>106939</v>
      </c>
      <c r="B166" s="2" t="str">
        <f>'2 Diagnostics Ordering list'!F131</f>
        <v>Svizera Europe B.V.</v>
      </c>
      <c r="C166" s="2">
        <f>'2 Diagnostics Ordering list'!G131</f>
        <v>0</v>
      </c>
      <c r="D166" s="2" t="str">
        <f>'2 Diagnostics Ordering list'!K131</f>
        <v>Dangerous cargo CAO
ZN carbol-fuchsin stain solution: UN2821 6.1 III 
ZN Acid-Alcohol decolorization solution: UN2924 3(8) III</v>
      </c>
      <c r="E166" s="2">
        <f>'2 Diagnostics Ordering list'!G131*'2 Diagnostics Ordering list'!P131</f>
        <v>0</v>
      </c>
      <c r="F166" s="2">
        <f>'2 Diagnostics Ordering list'!G131*'2 Diagnostics Ordering list'!L131</f>
        <v>0</v>
      </c>
      <c r="G166" s="2">
        <f>'2 Diagnostics Ordering list'!J131</f>
        <v>0</v>
      </c>
    </row>
    <row r="167" spans="1:7" x14ac:dyDescent="0.2">
      <c r="A167" s="2">
        <f>'2 Diagnostics Ordering list'!A132</f>
        <v>106940</v>
      </c>
      <c r="B167" s="2" t="str">
        <f>'2 Diagnostics Ordering list'!F132</f>
        <v>Svizera Europe B.V.</v>
      </c>
      <c r="C167" s="2">
        <f>'2 Diagnostics Ordering list'!G132</f>
        <v>0</v>
      </c>
      <c r="D167" s="2" t="str">
        <f>'2 Diagnostics Ordering list'!K132</f>
        <v>Dangerous cargo CAO
Auramine stain solution: UN2821, 6.1, III
Auramine Acid alcohol decolorisation solution: UN2924 3(8) II
Chlorine disinfectant pellets: UN3077 9 III
Immersion oil: UN 3082, 9,  III</v>
      </c>
      <c r="E167" s="2">
        <f>'2 Diagnostics Ordering list'!G132*'2 Diagnostics Ordering list'!P132</f>
        <v>0</v>
      </c>
      <c r="F167" s="2">
        <f>'2 Diagnostics Ordering list'!G132*'2 Diagnostics Ordering list'!L132</f>
        <v>0</v>
      </c>
      <c r="G167" s="2">
        <f>'2 Diagnostics Ordering list'!J132</f>
        <v>0</v>
      </c>
    </row>
    <row r="168" spans="1:7" x14ac:dyDescent="0.2">
      <c r="A168" s="2">
        <f>'2 Diagnostics Ordering list'!A133</f>
        <v>106941</v>
      </c>
      <c r="B168" s="2" t="str">
        <f>'2 Diagnostics Ordering list'!F133</f>
        <v>Svizera Europe B.V.</v>
      </c>
      <c r="C168" s="2">
        <f>'2 Diagnostics Ordering list'!G133</f>
        <v>0</v>
      </c>
      <c r="D168" s="2" t="str">
        <f>'2 Diagnostics Ordering list'!K133</f>
        <v>Dangerous cargo CAO
UN 2821 &amp; PG III</v>
      </c>
      <c r="E168" s="2">
        <f>'2 Diagnostics Ordering list'!G133*'2 Diagnostics Ordering list'!P133</f>
        <v>0</v>
      </c>
      <c r="F168" s="2">
        <f>'2 Diagnostics Ordering list'!G133*'2 Diagnostics Ordering list'!L133</f>
        <v>0</v>
      </c>
      <c r="G168" s="2">
        <f>'2 Diagnostics Ordering list'!J133</f>
        <v>0</v>
      </c>
    </row>
    <row r="169" spans="1:7" x14ac:dyDescent="0.2">
      <c r="A169" s="2">
        <f>'2 Diagnostics Ordering list'!A134</f>
        <v>106942</v>
      </c>
      <c r="B169" s="2" t="str">
        <f>'2 Diagnostics Ordering list'!F134</f>
        <v>Svizera Europe B.V.</v>
      </c>
      <c r="C169" s="2">
        <f>'2 Diagnostics Ordering list'!G134</f>
        <v>0</v>
      </c>
      <c r="D169" s="2" t="str">
        <f>'2 Diagnostics Ordering list'!K134</f>
        <v>General cargo</v>
      </c>
      <c r="E169" s="2">
        <f>'2 Diagnostics Ordering list'!G134*'2 Diagnostics Ordering list'!P134</f>
        <v>0</v>
      </c>
      <c r="F169" s="2">
        <f>'2 Diagnostics Ordering list'!G134*'2 Diagnostics Ordering list'!L134</f>
        <v>0</v>
      </c>
      <c r="G169" s="2">
        <f>'2 Diagnostics Ordering list'!J134</f>
        <v>0</v>
      </c>
    </row>
    <row r="170" spans="1:7" x14ac:dyDescent="0.2">
      <c r="A170" s="2" t="str">
        <f>'2 Diagnostics Ordering list'!A135</f>
        <v>1.3.2 Smear microscopy equipment</v>
      </c>
      <c r="B170" s="2">
        <f>'2 Diagnostics Ordering list'!F135</f>
        <v>0</v>
      </c>
      <c r="C170" s="2">
        <f>'2 Diagnostics Ordering list'!G135</f>
        <v>0</v>
      </c>
      <c r="D170" s="2">
        <f>'2 Diagnostics Ordering list'!K135</f>
        <v>0</v>
      </c>
      <c r="E170" s="2">
        <f>'2 Diagnostics Ordering list'!G135*'2 Diagnostics Ordering list'!P135</f>
        <v>0</v>
      </c>
      <c r="F170" s="2">
        <f>'2 Diagnostics Ordering list'!G135*'2 Diagnostics Ordering list'!L135</f>
        <v>0</v>
      </c>
      <c r="G170" s="2">
        <f>'2 Diagnostics Ordering list'!J135</f>
        <v>0</v>
      </c>
    </row>
    <row r="171" spans="1:7" x14ac:dyDescent="0.2">
      <c r="A171" s="2">
        <f>'2 Diagnostics Ordering list'!A136</f>
        <v>106535</v>
      </c>
      <c r="B171" s="2" t="str">
        <f>'2 Diagnostics Ordering list'!F136</f>
        <v>The Medical Export Group</v>
      </c>
      <c r="C171" s="2">
        <f>'2 Diagnostics Ordering list'!G136</f>
        <v>0</v>
      </c>
      <c r="D171" s="2" t="str">
        <f>'2 Diagnostics Ordering list'!K136</f>
        <v>General Cargo</v>
      </c>
      <c r="E171" s="2">
        <f>'2 Diagnostics Ordering list'!G136*'2 Diagnostics Ordering list'!P136</f>
        <v>0</v>
      </c>
      <c r="F171" s="2">
        <f>'2 Diagnostics Ordering list'!G136*'2 Diagnostics Ordering list'!L136</f>
        <v>0</v>
      </c>
      <c r="G171" s="2">
        <f>'2 Diagnostics Ordering list'!J136</f>
        <v>0</v>
      </c>
    </row>
    <row r="172" spans="1:7" x14ac:dyDescent="0.2">
      <c r="A172" s="2">
        <f>'2 Diagnostics Ordering list'!A137</f>
        <v>106629</v>
      </c>
      <c r="B172" s="2" t="str">
        <f>'2 Diagnostics Ordering list'!F137</f>
        <v>The Medical Export Group</v>
      </c>
      <c r="C172" s="2">
        <f>'2 Diagnostics Ordering list'!G137</f>
        <v>0</v>
      </c>
      <c r="D172" s="2" t="str">
        <f>'2 Diagnostics Ordering list'!K137</f>
        <v>General Cargo</v>
      </c>
      <c r="E172" s="2">
        <f>'2 Diagnostics Ordering list'!G137*'2 Diagnostics Ordering list'!P137</f>
        <v>0</v>
      </c>
      <c r="F172" s="2">
        <f>'2 Diagnostics Ordering list'!G137*'2 Diagnostics Ordering list'!L137</f>
        <v>0</v>
      </c>
      <c r="G172" s="2">
        <f>'2 Diagnostics Ordering list'!J137</f>
        <v>0</v>
      </c>
    </row>
    <row r="173" spans="1:7" x14ac:dyDescent="0.2">
      <c r="A173" s="2">
        <f>'2 Diagnostics Ordering list'!A138</f>
        <v>106630</v>
      </c>
      <c r="B173" s="2" t="str">
        <f>'2 Diagnostics Ordering list'!F138</f>
        <v>The Medical Export Group</v>
      </c>
      <c r="C173" s="2">
        <f>'2 Diagnostics Ordering list'!G138</f>
        <v>0</v>
      </c>
      <c r="D173" s="2" t="str">
        <f>'2 Diagnostics Ordering list'!K138</f>
        <v>General Cargo</v>
      </c>
      <c r="E173" s="2">
        <f>'2 Diagnostics Ordering list'!G138*'2 Diagnostics Ordering list'!P138</f>
        <v>0</v>
      </c>
      <c r="F173" s="2">
        <f>'2 Diagnostics Ordering list'!G138*'2 Diagnostics Ordering list'!L138</f>
        <v>0</v>
      </c>
      <c r="G173" s="2">
        <f>'2 Diagnostics Ordering list'!J138</f>
        <v>0</v>
      </c>
    </row>
    <row r="174" spans="1:7" x14ac:dyDescent="0.2">
      <c r="A174" s="2">
        <f>'2 Diagnostics Ordering list'!A139</f>
        <v>106943</v>
      </c>
      <c r="B174" s="2" t="str">
        <f>'2 Diagnostics Ordering list'!F139</f>
        <v>Svizera Europe B.V.</v>
      </c>
      <c r="C174" s="2">
        <f>'2 Diagnostics Ordering list'!G139</f>
        <v>0</v>
      </c>
      <c r="D174" s="2" t="str">
        <f>'2 Diagnostics Ordering list'!K139</f>
        <v>General Cargo</v>
      </c>
      <c r="E174" s="2">
        <f>'2 Diagnostics Ordering list'!G139*'2 Diagnostics Ordering list'!P139</f>
        <v>0</v>
      </c>
      <c r="F174" s="2">
        <f>'2 Diagnostics Ordering list'!G139*'2 Diagnostics Ordering list'!L139</f>
        <v>0</v>
      </c>
      <c r="G174" s="2">
        <f>'2 Diagnostics Ordering list'!J139</f>
        <v>0</v>
      </c>
    </row>
    <row r="175" spans="1:7" x14ac:dyDescent="0.2">
      <c r="A175" s="2">
        <f>'2 Diagnostics Ordering list'!A140</f>
        <v>106944</v>
      </c>
      <c r="B175" s="2" t="str">
        <f>'2 Diagnostics Ordering list'!F140</f>
        <v>Svizera Europe B.V.</v>
      </c>
      <c r="C175" s="2">
        <f>'2 Diagnostics Ordering list'!G140</f>
        <v>0</v>
      </c>
      <c r="D175" s="2" t="str">
        <f>'2 Diagnostics Ordering list'!K140</f>
        <v>General Cargo</v>
      </c>
      <c r="E175" s="2">
        <f>'2 Diagnostics Ordering list'!G140*'2 Diagnostics Ordering list'!P140</f>
        <v>0</v>
      </c>
      <c r="F175" s="2">
        <f>'2 Diagnostics Ordering list'!G140*'2 Diagnostics Ordering list'!L140</f>
        <v>0</v>
      </c>
      <c r="G175" s="2">
        <f>'2 Diagnostics Ordering list'!J140</f>
        <v>0</v>
      </c>
    </row>
    <row r="176" spans="1:7" x14ac:dyDescent="0.2">
      <c r="A176" s="2">
        <f>'2 Diagnostics Ordering list'!A141</f>
        <v>106945</v>
      </c>
      <c r="B176" s="2" t="str">
        <f>'2 Diagnostics Ordering list'!F141</f>
        <v>Svizera Europe B.V.</v>
      </c>
      <c r="C176" s="2">
        <f>'2 Diagnostics Ordering list'!G141</f>
        <v>0</v>
      </c>
      <c r="D176" s="2" t="str">
        <f>'2 Diagnostics Ordering list'!K141</f>
        <v>General Cargo</v>
      </c>
      <c r="E176" s="2">
        <f>'2 Diagnostics Ordering list'!G141*'2 Diagnostics Ordering list'!P141</f>
        <v>0</v>
      </c>
      <c r="F176" s="2">
        <f>'2 Diagnostics Ordering list'!G141*'2 Diagnostics Ordering list'!L141</f>
        <v>0</v>
      </c>
      <c r="G176" s="2">
        <f>'2 Diagnostics Ordering list'!J141</f>
        <v>0</v>
      </c>
    </row>
    <row r="177" spans="1:7" x14ac:dyDescent="0.2">
      <c r="A177" s="2">
        <f>'2 Diagnostics Ordering list'!A142</f>
        <v>106950</v>
      </c>
      <c r="B177" s="2" t="str">
        <f>'2 Diagnostics Ordering list'!F142</f>
        <v>Euromex</v>
      </c>
      <c r="C177" s="2">
        <f>'2 Diagnostics Ordering list'!G142</f>
        <v>0</v>
      </c>
      <c r="D177" s="2" t="str">
        <f>'2 Diagnostics Ordering list'!K142</f>
        <v>General Cargo</v>
      </c>
      <c r="E177" s="2">
        <f>'2 Diagnostics Ordering list'!G142*'2 Diagnostics Ordering list'!P142</f>
        <v>0</v>
      </c>
      <c r="F177" s="2">
        <f>'2 Diagnostics Ordering list'!G142*'2 Diagnostics Ordering list'!L142</f>
        <v>0</v>
      </c>
      <c r="G177" s="2">
        <f>'2 Diagnostics Ordering list'!J142</f>
        <v>0</v>
      </c>
    </row>
    <row r="178" spans="1:7" x14ac:dyDescent="0.2">
      <c r="A178" s="2">
        <f>'2 Diagnostics Ordering list'!A143</f>
        <v>106951</v>
      </c>
      <c r="B178" s="2" t="str">
        <f>'2 Diagnostics Ordering list'!F143</f>
        <v>Euromex</v>
      </c>
      <c r="C178" s="2">
        <f>'2 Diagnostics Ordering list'!G143</f>
        <v>0</v>
      </c>
      <c r="D178" s="2" t="str">
        <f>'2 Diagnostics Ordering list'!K143</f>
        <v>General Cargo</v>
      </c>
      <c r="E178" s="2">
        <f>'2 Diagnostics Ordering list'!G143*'2 Diagnostics Ordering list'!P143</f>
        <v>0</v>
      </c>
      <c r="F178" s="2">
        <f>'2 Diagnostics Ordering list'!G143*'2 Diagnostics Ordering list'!L143</f>
        <v>0</v>
      </c>
      <c r="G178" s="2">
        <f>'2 Diagnostics Ordering list'!J143</f>
        <v>0</v>
      </c>
    </row>
    <row r="179" spans="1:7" x14ac:dyDescent="0.2">
      <c r="A179" s="2">
        <f>'2 Diagnostics Ordering list'!A144</f>
        <v>106952</v>
      </c>
      <c r="B179" s="2" t="str">
        <f>'2 Diagnostics Ordering list'!F144</f>
        <v>Euromex</v>
      </c>
      <c r="C179" s="2">
        <f>'2 Diagnostics Ordering list'!G144</f>
        <v>0</v>
      </c>
      <c r="D179" s="2" t="str">
        <f>'2 Diagnostics Ordering list'!K144</f>
        <v>Dangerous CAO
Dangerous Cargo UN 3480, Cargo Aircraft Only (CAO)</v>
      </c>
      <c r="E179" s="2">
        <f>'2 Diagnostics Ordering list'!G144*'2 Diagnostics Ordering list'!P144</f>
        <v>0</v>
      </c>
      <c r="F179" s="2">
        <f>'2 Diagnostics Ordering list'!G144*'2 Diagnostics Ordering list'!L144</f>
        <v>0</v>
      </c>
      <c r="G179" s="2">
        <f>'2 Diagnostics Ordering list'!J144</f>
        <v>0</v>
      </c>
    </row>
    <row r="180" spans="1:7" x14ac:dyDescent="0.2">
      <c r="A180" s="2">
        <f>'2 Diagnostics Ordering list'!A145</f>
        <v>106979</v>
      </c>
      <c r="B180" s="2" t="str">
        <f>'2 Diagnostics Ordering list'!F145</f>
        <v>Svizera Europe B.V.</v>
      </c>
      <c r="C180" s="2">
        <f>'2 Diagnostics Ordering list'!G145</f>
        <v>0</v>
      </c>
      <c r="D180" s="2" t="str">
        <f>'2 Diagnostics Ordering list'!K145</f>
        <v>General Cargo</v>
      </c>
      <c r="E180" s="2">
        <f>'2 Diagnostics Ordering list'!G145*'2 Diagnostics Ordering list'!P145</f>
        <v>0</v>
      </c>
      <c r="F180" s="2">
        <f>'2 Diagnostics Ordering list'!G145*'2 Diagnostics Ordering list'!L145</f>
        <v>0</v>
      </c>
      <c r="G180" s="2">
        <f>'2 Diagnostics Ordering list'!J145</f>
        <v>0</v>
      </c>
    </row>
    <row r="181" spans="1:7" x14ac:dyDescent="0.2">
      <c r="A181" s="2">
        <f>'2 Diagnostics Ordering list'!A146</f>
        <v>106534</v>
      </c>
      <c r="B181" s="2" t="str">
        <f>'2 Diagnostics Ordering list'!F146</f>
        <v>Svizera Europe B.V.</v>
      </c>
      <c r="C181" s="2">
        <f>'2 Diagnostics Ordering list'!G146</f>
        <v>0</v>
      </c>
      <c r="D181" s="2" t="str">
        <f>'2 Diagnostics Ordering list'!K146</f>
        <v>General Cargo</v>
      </c>
      <c r="E181" s="2">
        <f>'2 Diagnostics Ordering list'!G146*'2 Diagnostics Ordering list'!P146</f>
        <v>0</v>
      </c>
      <c r="F181" s="2">
        <f>'2 Diagnostics Ordering list'!G146*'2 Diagnostics Ordering list'!L146</f>
        <v>0</v>
      </c>
      <c r="G181" s="2">
        <f>'2 Diagnostics Ordering list'!J146</f>
        <v>0</v>
      </c>
    </row>
    <row r="182" spans="1:7" x14ac:dyDescent="0.2">
      <c r="A182" s="2">
        <f>'2 Diagnostics Ordering list'!A147</f>
        <v>106980</v>
      </c>
      <c r="B182" s="2" t="str">
        <f>'2 Diagnostics Ordering list'!F147</f>
        <v>Svizera Europe B.V.</v>
      </c>
      <c r="C182" s="2">
        <f>'2 Diagnostics Ordering list'!G147</f>
        <v>0</v>
      </c>
      <c r="D182" s="2" t="str">
        <f>'2 Diagnostics Ordering list'!K147</f>
        <v>Dangerous CAO
Dangerous Cargo UN 3480, Class 9A, Cargo Aircraft Only (CAO)</v>
      </c>
      <c r="E182" s="2">
        <f>'2 Diagnostics Ordering list'!G147*'2 Diagnostics Ordering list'!P147</f>
        <v>0</v>
      </c>
      <c r="F182" s="2">
        <f>'2 Diagnostics Ordering list'!G147*'2 Diagnostics Ordering list'!L147</f>
        <v>0</v>
      </c>
      <c r="G182" s="2">
        <f>'2 Diagnostics Ordering list'!J147</f>
        <v>0</v>
      </c>
    </row>
    <row r="183" spans="1:7" x14ac:dyDescent="0.2">
      <c r="A183" s="2" t="str">
        <f>'2 Diagnostics Ordering list'!A148</f>
        <v>1.3.3 Smear microscopy reagents</v>
      </c>
      <c r="B183" s="2">
        <f>'2 Diagnostics Ordering list'!F148</f>
        <v>0</v>
      </c>
      <c r="C183" s="2">
        <f>'2 Diagnostics Ordering list'!G148</f>
        <v>0</v>
      </c>
      <c r="D183" s="2">
        <f>'2 Diagnostics Ordering list'!K148</f>
        <v>0</v>
      </c>
      <c r="E183" s="2">
        <f>'2 Diagnostics Ordering list'!G148*'2 Diagnostics Ordering list'!P148</f>
        <v>0</v>
      </c>
      <c r="F183" s="2">
        <f>'2 Diagnostics Ordering list'!G148*'2 Diagnostics Ordering list'!L148</f>
        <v>0</v>
      </c>
      <c r="G183" s="2">
        <f>'2 Diagnostics Ordering list'!J148</f>
        <v>0</v>
      </c>
    </row>
    <row r="184" spans="1:7" x14ac:dyDescent="0.2">
      <c r="A184" s="2">
        <f>'2 Diagnostics Ordering list'!A149</f>
        <v>106276</v>
      </c>
      <c r="B184" s="2" t="str">
        <f>'2 Diagnostics Ordering list'!F149</f>
        <v>TTM</v>
      </c>
      <c r="C184" s="2">
        <f>'2 Diagnostics Ordering list'!G149</f>
        <v>0</v>
      </c>
      <c r="D184" s="2" t="str">
        <f>'2 Diagnostics Ordering list'!K149</f>
        <v>Dangerous cargo
UN 2811, Class 6.1, PG III</v>
      </c>
      <c r="E184" s="2">
        <f>'2 Diagnostics Ordering list'!G149*'2 Diagnostics Ordering list'!P149</f>
        <v>0</v>
      </c>
      <c r="F184" s="2">
        <f>'2 Diagnostics Ordering list'!G149*'2 Diagnostics Ordering list'!L149</f>
        <v>0</v>
      </c>
      <c r="G184" s="2">
        <f>'2 Diagnostics Ordering list'!J149</f>
        <v>0</v>
      </c>
    </row>
    <row r="185" spans="1:7" x14ac:dyDescent="0.2">
      <c r="A185" s="2">
        <f>'2 Diagnostics Ordering list'!A150</f>
        <v>106597</v>
      </c>
      <c r="B185" s="2" t="str">
        <f>'2 Diagnostics Ordering list'!F150</f>
        <v>TTM</v>
      </c>
      <c r="C185" s="2">
        <f>'2 Diagnostics Ordering list'!G150</f>
        <v>0</v>
      </c>
      <c r="D185" s="2" t="str">
        <f>'2 Diagnostics Ordering list'!K150</f>
        <v>Dangerous cargo
UN 1170, Class 3, PG II</v>
      </c>
      <c r="E185" s="2">
        <f>'2 Diagnostics Ordering list'!G150*'2 Diagnostics Ordering list'!P150</f>
        <v>0</v>
      </c>
      <c r="F185" s="2">
        <f>'2 Diagnostics Ordering list'!G150*'2 Diagnostics Ordering list'!L150</f>
        <v>0</v>
      </c>
      <c r="G185" s="2">
        <f>'2 Diagnostics Ordering list'!J150</f>
        <v>0</v>
      </c>
    </row>
    <row r="186" spans="1:7" x14ac:dyDescent="0.2">
      <c r="A186" s="2">
        <f>'2 Diagnostics Ordering list'!A151</f>
        <v>106599</v>
      </c>
      <c r="B186" s="2" t="str">
        <f>'2 Diagnostics Ordering list'!F151</f>
        <v>TTM</v>
      </c>
      <c r="C186" s="2">
        <f>'2 Diagnostics Ordering list'!G151</f>
        <v>0</v>
      </c>
      <c r="D186" s="2" t="str">
        <f>'2 Diagnostics Ordering list'!K151</f>
        <v>Dangerous cargo
UN 1671, Class 6.1, PG II</v>
      </c>
      <c r="E186" s="2">
        <f>'2 Diagnostics Ordering list'!G151*'2 Diagnostics Ordering list'!P151</f>
        <v>0</v>
      </c>
      <c r="F186" s="2">
        <f>'2 Diagnostics Ordering list'!G151*'2 Diagnostics Ordering list'!L151</f>
        <v>0</v>
      </c>
      <c r="G186" s="2">
        <f>'2 Diagnostics Ordering list'!J151</f>
        <v>0</v>
      </c>
    </row>
    <row r="187" spans="1:7" x14ac:dyDescent="0.2">
      <c r="A187" s="2">
        <f>'2 Diagnostics Ordering list'!A152</f>
        <v>106601</v>
      </c>
      <c r="B187" s="2" t="str">
        <f>'2 Diagnostics Ordering list'!F152</f>
        <v>TTM</v>
      </c>
      <c r="C187" s="2">
        <f>'2 Diagnostics Ordering list'!G152</f>
        <v>0</v>
      </c>
      <c r="D187" s="2" t="str">
        <f>'2 Diagnostics Ordering list'!K152</f>
        <v>General Cargo</v>
      </c>
      <c r="E187" s="2">
        <f>'2 Diagnostics Ordering list'!G152*'2 Diagnostics Ordering list'!P152</f>
        <v>0</v>
      </c>
      <c r="F187" s="2">
        <f>'2 Diagnostics Ordering list'!G152*'2 Diagnostics Ordering list'!L152</f>
        <v>0</v>
      </c>
      <c r="G187" s="2">
        <f>'2 Diagnostics Ordering list'!J152</f>
        <v>0</v>
      </c>
    </row>
    <row r="188" spans="1:7" x14ac:dyDescent="0.2">
      <c r="A188" s="2">
        <f>'2 Diagnostics Ordering list'!A153</f>
        <v>106627</v>
      </c>
      <c r="B188" s="2" t="str">
        <f>'2 Diagnostics Ordering list'!F153</f>
        <v>Svizera Europe B.V.</v>
      </c>
      <c r="C188" s="2">
        <f>'2 Diagnostics Ordering list'!G153</f>
        <v>0</v>
      </c>
      <c r="D188" s="2" t="str">
        <f>'2 Diagnostics Ordering list'!K153</f>
        <v>General cargo
UN 3082, 9,  III
(Excepted Quantity - Not restricted)</v>
      </c>
      <c r="E188" s="2">
        <f>'2 Diagnostics Ordering list'!G153*'2 Diagnostics Ordering list'!P153</f>
        <v>0</v>
      </c>
      <c r="F188" s="2">
        <f>'2 Diagnostics Ordering list'!G153*'2 Diagnostics Ordering list'!L153</f>
        <v>0</v>
      </c>
      <c r="G188" s="2">
        <f>'2 Diagnostics Ordering list'!J153</f>
        <v>0</v>
      </c>
    </row>
    <row r="189" spans="1:7" x14ac:dyDescent="0.2">
      <c r="A189" s="2" t="str">
        <f>'2 Diagnostics Ordering list'!A154</f>
        <v>1.3.4 Smear microscopy consumables</v>
      </c>
      <c r="B189" s="2">
        <f>'2 Diagnostics Ordering list'!F154</f>
        <v>0</v>
      </c>
      <c r="C189" s="2">
        <f>'2 Diagnostics Ordering list'!G154</f>
        <v>0</v>
      </c>
      <c r="D189" s="2">
        <f>'2 Diagnostics Ordering list'!K154</f>
        <v>0</v>
      </c>
      <c r="E189" s="2">
        <f>'2 Diagnostics Ordering list'!G154*'2 Diagnostics Ordering list'!P154</f>
        <v>0</v>
      </c>
      <c r="F189" s="2">
        <f>'2 Diagnostics Ordering list'!G154*'2 Diagnostics Ordering list'!L154</f>
        <v>0</v>
      </c>
      <c r="G189" s="2">
        <f>'2 Diagnostics Ordering list'!J154</f>
        <v>0</v>
      </c>
    </row>
    <row r="190" spans="1:7" x14ac:dyDescent="0.2">
      <c r="A190" s="2">
        <f>'2 Diagnostics Ordering list'!A155</f>
        <v>106525</v>
      </c>
      <c r="B190" s="2" t="str">
        <f>'2 Diagnostics Ordering list'!F155</f>
        <v>Svizera Europe B.V.</v>
      </c>
      <c r="C190" s="2">
        <f>'2 Diagnostics Ordering list'!G155</f>
        <v>0</v>
      </c>
      <c r="D190" s="2" t="str">
        <f>'2 Diagnostics Ordering list'!K155</f>
        <v>General cargo</v>
      </c>
      <c r="E190" s="2">
        <f>'2 Diagnostics Ordering list'!G155*'2 Diagnostics Ordering list'!P155</f>
        <v>0</v>
      </c>
      <c r="F190" s="2">
        <f>'2 Diagnostics Ordering list'!G155*'2 Diagnostics Ordering list'!L155</f>
        <v>0</v>
      </c>
      <c r="G190" s="2">
        <f>'2 Diagnostics Ordering list'!J155</f>
        <v>0</v>
      </c>
    </row>
    <row r="191" spans="1:7" x14ac:dyDescent="0.2">
      <c r="A191" s="2">
        <f>'2 Diagnostics Ordering list'!A156</f>
        <v>106609</v>
      </c>
      <c r="B191" s="2" t="str">
        <f>'2 Diagnostics Ordering list'!F156</f>
        <v>Svizera Europe B.V.</v>
      </c>
      <c r="C191" s="2">
        <f>'2 Diagnostics Ordering list'!G156</f>
        <v>0</v>
      </c>
      <c r="D191" s="2" t="str">
        <f>'2 Diagnostics Ordering list'!K156</f>
        <v>General cargo</v>
      </c>
      <c r="E191" s="2">
        <f>'2 Diagnostics Ordering list'!G156*'2 Diagnostics Ordering list'!P156</f>
        <v>0</v>
      </c>
      <c r="F191" s="2">
        <f>'2 Diagnostics Ordering list'!G156*'2 Diagnostics Ordering list'!L156</f>
        <v>0</v>
      </c>
      <c r="G191" s="2">
        <f>'2 Diagnostics Ordering list'!J156</f>
        <v>0</v>
      </c>
    </row>
    <row r="192" spans="1:7" x14ac:dyDescent="0.2">
      <c r="A192" s="2">
        <f>'2 Diagnostics Ordering list'!A157</f>
        <v>106610</v>
      </c>
      <c r="B192" s="2" t="str">
        <f>'2 Diagnostics Ordering list'!F157</f>
        <v>Svizera Europe B.V.</v>
      </c>
      <c r="C192" s="2">
        <f>'2 Diagnostics Ordering list'!G157</f>
        <v>0</v>
      </c>
      <c r="D192" s="2" t="str">
        <f>'2 Diagnostics Ordering list'!K157</f>
        <v>General cargo</v>
      </c>
      <c r="E192" s="2">
        <f>'2 Diagnostics Ordering list'!G157*'2 Diagnostics Ordering list'!P157</f>
        <v>0</v>
      </c>
      <c r="F192" s="2">
        <f>'2 Diagnostics Ordering list'!G157*'2 Diagnostics Ordering list'!L157</f>
        <v>0</v>
      </c>
      <c r="G192" s="2">
        <f>'2 Diagnostics Ordering list'!J157</f>
        <v>0</v>
      </c>
    </row>
    <row r="193" spans="1:7" x14ac:dyDescent="0.2">
      <c r="A193" s="2">
        <f>'2 Diagnostics Ordering list'!A158</f>
        <v>106568</v>
      </c>
      <c r="B193" s="2" t="str">
        <f>'2 Diagnostics Ordering list'!F158</f>
        <v>Svizera Europe B.V.</v>
      </c>
      <c r="C193" s="2">
        <f>'2 Diagnostics Ordering list'!G158</f>
        <v>0</v>
      </c>
      <c r="D193" s="2" t="str">
        <f>'2 Diagnostics Ordering list'!K158</f>
        <v>General cargo</v>
      </c>
      <c r="E193" s="2">
        <f>'2 Diagnostics Ordering list'!G158*'2 Diagnostics Ordering list'!P158</f>
        <v>0</v>
      </c>
      <c r="F193" s="2">
        <f>'2 Diagnostics Ordering list'!G158*'2 Diagnostics Ordering list'!L158</f>
        <v>0</v>
      </c>
      <c r="G193" s="2">
        <f>'2 Diagnostics Ordering list'!J158</f>
        <v>0</v>
      </c>
    </row>
    <row r="194" spans="1:7" x14ac:dyDescent="0.2">
      <c r="A194" s="2">
        <f>'2 Diagnostics Ordering list'!A159</f>
        <v>106564</v>
      </c>
      <c r="B194" s="2" t="str">
        <f>'2 Diagnostics Ordering list'!F159</f>
        <v>Svizera Europe B.V.</v>
      </c>
      <c r="C194" s="2">
        <f>'2 Diagnostics Ordering list'!G159</f>
        <v>0</v>
      </c>
      <c r="D194" s="2" t="str">
        <f>'2 Diagnostics Ordering list'!K159</f>
        <v>General cargo</v>
      </c>
      <c r="E194" s="2">
        <f>'2 Diagnostics Ordering list'!G159*'2 Diagnostics Ordering list'!P159</f>
        <v>0</v>
      </c>
      <c r="F194" s="2">
        <f>'2 Diagnostics Ordering list'!G159*'2 Diagnostics Ordering list'!L159</f>
        <v>0</v>
      </c>
      <c r="G194" s="2">
        <f>'2 Diagnostics Ordering list'!J159</f>
        <v>0</v>
      </c>
    </row>
    <row r="195" spans="1:7" x14ac:dyDescent="0.2">
      <c r="A195" s="2">
        <f>'2 Diagnostics Ordering list'!A160</f>
        <v>106565</v>
      </c>
      <c r="B195" s="2" t="str">
        <f>'2 Diagnostics Ordering list'!F160</f>
        <v>Svizera Europe B.V.</v>
      </c>
      <c r="C195" s="2">
        <f>'2 Diagnostics Ordering list'!G160</f>
        <v>0</v>
      </c>
      <c r="D195" s="2" t="str">
        <f>'2 Diagnostics Ordering list'!K160</f>
        <v>General cargo</v>
      </c>
      <c r="E195" s="2">
        <f>'2 Diagnostics Ordering list'!G160*'2 Diagnostics Ordering list'!P160</f>
        <v>0</v>
      </c>
      <c r="F195" s="2">
        <f>'2 Diagnostics Ordering list'!G160*'2 Diagnostics Ordering list'!L160</f>
        <v>0</v>
      </c>
      <c r="G195" s="2">
        <f>'2 Diagnostics Ordering list'!J160</f>
        <v>0</v>
      </c>
    </row>
    <row r="196" spans="1:7" x14ac:dyDescent="0.2">
      <c r="A196" s="2">
        <f>'2 Diagnostics Ordering list'!A161</f>
        <v>106566</v>
      </c>
      <c r="B196" s="2" t="str">
        <f>'2 Diagnostics Ordering list'!F161</f>
        <v>Svizera Europe B.V.</v>
      </c>
      <c r="C196" s="2">
        <f>'2 Diagnostics Ordering list'!G161</f>
        <v>0</v>
      </c>
      <c r="D196" s="2" t="str">
        <f>'2 Diagnostics Ordering list'!K161</f>
        <v>General cargo</v>
      </c>
      <c r="E196" s="2">
        <f>'2 Diagnostics Ordering list'!G161*'2 Diagnostics Ordering list'!P161</f>
        <v>0</v>
      </c>
      <c r="F196" s="2">
        <f>'2 Diagnostics Ordering list'!G161*'2 Diagnostics Ordering list'!L161</f>
        <v>0</v>
      </c>
      <c r="G196" s="2">
        <f>'2 Diagnostics Ordering list'!J161</f>
        <v>0</v>
      </c>
    </row>
    <row r="197" spans="1:7" x14ac:dyDescent="0.2">
      <c r="A197" s="2">
        <f>'2 Diagnostics Ordering list'!A162</f>
        <v>106567</v>
      </c>
      <c r="B197" s="2" t="str">
        <f>'2 Diagnostics Ordering list'!F162</f>
        <v>Svizera Europe B.V.</v>
      </c>
      <c r="C197" s="2">
        <f>'2 Diagnostics Ordering list'!G162</f>
        <v>0</v>
      </c>
      <c r="D197" s="2" t="str">
        <f>'2 Diagnostics Ordering list'!K162</f>
        <v>General cargo</v>
      </c>
      <c r="E197" s="2">
        <f>'2 Diagnostics Ordering list'!G162*'2 Diagnostics Ordering list'!P162</f>
        <v>0</v>
      </c>
      <c r="F197" s="2">
        <f>'2 Diagnostics Ordering list'!G162*'2 Diagnostics Ordering list'!L162</f>
        <v>0</v>
      </c>
      <c r="G197" s="2">
        <f>'2 Diagnostics Ordering list'!J162</f>
        <v>0</v>
      </c>
    </row>
    <row r="198" spans="1:7" x14ac:dyDescent="0.2">
      <c r="A198" s="2">
        <f>'2 Diagnostics Ordering list'!A163</f>
        <v>106569</v>
      </c>
      <c r="B198" s="2" t="str">
        <f>'2 Diagnostics Ordering list'!F163</f>
        <v>Svizera Europe B.V.</v>
      </c>
      <c r="C198" s="2">
        <f>'2 Diagnostics Ordering list'!G163</f>
        <v>0</v>
      </c>
      <c r="D198" s="2" t="str">
        <f>'2 Diagnostics Ordering list'!K163</f>
        <v>General cargo</v>
      </c>
      <c r="E198" s="2">
        <f>'2 Diagnostics Ordering list'!G163*'2 Diagnostics Ordering list'!P163</f>
        <v>0</v>
      </c>
      <c r="F198" s="2">
        <f>'2 Diagnostics Ordering list'!G163*'2 Diagnostics Ordering list'!L163</f>
        <v>0</v>
      </c>
      <c r="G198" s="2">
        <f>'2 Diagnostics Ordering list'!J163</f>
        <v>0</v>
      </c>
    </row>
    <row r="199" spans="1:7" x14ac:dyDescent="0.2">
      <c r="A199" s="2">
        <f>'2 Diagnostics Ordering list'!A164</f>
        <v>106570</v>
      </c>
      <c r="B199" s="2" t="str">
        <f>'2 Diagnostics Ordering list'!F164</f>
        <v>Svizera Europe B.V.</v>
      </c>
      <c r="C199" s="2">
        <f>'2 Diagnostics Ordering list'!G164</f>
        <v>0</v>
      </c>
      <c r="D199" s="2" t="str">
        <f>'2 Diagnostics Ordering list'!K164</f>
        <v>General cargo</v>
      </c>
      <c r="E199" s="2">
        <f>'2 Diagnostics Ordering list'!G164*'2 Diagnostics Ordering list'!P164</f>
        <v>0</v>
      </c>
      <c r="F199" s="2">
        <f>'2 Diagnostics Ordering list'!G164*'2 Diagnostics Ordering list'!L164</f>
        <v>0</v>
      </c>
      <c r="G199" s="2">
        <f>'2 Diagnostics Ordering list'!J164</f>
        <v>0</v>
      </c>
    </row>
    <row r="200" spans="1:7" x14ac:dyDescent="0.2">
      <c r="A200" s="2">
        <f>'2 Diagnostics Ordering list'!A165</f>
        <v>106576</v>
      </c>
      <c r="B200" s="2" t="str">
        <f>'2 Diagnostics Ordering list'!F165</f>
        <v>Svizera Europe B.V.</v>
      </c>
      <c r="C200" s="2">
        <f>'2 Diagnostics Ordering list'!G165</f>
        <v>0</v>
      </c>
      <c r="D200" s="2" t="str">
        <f>'2 Diagnostics Ordering list'!K165</f>
        <v>General cargo</v>
      </c>
      <c r="E200" s="2">
        <f>'2 Diagnostics Ordering list'!G165*'2 Diagnostics Ordering list'!P165</f>
        <v>0</v>
      </c>
      <c r="F200" s="2">
        <f>'2 Diagnostics Ordering list'!G165*'2 Diagnostics Ordering list'!L165</f>
        <v>0</v>
      </c>
      <c r="G200" s="2">
        <f>'2 Diagnostics Ordering list'!J165</f>
        <v>0</v>
      </c>
    </row>
    <row r="201" spans="1:7" x14ac:dyDescent="0.2">
      <c r="A201" s="2">
        <f>'2 Diagnostics Ordering list'!A166</f>
        <v>106947</v>
      </c>
      <c r="B201" s="2" t="str">
        <f>'2 Diagnostics Ordering list'!F166</f>
        <v>Svizera Europe B.V.</v>
      </c>
      <c r="C201" s="2">
        <f>'2 Diagnostics Ordering list'!G166</f>
        <v>0</v>
      </c>
      <c r="D201" s="2" t="str">
        <f>'2 Diagnostics Ordering list'!K166</f>
        <v>General cargo</v>
      </c>
      <c r="E201" s="2">
        <f>'2 Diagnostics Ordering list'!G166*'2 Diagnostics Ordering list'!P166</f>
        <v>0</v>
      </c>
      <c r="F201" s="2">
        <f>'2 Diagnostics Ordering list'!G166*'2 Diagnostics Ordering list'!L166</f>
        <v>0</v>
      </c>
      <c r="G201" s="2">
        <f>'2 Diagnostics Ordering list'!J166</f>
        <v>0</v>
      </c>
    </row>
    <row r="202" spans="1:7" x14ac:dyDescent="0.2">
      <c r="A202" s="2">
        <f>'2 Diagnostics Ordering list'!A167</f>
        <v>106655</v>
      </c>
      <c r="B202" s="2" t="str">
        <f>'2 Diagnostics Ordering list'!F167</f>
        <v>Svizera Europe B.V.</v>
      </c>
      <c r="C202" s="2">
        <f>'2 Diagnostics Ordering list'!G167</f>
        <v>0</v>
      </c>
      <c r="D202" s="2" t="str">
        <f>'2 Diagnostics Ordering list'!K167</f>
        <v>General cargo</v>
      </c>
      <c r="E202" s="2">
        <f>'2 Diagnostics Ordering list'!G167*'2 Diagnostics Ordering list'!P167</f>
        <v>0</v>
      </c>
      <c r="F202" s="2">
        <f>'2 Diagnostics Ordering list'!G167*'2 Diagnostics Ordering list'!L167</f>
        <v>0</v>
      </c>
      <c r="G202" s="2">
        <f>'2 Diagnostics Ordering list'!J167</f>
        <v>0</v>
      </c>
    </row>
    <row r="203" spans="1:7" x14ac:dyDescent="0.2">
      <c r="A203" s="2">
        <f>'2 Diagnostics Ordering list'!A168</f>
        <v>106946</v>
      </c>
      <c r="B203" s="2" t="str">
        <f>'2 Diagnostics Ordering list'!F168</f>
        <v>Svizera Europe B.V.</v>
      </c>
      <c r="C203" s="2">
        <f>'2 Diagnostics Ordering list'!G168</f>
        <v>0</v>
      </c>
      <c r="D203" s="2" t="str">
        <f>'2 Diagnostics Ordering list'!K168</f>
        <v>General cargo</v>
      </c>
      <c r="E203" s="2">
        <f>'2 Diagnostics Ordering list'!G168*'2 Diagnostics Ordering list'!P168</f>
        <v>0</v>
      </c>
      <c r="F203" s="2">
        <f>'2 Diagnostics Ordering list'!G168*'2 Diagnostics Ordering list'!L168</f>
        <v>0</v>
      </c>
      <c r="G203" s="2">
        <f>'2 Diagnostics Ordering list'!J168</f>
        <v>0</v>
      </c>
    </row>
    <row r="204" spans="1:7" x14ac:dyDescent="0.2">
      <c r="A204" s="2">
        <f>'2 Diagnostics Ordering list'!A169</f>
        <v>106571</v>
      </c>
      <c r="B204" s="2" t="str">
        <f>'2 Diagnostics Ordering list'!F169</f>
        <v>Svizera Europe B.V.</v>
      </c>
      <c r="C204" s="2">
        <f>'2 Diagnostics Ordering list'!G169</f>
        <v>0</v>
      </c>
      <c r="D204" s="2" t="str">
        <f>'2 Diagnostics Ordering list'!K169</f>
        <v>General cargo</v>
      </c>
      <c r="E204" s="2">
        <f>'2 Diagnostics Ordering list'!G169*'2 Diagnostics Ordering list'!P169</f>
        <v>0</v>
      </c>
      <c r="F204" s="2">
        <f>'2 Diagnostics Ordering list'!G169*'2 Diagnostics Ordering list'!L169</f>
        <v>0</v>
      </c>
      <c r="G204" s="2">
        <f>'2 Diagnostics Ordering list'!J169</f>
        <v>0</v>
      </c>
    </row>
    <row r="205" spans="1:7" x14ac:dyDescent="0.2">
      <c r="A205" s="2">
        <f>'2 Diagnostics Ordering list'!A170</f>
        <v>106605</v>
      </c>
      <c r="B205" s="2" t="str">
        <f>'2 Diagnostics Ordering list'!F170</f>
        <v>TTM</v>
      </c>
      <c r="C205" s="2">
        <f>'2 Diagnostics Ordering list'!G170</f>
        <v>0</v>
      </c>
      <c r="D205" s="2" t="str">
        <f>'2 Diagnostics Ordering list'!K170</f>
        <v>General Cargo</v>
      </c>
      <c r="E205" s="2">
        <f>'2 Diagnostics Ordering list'!G170*'2 Diagnostics Ordering list'!P170</f>
        <v>0</v>
      </c>
      <c r="F205" s="2">
        <f>'2 Diagnostics Ordering list'!G170*'2 Diagnostics Ordering list'!L170</f>
        <v>0</v>
      </c>
      <c r="G205" s="2">
        <f>'2 Diagnostics Ordering list'!J170</f>
        <v>0</v>
      </c>
    </row>
    <row r="206" spans="1:7" x14ac:dyDescent="0.2">
      <c r="A206" s="2">
        <f>'2 Diagnostics Ordering list'!A171</f>
        <v>106606</v>
      </c>
      <c r="B206" s="2" t="str">
        <f>'2 Diagnostics Ordering list'!F171</f>
        <v>TTM</v>
      </c>
      <c r="C206" s="2">
        <f>'2 Diagnostics Ordering list'!G171</f>
        <v>0</v>
      </c>
      <c r="D206" s="2" t="str">
        <f>'2 Diagnostics Ordering list'!K171</f>
        <v>General Cargo</v>
      </c>
      <c r="E206" s="2">
        <f>'2 Diagnostics Ordering list'!G171*'2 Diagnostics Ordering list'!P171</f>
        <v>0</v>
      </c>
      <c r="F206" s="2">
        <f>'2 Diagnostics Ordering list'!G171*'2 Diagnostics Ordering list'!L171</f>
        <v>0</v>
      </c>
      <c r="G206" s="2">
        <f>'2 Diagnostics Ordering list'!J171</f>
        <v>0</v>
      </c>
    </row>
    <row r="207" spans="1:7" x14ac:dyDescent="0.2">
      <c r="A207" s="2" t="str">
        <f>'2 Diagnostics Ordering list'!A172</f>
        <v>1.4 MOLECULR TESTING: CENTRALIZED</v>
      </c>
      <c r="B207" s="2">
        <f>'2 Diagnostics Ordering list'!F172</f>
        <v>0</v>
      </c>
      <c r="C207" s="2">
        <f>'2 Diagnostics Ordering list'!G172</f>
        <v>0</v>
      </c>
      <c r="D207" s="2">
        <f>'2 Diagnostics Ordering list'!K172</f>
        <v>0</v>
      </c>
      <c r="E207" s="2">
        <f>'2 Diagnostics Ordering list'!G172*'2 Diagnostics Ordering list'!P172</f>
        <v>0</v>
      </c>
      <c r="F207" s="2">
        <f>'2 Diagnostics Ordering list'!G172*'2 Diagnostics Ordering list'!L172</f>
        <v>0</v>
      </c>
      <c r="G207" s="2">
        <f>'2 Diagnostics Ordering list'!J172</f>
        <v>0</v>
      </c>
    </row>
    <row r="208" spans="1:7" x14ac:dyDescent="0.2">
      <c r="A208" s="2" t="str">
        <f>'2 Diagnostics Ordering list'!A173</f>
        <v>1.4.1 LPA equipment</v>
      </c>
      <c r="B208" s="2">
        <f>'2 Diagnostics Ordering list'!F173</f>
        <v>0</v>
      </c>
      <c r="C208" s="2">
        <f>'2 Diagnostics Ordering list'!G173</f>
        <v>0</v>
      </c>
      <c r="D208" s="2">
        <f>'2 Diagnostics Ordering list'!K173</f>
        <v>0</v>
      </c>
      <c r="E208" s="2">
        <f>'2 Diagnostics Ordering list'!G173*'2 Diagnostics Ordering list'!P173</f>
        <v>0</v>
      </c>
      <c r="F208" s="2">
        <f>'2 Diagnostics Ordering list'!G173*'2 Diagnostics Ordering list'!L173</f>
        <v>0</v>
      </c>
      <c r="G208" s="2">
        <f>'2 Diagnostics Ordering list'!J173</f>
        <v>0</v>
      </c>
    </row>
    <row r="209" spans="1:7" x14ac:dyDescent="0.2">
      <c r="A209" s="2">
        <f>'2 Diagnostics Ordering list'!A174</f>
        <v>106050</v>
      </c>
      <c r="B209" s="2" t="str">
        <f>'2 Diagnostics Ordering list'!F174</f>
        <v>Hain LifeScience GMBH</v>
      </c>
      <c r="C209" s="2">
        <f>'2 Diagnostics Ordering list'!G174</f>
        <v>0</v>
      </c>
      <c r="D209" s="2" t="str">
        <f>'2 Diagnostics Ordering list'!K174</f>
        <v>General Cargo</v>
      </c>
      <c r="E209" s="2">
        <f>'2 Diagnostics Ordering list'!G174*'2 Diagnostics Ordering list'!P174</f>
        <v>0</v>
      </c>
      <c r="F209" s="2">
        <f>'2 Diagnostics Ordering list'!G174*'2 Diagnostics Ordering list'!L174</f>
        <v>0</v>
      </c>
      <c r="G209" s="2">
        <f>'2 Diagnostics Ordering list'!J174</f>
        <v>0</v>
      </c>
    </row>
    <row r="210" spans="1:7" x14ac:dyDescent="0.2">
      <c r="A210" s="2">
        <f>'2 Diagnostics Ordering list'!A175</f>
        <v>106064</v>
      </c>
      <c r="B210" s="2" t="str">
        <f>'2 Diagnostics Ordering list'!F175</f>
        <v>Hain LifeScience GMBH</v>
      </c>
      <c r="C210" s="2">
        <f>'2 Diagnostics Ordering list'!G175</f>
        <v>0</v>
      </c>
      <c r="D210" s="2" t="str">
        <f>'2 Diagnostics Ordering list'!K175</f>
        <v>General Cargo</v>
      </c>
      <c r="E210" s="2">
        <f>'2 Diagnostics Ordering list'!G175*'2 Diagnostics Ordering list'!P175</f>
        <v>0</v>
      </c>
      <c r="F210" s="2">
        <f>'2 Diagnostics Ordering list'!G175*'2 Diagnostics Ordering list'!L175</f>
        <v>0</v>
      </c>
      <c r="G210" s="2">
        <f>'2 Diagnostics Ordering list'!J175</f>
        <v>0</v>
      </c>
    </row>
    <row r="211" spans="1:7" x14ac:dyDescent="0.2">
      <c r="A211" s="2">
        <f>'2 Diagnostics Ordering list'!A176</f>
        <v>106438</v>
      </c>
      <c r="B211" s="2" t="str">
        <f>'2 Diagnostics Ordering list'!F176</f>
        <v>Hain LifeScience GMBH</v>
      </c>
      <c r="C211" s="2">
        <f>'2 Diagnostics Ordering list'!G176</f>
        <v>0</v>
      </c>
      <c r="D211" s="2" t="str">
        <f>'2 Diagnostics Ordering list'!K176</f>
        <v>General Cargo</v>
      </c>
      <c r="E211" s="2">
        <f>'2 Diagnostics Ordering list'!G176*'2 Diagnostics Ordering list'!P176</f>
        <v>0</v>
      </c>
      <c r="F211" s="2">
        <f>'2 Diagnostics Ordering list'!G176*'2 Diagnostics Ordering list'!L176</f>
        <v>0</v>
      </c>
      <c r="G211" s="2">
        <f>'2 Diagnostics Ordering list'!J176</f>
        <v>0</v>
      </c>
    </row>
    <row r="212" spans="1:7" x14ac:dyDescent="0.2">
      <c r="A212" s="2">
        <f>'2 Diagnostics Ordering list'!A177</f>
        <v>106732</v>
      </c>
      <c r="B212" s="2" t="str">
        <f>'2 Diagnostics Ordering list'!F177</f>
        <v>TTM</v>
      </c>
      <c r="C212" s="2">
        <f>'2 Diagnostics Ordering list'!G177</f>
        <v>0</v>
      </c>
      <c r="D212" s="2" t="str">
        <f>'2 Diagnostics Ordering list'!K177</f>
        <v>General Cargo</v>
      </c>
      <c r="E212" s="2">
        <f>'2 Diagnostics Ordering list'!G177*'2 Diagnostics Ordering list'!P177</f>
        <v>0</v>
      </c>
      <c r="F212" s="2">
        <f>'2 Diagnostics Ordering list'!G177*'2 Diagnostics Ordering list'!L177</f>
        <v>0</v>
      </c>
      <c r="G212" s="2">
        <f>'2 Diagnostics Ordering list'!J177</f>
        <v>0</v>
      </c>
    </row>
    <row r="213" spans="1:7" x14ac:dyDescent="0.2">
      <c r="A213" s="2">
        <f>'2 Diagnostics Ordering list'!A178</f>
        <v>106205</v>
      </c>
      <c r="B213" s="2" t="str">
        <f>'2 Diagnostics Ordering list'!F178</f>
        <v>TTM</v>
      </c>
      <c r="C213" s="2">
        <f>'2 Diagnostics Ordering list'!G178</f>
        <v>0</v>
      </c>
      <c r="D213" s="2" t="str">
        <f>'2 Diagnostics Ordering list'!K178</f>
        <v>General Cargo</v>
      </c>
      <c r="E213" s="2">
        <f>'2 Diagnostics Ordering list'!G178*'2 Diagnostics Ordering list'!P178</f>
        <v>0</v>
      </c>
      <c r="F213" s="2">
        <f>'2 Diagnostics Ordering list'!G178*'2 Diagnostics Ordering list'!L178</f>
        <v>0</v>
      </c>
      <c r="G213" s="2">
        <f>'2 Diagnostics Ordering list'!J178</f>
        <v>0</v>
      </c>
    </row>
    <row r="214" spans="1:7" x14ac:dyDescent="0.2">
      <c r="A214" s="2">
        <f>'2 Diagnostics Ordering list'!A179</f>
        <v>106048</v>
      </c>
      <c r="B214" s="2" t="str">
        <f>'2 Diagnostics Ordering list'!F179</f>
        <v>TTM</v>
      </c>
      <c r="C214" s="2">
        <f>'2 Diagnostics Ordering list'!G179</f>
        <v>0</v>
      </c>
      <c r="D214" s="2" t="str">
        <f>'2 Diagnostics Ordering list'!K179</f>
        <v>General Cargo</v>
      </c>
      <c r="E214" s="2">
        <f>'2 Diagnostics Ordering list'!G179*'2 Diagnostics Ordering list'!P179</f>
        <v>0</v>
      </c>
      <c r="F214" s="2">
        <f>'2 Diagnostics Ordering list'!G179*'2 Diagnostics Ordering list'!L179</f>
        <v>0</v>
      </c>
      <c r="G214" s="2">
        <f>'2 Diagnostics Ordering list'!J179</f>
        <v>0</v>
      </c>
    </row>
    <row r="215" spans="1:7" x14ac:dyDescent="0.2">
      <c r="A215" s="2">
        <f>'2 Diagnostics Ordering list'!A180</f>
        <v>106224</v>
      </c>
      <c r="B215" s="2" t="str">
        <f>'2 Diagnostics Ordering list'!F180</f>
        <v>TTM</v>
      </c>
      <c r="C215" s="2">
        <f>'2 Diagnostics Ordering list'!G180</f>
        <v>0</v>
      </c>
      <c r="D215" s="2" t="str">
        <f>'2 Diagnostics Ordering list'!K180</f>
        <v>General Cargo</v>
      </c>
      <c r="E215" s="2">
        <f>'2 Diagnostics Ordering list'!G180*'2 Diagnostics Ordering list'!P180</f>
        <v>0</v>
      </c>
      <c r="F215" s="2">
        <f>'2 Diagnostics Ordering list'!G180*'2 Diagnostics Ordering list'!L180</f>
        <v>0</v>
      </c>
      <c r="G215" s="2">
        <f>'2 Diagnostics Ordering list'!J180</f>
        <v>0</v>
      </c>
    </row>
    <row r="216" spans="1:7" x14ac:dyDescent="0.2">
      <c r="A216" s="2">
        <f>'2 Diagnostics Ordering list'!A181</f>
        <v>106225</v>
      </c>
      <c r="B216" s="2" t="str">
        <f>'2 Diagnostics Ordering list'!F181</f>
        <v>TTM</v>
      </c>
      <c r="C216" s="2">
        <f>'2 Diagnostics Ordering list'!G181</f>
        <v>0</v>
      </c>
      <c r="D216" s="2" t="str">
        <f>'2 Diagnostics Ordering list'!K181</f>
        <v>General Cargo</v>
      </c>
      <c r="E216" s="2">
        <f>'2 Diagnostics Ordering list'!G181*'2 Diagnostics Ordering list'!P181</f>
        <v>0</v>
      </c>
      <c r="F216" s="2">
        <f>'2 Diagnostics Ordering list'!G181*'2 Diagnostics Ordering list'!L181</f>
        <v>0</v>
      </c>
      <c r="G216" s="2">
        <f>'2 Diagnostics Ordering list'!J181</f>
        <v>0</v>
      </c>
    </row>
    <row r="217" spans="1:7" x14ac:dyDescent="0.2">
      <c r="A217" s="2">
        <f>'2 Diagnostics Ordering list'!A182</f>
        <v>106226</v>
      </c>
      <c r="B217" s="2" t="str">
        <f>'2 Diagnostics Ordering list'!F182</f>
        <v>TTM</v>
      </c>
      <c r="C217" s="2">
        <f>'2 Diagnostics Ordering list'!G182</f>
        <v>0</v>
      </c>
      <c r="D217" s="2" t="str">
        <f>'2 Diagnostics Ordering list'!K182</f>
        <v>General Cargo</v>
      </c>
      <c r="E217" s="2">
        <f>'2 Diagnostics Ordering list'!G182*'2 Diagnostics Ordering list'!P182</f>
        <v>0</v>
      </c>
      <c r="F217" s="2">
        <f>'2 Diagnostics Ordering list'!G182*'2 Diagnostics Ordering list'!L182</f>
        <v>0</v>
      </c>
      <c r="G217" s="2">
        <f>'2 Diagnostics Ordering list'!J182</f>
        <v>0</v>
      </c>
    </row>
    <row r="218" spans="1:7" x14ac:dyDescent="0.2">
      <c r="A218" s="2">
        <f>'2 Diagnostics Ordering list'!A183</f>
        <v>106227</v>
      </c>
      <c r="B218" s="2" t="str">
        <f>'2 Diagnostics Ordering list'!F183</f>
        <v>TTM</v>
      </c>
      <c r="C218" s="2">
        <f>'2 Diagnostics Ordering list'!G183</f>
        <v>0</v>
      </c>
      <c r="D218" s="2" t="str">
        <f>'2 Diagnostics Ordering list'!K183</f>
        <v>General Cargo</v>
      </c>
      <c r="E218" s="2">
        <f>'2 Diagnostics Ordering list'!G183*'2 Diagnostics Ordering list'!P183</f>
        <v>0</v>
      </c>
      <c r="F218" s="2">
        <f>'2 Diagnostics Ordering list'!G183*'2 Diagnostics Ordering list'!L183</f>
        <v>0</v>
      </c>
      <c r="G218" s="2">
        <f>'2 Diagnostics Ordering list'!J183</f>
        <v>0</v>
      </c>
    </row>
    <row r="219" spans="1:7" x14ac:dyDescent="0.2">
      <c r="A219" s="2">
        <f>'2 Diagnostics Ordering list'!A184</f>
        <v>106228</v>
      </c>
      <c r="B219" s="2" t="str">
        <f>'2 Diagnostics Ordering list'!F184</f>
        <v>TTM</v>
      </c>
      <c r="C219" s="2">
        <f>'2 Diagnostics Ordering list'!G184</f>
        <v>0</v>
      </c>
      <c r="D219" s="2" t="str">
        <f>'2 Diagnostics Ordering list'!K184</f>
        <v>General Cargo</v>
      </c>
      <c r="E219" s="2">
        <f>'2 Diagnostics Ordering list'!G184*'2 Diagnostics Ordering list'!P184</f>
        <v>0</v>
      </c>
      <c r="F219" s="2">
        <f>'2 Diagnostics Ordering list'!G184*'2 Diagnostics Ordering list'!L184</f>
        <v>0</v>
      </c>
      <c r="G219" s="2">
        <f>'2 Diagnostics Ordering list'!J184</f>
        <v>0</v>
      </c>
    </row>
    <row r="220" spans="1:7" x14ac:dyDescent="0.2">
      <c r="A220" s="2">
        <f>'2 Diagnostics Ordering list'!A185</f>
        <v>106229</v>
      </c>
      <c r="B220" s="2" t="str">
        <f>'2 Diagnostics Ordering list'!F185</f>
        <v>TTM</v>
      </c>
      <c r="C220" s="2">
        <f>'2 Diagnostics Ordering list'!G185</f>
        <v>0</v>
      </c>
      <c r="D220" s="2" t="str">
        <f>'2 Diagnostics Ordering list'!K185</f>
        <v>General Cargo</v>
      </c>
      <c r="E220" s="2">
        <f>'2 Diagnostics Ordering list'!G185*'2 Diagnostics Ordering list'!P185</f>
        <v>0</v>
      </c>
      <c r="F220" s="2">
        <f>'2 Diagnostics Ordering list'!G185*'2 Diagnostics Ordering list'!L185</f>
        <v>0</v>
      </c>
      <c r="G220" s="2">
        <f>'2 Diagnostics Ordering list'!J185</f>
        <v>0</v>
      </c>
    </row>
    <row r="221" spans="1:7" x14ac:dyDescent="0.2">
      <c r="A221" s="2">
        <f>'2 Diagnostics Ordering list'!A186</f>
        <v>106219</v>
      </c>
      <c r="B221" s="2" t="str">
        <f>'2 Diagnostics Ordering list'!F186</f>
        <v>TTM</v>
      </c>
      <c r="C221" s="2">
        <f>'2 Diagnostics Ordering list'!G186</f>
        <v>0</v>
      </c>
      <c r="D221" s="2" t="str">
        <f>'2 Diagnostics Ordering list'!K186</f>
        <v>General Cargo</v>
      </c>
      <c r="E221" s="2">
        <f>'2 Diagnostics Ordering list'!G186*'2 Diagnostics Ordering list'!P186</f>
        <v>0</v>
      </c>
      <c r="F221" s="2">
        <f>'2 Diagnostics Ordering list'!G186*'2 Diagnostics Ordering list'!L186</f>
        <v>0</v>
      </c>
      <c r="G221" s="2">
        <f>'2 Diagnostics Ordering list'!J186</f>
        <v>0</v>
      </c>
    </row>
    <row r="222" spans="1:7" x14ac:dyDescent="0.2">
      <c r="A222" s="2" t="str">
        <f>'2 Diagnostics Ordering list'!A187</f>
        <v>1.4.2 LPA reagents</v>
      </c>
      <c r="B222" s="2">
        <f>'2 Diagnostics Ordering list'!F187</f>
        <v>0</v>
      </c>
      <c r="C222" s="2">
        <f>'2 Diagnostics Ordering list'!G187</f>
        <v>0</v>
      </c>
      <c r="D222" s="2">
        <f>'2 Diagnostics Ordering list'!K187</f>
        <v>0</v>
      </c>
      <c r="E222" s="2">
        <f>'2 Diagnostics Ordering list'!G187*'2 Diagnostics Ordering list'!P187</f>
        <v>0</v>
      </c>
      <c r="F222" s="2">
        <f>'2 Diagnostics Ordering list'!G187*'2 Diagnostics Ordering list'!L187</f>
        <v>0</v>
      </c>
      <c r="G222" s="2">
        <f>'2 Diagnostics Ordering list'!J187</f>
        <v>0</v>
      </c>
    </row>
    <row r="223" spans="1:7" x14ac:dyDescent="0.2">
      <c r="A223" s="2">
        <f>'2 Diagnostics Ordering list'!A188</f>
        <v>106512</v>
      </c>
      <c r="B223" s="2" t="str">
        <f>'2 Diagnostics Ordering list'!F188</f>
        <v>Hain LifeScience GMBH</v>
      </c>
      <c r="C223" s="2">
        <f>'2 Diagnostics Ordering list'!G188</f>
        <v>0</v>
      </c>
      <c r="D223" s="2" t="str">
        <f>'2 Diagnostics Ordering list'!K188</f>
        <v>Cool cargo (+2-+8°C)</v>
      </c>
      <c r="E223" s="2">
        <f>'2 Diagnostics Ordering list'!G188*'2 Diagnostics Ordering list'!P188</f>
        <v>0</v>
      </c>
      <c r="F223" s="2">
        <f>'2 Diagnostics Ordering list'!G188*'2 Diagnostics Ordering list'!L188</f>
        <v>0</v>
      </c>
      <c r="G223" s="2">
        <f>'2 Diagnostics Ordering list'!J188</f>
        <v>0</v>
      </c>
    </row>
    <row r="224" spans="1:7" x14ac:dyDescent="0.2">
      <c r="A224" s="2">
        <f>'2 Diagnostics Ordering list'!A189</f>
        <v>106513</v>
      </c>
      <c r="B224" s="2" t="str">
        <f>'2 Diagnostics Ordering list'!F189</f>
        <v>Hain LifeScience GMBH</v>
      </c>
      <c r="C224" s="2">
        <f>'2 Diagnostics Ordering list'!G189</f>
        <v>0</v>
      </c>
      <c r="D224" s="2" t="str">
        <f>'2 Diagnostics Ordering list'!K189</f>
        <v>Cool cargo (+2-+8°C)</v>
      </c>
      <c r="E224" s="2">
        <f>'2 Diagnostics Ordering list'!G189*'2 Diagnostics Ordering list'!P189</f>
        <v>0</v>
      </c>
      <c r="F224" s="2">
        <f>'2 Diagnostics Ordering list'!G189*'2 Diagnostics Ordering list'!L189</f>
        <v>0</v>
      </c>
      <c r="G224" s="2">
        <f>'2 Diagnostics Ordering list'!J189</f>
        <v>0</v>
      </c>
    </row>
    <row r="225" spans="1:7" x14ac:dyDescent="0.2">
      <c r="A225" s="2">
        <f>'2 Diagnostics Ordering list'!A190</f>
        <v>106590</v>
      </c>
      <c r="B225" s="2" t="str">
        <f>'2 Diagnostics Ordering list'!F190</f>
        <v>Hain LifeScience GMBH</v>
      </c>
      <c r="C225" s="2">
        <f>'2 Diagnostics Ordering list'!G190</f>
        <v>0</v>
      </c>
      <c r="D225" s="2" t="str">
        <f>'2 Diagnostics Ordering list'!K190</f>
        <v>Cool cargo (+2-+8°C)</v>
      </c>
      <c r="E225" s="2">
        <f>'2 Diagnostics Ordering list'!G190*'2 Diagnostics Ordering list'!P190</f>
        <v>0</v>
      </c>
      <c r="F225" s="2">
        <f>'2 Diagnostics Ordering list'!G190*'2 Diagnostics Ordering list'!L190</f>
        <v>0</v>
      </c>
      <c r="G225" s="2">
        <f>'2 Diagnostics Ordering list'!J190</f>
        <v>0</v>
      </c>
    </row>
    <row r="226" spans="1:7" x14ac:dyDescent="0.2">
      <c r="A226" s="2">
        <f>'2 Diagnostics Ordering list'!A191</f>
        <v>106888</v>
      </c>
      <c r="B226" s="2" t="str">
        <f>'2 Diagnostics Ordering list'!F191</f>
        <v>Hain LifeScience GMBH</v>
      </c>
      <c r="C226" s="2">
        <f>'2 Diagnostics Ordering list'!G191</f>
        <v>0</v>
      </c>
      <c r="D226" s="2" t="str">
        <f>'2 Diagnostics Ordering list'!K191</f>
        <v>Cool cargo (+2-+8°C)</v>
      </c>
      <c r="E226" s="2">
        <f>'2 Diagnostics Ordering list'!G191*'2 Diagnostics Ordering list'!P191</f>
        <v>0</v>
      </c>
      <c r="F226" s="2">
        <f>'2 Diagnostics Ordering list'!G191*'2 Diagnostics Ordering list'!L191</f>
        <v>0</v>
      </c>
      <c r="G226" s="2">
        <f>'2 Diagnostics Ordering list'!J191</f>
        <v>0</v>
      </c>
    </row>
    <row r="227" spans="1:7" x14ac:dyDescent="0.2">
      <c r="A227" s="2">
        <f>'2 Diagnostics Ordering list'!A192</f>
        <v>106889</v>
      </c>
      <c r="B227" s="2" t="str">
        <f>'2 Diagnostics Ordering list'!F192</f>
        <v>Hain LifeScience GMBH</v>
      </c>
      <c r="C227" s="2">
        <f>'2 Diagnostics Ordering list'!G192</f>
        <v>0</v>
      </c>
      <c r="D227" s="2" t="str">
        <f>'2 Diagnostics Ordering list'!K192</f>
        <v>Cool cargo (+2-+8°C)</v>
      </c>
      <c r="E227" s="2">
        <f>'2 Diagnostics Ordering list'!G192*'2 Diagnostics Ordering list'!P192</f>
        <v>0</v>
      </c>
      <c r="F227" s="2">
        <f>'2 Diagnostics Ordering list'!G192*'2 Diagnostics Ordering list'!L192</f>
        <v>0</v>
      </c>
      <c r="G227" s="2">
        <f>'2 Diagnostics Ordering list'!J192</f>
        <v>0</v>
      </c>
    </row>
    <row r="228" spans="1:7" x14ac:dyDescent="0.2">
      <c r="A228" s="2">
        <f>'2 Diagnostics Ordering list'!A193</f>
        <v>106477</v>
      </c>
      <c r="B228" s="2" t="str">
        <f>'2 Diagnostics Ordering list'!F193</f>
        <v>Hain LifeScience GMBH</v>
      </c>
      <c r="C228" s="2">
        <f>'2 Diagnostics Ordering list'!G193</f>
        <v>0</v>
      </c>
      <c r="D228" s="2" t="str">
        <f>'2 Diagnostics Ordering list'!K193</f>
        <v>Cool cargo (+2-+8°C)</v>
      </c>
      <c r="E228" s="2">
        <f>'2 Diagnostics Ordering list'!G193*'2 Diagnostics Ordering list'!P193</f>
        <v>0</v>
      </c>
      <c r="F228" s="2">
        <f>'2 Diagnostics Ordering list'!G193*'2 Diagnostics Ordering list'!L193</f>
        <v>0</v>
      </c>
      <c r="G228" s="2">
        <f>'2 Diagnostics Ordering list'!J193</f>
        <v>0</v>
      </c>
    </row>
    <row r="229" spans="1:7" x14ac:dyDescent="0.2">
      <c r="A229" s="2">
        <f>'2 Diagnostics Ordering list'!A194</f>
        <v>106890</v>
      </c>
      <c r="B229" s="2" t="str">
        <f>'2 Diagnostics Ordering list'!F194</f>
        <v>Hain LifeScience GMBH</v>
      </c>
      <c r="C229" s="2">
        <f>'2 Diagnostics Ordering list'!G194</f>
        <v>0</v>
      </c>
      <c r="D229" s="2" t="str">
        <f>'2 Diagnostics Ordering list'!K194</f>
        <v>Cool cargo (+2-+8°C)</v>
      </c>
      <c r="E229" s="2">
        <f>'2 Diagnostics Ordering list'!G194*'2 Diagnostics Ordering list'!P194</f>
        <v>0</v>
      </c>
      <c r="F229" s="2">
        <f>'2 Diagnostics Ordering list'!G194*'2 Diagnostics Ordering list'!L194</f>
        <v>0</v>
      </c>
      <c r="G229" s="2">
        <f>'2 Diagnostics Ordering list'!J194</f>
        <v>0</v>
      </c>
    </row>
    <row r="230" spans="1:7" x14ac:dyDescent="0.2">
      <c r="A230" s="2">
        <f>'2 Diagnostics Ordering list'!A195</f>
        <v>106439</v>
      </c>
      <c r="B230" s="2" t="str">
        <f>'2 Diagnostics Ordering list'!F195</f>
        <v>Hain LifeScience GMBH</v>
      </c>
      <c r="C230" s="2">
        <f>'2 Diagnostics Ordering list'!G195</f>
        <v>0</v>
      </c>
      <c r="D230" s="2" t="str">
        <f>'2 Diagnostics Ordering list'!K195</f>
        <v>Cool cargo (+2-+8°C)</v>
      </c>
      <c r="E230" s="2">
        <f>'2 Diagnostics Ordering list'!G195*'2 Diagnostics Ordering list'!P195</f>
        <v>0</v>
      </c>
      <c r="F230" s="2">
        <f>'2 Diagnostics Ordering list'!G195*'2 Diagnostics Ordering list'!L195</f>
        <v>0</v>
      </c>
      <c r="G230" s="2">
        <f>'2 Diagnostics Ordering list'!J195</f>
        <v>0</v>
      </c>
    </row>
    <row r="231" spans="1:7" x14ac:dyDescent="0.2">
      <c r="A231" s="2">
        <f>'2 Diagnostics Ordering list'!A196</f>
        <v>106254</v>
      </c>
      <c r="B231" s="2" t="str">
        <f>'2 Diagnostics Ordering list'!F196</f>
        <v>TTM</v>
      </c>
      <c r="C231" s="2">
        <f>'2 Diagnostics Ordering list'!G196</f>
        <v>0</v>
      </c>
      <c r="D231" s="2" t="str">
        <f>'2 Diagnostics Ordering list'!K196</f>
        <v>General Cargo</v>
      </c>
      <c r="E231" s="2">
        <f>'2 Diagnostics Ordering list'!G196*'2 Diagnostics Ordering list'!P196</f>
        <v>0</v>
      </c>
      <c r="F231" s="2">
        <f>'2 Diagnostics Ordering list'!G196*'2 Diagnostics Ordering list'!L196</f>
        <v>0</v>
      </c>
      <c r="G231" s="2">
        <f>'2 Diagnostics Ordering list'!J196</f>
        <v>0</v>
      </c>
    </row>
    <row r="232" spans="1:7" x14ac:dyDescent="0.2">
      <c r="A232" s="2" t="str">
        <f>'2 Diagnostics Ordering list'!A197</f>
        <v>1.4.3 LPA consumables</v>
      </c>
      <c r="B232" s="2">
        <f>'2 Diagnostics Ordering list'!F197</f>
        <v>0</v>
      </c>
      <c r="C232" s="2">
        <f>'2 Diagnostics Ordering list'!G197</f>
        <v>0</v>
      </c>
      <c r="D232" s="2">
        <f>'2 Diagnostics Ordering list'!K197</f>
        <v>0</v>
      </c>
      <c r="E232" s="2">
        <f>'2 Diagnostics Ordering list'!G197*'2 Diagnostics Ordering list'!P197</f>
        <v>0</v>
      </c>
      <c r="F232" s="2">
        <f>'2 Diagnostics Ordering list'!G197*'2 Diagnostics Ordering list'!L197</f>
        <v>0</v>
      </c>
      <c r="G232" s="2">
        <f>'2 Diagnostics Ordering list'!J197</f>
        <v>0</v>
      </c>
    </row>
    <row r="233" spans="1:7" x14ac:dyDescent="0.2">
      <c r="A233" s="2">
        <f>'2 Diagnostics Ordering list'!A198</f>
        <v>106053</v>
      </c>
      <c r="B233" s="2" t="str">
        <f>'2 Diagnostics Ordering list'!F198</f>
        <v>TTM</v>
      </c>
      <c r="C233" s="2">
        <f>'2 Diagnostics Ordering list'!G198</f>
        <v>0</v>
      </c>
      <c r="D233" s="2" t="str">
        <f>'2 Diagnostics Ordering list'!K198</f>
        <v>General Cargo</v>
      </c>
      <c r="E233" s="2">
        <f>'2 Diagnostics Ordering list'!G198*'2 Diagnostics Ordering list'!P198</f>
        <v>0</v>
      </c>
      <c r="F233" s="2">
        <f>'2 Diagnostics Ordering list'!G198*'2 Diagnostics Ordering list'!L198</f>
        <v>0</v>
      </c>
      <c r="G233" s="2">
        <f>'2 Diagnostics Ordering list'!J198</f>
        <v>0</v>
      </c>
    </row>
    <row r="234" spans="1:7" x14ac:dyDescent="0.2">
      <c r="A234" s="2">
        <f>'2 Diagnostics Ordering list'!A199</f>
        <v>106054</v>
      </c>
      <c r="B234" s="2" t="str">
        <f>'2 Diagnostics Ordering list'!F199</f>
        <v>TTM</v>
      </c>
      <c r="C234" s="2">
        <f>'2 Diagnostics Ordering list'!G199</f>
        <v>0</v>
      </c>
      <c r="D234" s="2" t="str">
        <f>'2 Diagnostics Ordering list'!K199</f>
        <v>General Cargo</v>
      </c>
      <c r="E234" s="2">
        <f>'2 Diagnostics Ordering list'!G199*'2 Diagnostics Ordering list'!P199</f>
        <v>0</v>
      </c>
      <c r="F234" s="2">
        <f>'2 Diagnostics Ordering list'!G199*'2 Diagnostics Ordering list'!L199</f>
        <v>0</v>
      </c>
      <c r="G234" s="2">
        <f>'2 Diagnostics Ordering list'!J199</f>
        <v>0</v>
      </c>
    </row>
    <row r="235" spans="1:7" x14ac:dyDescent="0.2">
      <c r="A235" s="2">
        <f>'2 Diagnostics Ordering list'!A200</f>
        <v>106055</v>
      </c>
      <c r="B235" s="2" t="str">
        <f>'2 Diagnostics Ordering list'!F200</f>
        <v>TTM</v>
      </c>
      <c r="C235" s="2">
        <f>'2 Diagnostics Ordering list'!G200</f>
        <v>0</v>
      </c>
      <c r="D235" s="2" t="str">
        <f>'2 Diagnostics Ordering list'!K200</f>
        <v>General Cargo</v>
      </c>
      <c r="E235" s="2">
        <f>'2 Diagnostics Ordering list'!G200*'2 Diagnostics Ordering list'!P200</f>
        <v>0</v>
      </c>
      <c r="F235" s="2">
        <f>'2 Diagnostics Ordering list'!G200*'2 Diagnostics Ordering list'!L200</f>
        <v>0</v>
      </c>
      <c r="G235" s="2">
        <f>'2 Diagnostics Ordering list'!J200</f>
        <v>0</v>
      </c>
    </row>
    <row r="236" spans="1:7" x14ac:dyDescent="0.2">
      <c r="A236" s="2">
        <f>'2 Diagnostics Ordering list'!A201</f>
        <v>106056</v>
      </c>
      <c r="B236" s="2" t="str">
        <f>'2 Diagnostics Ordering list'!F201</f>
        <v>TTM</v>
      </c>
      <c r="C236" s="2">
        <f>'2 Diagnostics Ordering list'!G201</f>
        <v>0</v>
      </c>
      <c r="D236" s="2" t="str">
        <f>'2 Diagnostics Ordering list'!K201</f>
        <v>General Cargo</v>
      </c>
      <c r="E236" s="2">
        <f>'2 Diagnostics Ordering list'!G201*'2 Diagnostics Ordering list'!P201</f>
        <v>0</v>
      </c>
      <c r="F236" s="2">
        <f>'2 Diagnostics Ordering list'!G201*'2 Diagnostics Ordering list'!L201</f>
        <v>0</v>
      </c>
      <c r="G236" s="2">
        <f>'2 Diagnostics Ordering list'!J201</f>
        <v>0</v>
      </c>
    </row>
    <row r="237" spans="1:7" x14ac:dyDescent="0.2">
      <c r="A237" s="2">
        <f>'2 Diagnostics Ordering list'!A202</f>
        <v>106057</v>
      </c>
      <c r="B237" s="2" t="str">
        <f>'2 Diagnostics Ordering list'!F202</f>
        <v>TTM</v>
      </c>
      <c r="C237" s="2">
        <f>'2 Diagnostics Ordering list'!G202</f>
        <v>0</v>
      </c>
      <c r="D237" s="2" t="str">
        <f>'2 Diagnostics Ordering list'!K202</f>
        <v>General Cargo</v>
      </c>
      <c r="E237" s="2">
        <f>'2 Diagnostics Ordering list'!G202*'2 Diagnostics Ordering list'!P202</f>
        <v>0</v>
      </c>
      <c r="F237" s="2">
        <f>'2 Diagnostics Ordering list'!G202*'2 Diagnostics Ordering list'!L202</f>
        <v>0</v>
      </c>
      <c r="G237" s="2">
        <f>'2 Diagnostics Ordering list'!J202</f>
        <v>0</v>
      </c>
    </row>
    <row r="238" spans="1:7" x14ac:dyDescent="0.2">
      <c r="A238" s="2">
        <f>'2 Diagnostics Ordering list'!A203</f>
        <v>106059</v>
      </c>
      <c r="B238" s="2" t="str">
        <f>'2 Diagnostics Ordering list'!F203</f>
        <v>TTM</v>
      </c>
      <c r="C238" s="2">
        <f>'2 Diagnostics Ordering list'!G203</f>
        <v>0</v>
      </c>
      <c r="D238" s="2" t="str">
        <f>'2 Diagnostics Ordering list'!K203</f>
        <v>General Cargo</v>
      </c>
      <c r="E238" s="2">
        <f>'2 Diagnostics Ordering list'!G203*'2 Diagnostics Ordering list'!P203</f>
        <v>0</v>
      </c>
      <c r="F238" s="2">
        <f>'2 Diagnostics Ordering list'!G203*'2 Diagnostics Ordering list'!L203</f>
        <v>0</v>
      </c>
      <c r="G238" s="2">
        <f>'2 Diagnostics Ordering list'!J203</f>
        <v>0</v>
      </c>
    </row>
    <row r="239" spans="1:7" x14ac:dyDescent="0.2">
      <c r="A239" s="2">
        <f>'2 Diagnostics Ordering list'!A204</f>
        <v>106060</v>
      </c>
      <c r="B239" s="2" t="str">
        <f>'2 Diagnostics Ordering list'!F204</f>
        <v>TTM</v>
      </c>
      <c r="C239" s="2">
        <f>'2 Diagnostics Ordering list'!G204</f>
        <v>0</v>
      </c>
      <c r="D239" s="2" t="str">
        <f>'2 Diagnostics Ordering list'!K204</f>
        <v>General Cargo</v>
      </c>
      <c r="E239" s="2">
        <f>'2 Diagnostics Ordering list'!G204*'2 Diagnostics Ordering list'!P204</f>
        <v>0</v>
      </c>
      <c r="F239" s="2">
        <f>'2 Diagnostics Ordering list'!G204*'2 Diagnostics Ordering list'!L204</f>
        <v>0</v>
      </c>
      <c r="G239" s="2">
        <f>'2 Diagnostics Ordering list'!J204</f>
        <v>0</v>
      </c>
    </row>
    <row r="240" spans="1:7" x14ac:dyDescent="0.2">
      <c r="A240" s="2">
        <f>'2 Diagnostics Ordering list'!A205</f>
        <v>106218</v>
      </c>
      <c r="B240" s="2" t="str">
        <f>'2 Diagnostics Ordering list'!F205</f>
        <v>TTM</v>
      </c>
      <c r="C240" s="2">
        <f>'2 Diagnostics Ordering list'!G205</f>
        <v>0</v>
      </c>
      <c r="D240" s="2" t="str">
        <f>'2 Diagnostics Ordering list'!K205</f>
        <v>General Cargo</v>
      </c>
      <c r="E240" s="2">
        <f>'2 Diagnostics Ordering list'!G205*'2 Diagnostics Ordering list'!P205</f>
        <v>0</v>
      </c>
      <c r="F240" s="2">
        <f>'2 Diagnostics Ordering list'!G205*'2 Diagnostics Ordering list'!L205</f>
        <v>0</v>
      </c>
      <c r="G240" s="2">
        <f>'2 Diagnostics Ordering list'!J205</f>
        <v>0</v>
      </c>
    </row>
    <row r="241" spans="1:7" x14ac:dyDescent="0.2">
      <c r="A241" s="2">
        <f>'2 Diagnostics Ordering list'!A206</f>
        <v>106554</v>
      </c>
      <c r="B241" s="2" t="str">
        <f>'2 Diagnostics Ordering list'!F206</f>
        <v>TTM</v>
      </c>
      <c r="C241" s="2">
        <f>'2 Diagnostics Ordering list'!G206</f>
        <v>0</v>
      </c>
      <c r="D241" s="2" t="str">
        <f>'2 Diagnostics Ordering list'!K206</f>
        <v>General Cargo</v>
      </c>
      <c r="E241" s="2">
        <f>'2 Diagnostics Ordering list'!G206*'2 Diagnostics Ordering list'!P206</f>
        <v>0</v>
      </c>
      <c r="F241" s="2">
        <f>'2 Diagnostics Ordering list'!G206*'2 Diagnostics Ordering list'!L206</f>
        <v>0</v>
      </c>
      <c r="G241" s="2">
        <f>'2 Diagnostics Ordering list'!J206</f>
        <v>0</v>
      </c>
    </row>
    <row r="242" spans="1:7" x14ac:dyDescent="0.2">
      <c r="A242" s="2">
        <f>'2 Diagnostics Ordering list'!A207</f>
        <v>106555</v>
      </c>
      <c r="B242" s="2" t="str">
        <f>'2 Diagnostics Ordering list'!F207</f>
        <v>TTM</v>
      </c>
      <c r="C242" s="2">
        <f>'2 Diagnostics Ordering list'!G207</f>
        <v>0</v>
      </c>
      <c r="D242" s="2" t="str">
        <f>'2 Diagnostics Ordering list'!K207</f>
        <v>General Cargo</v>
      </c>
      <c r="E242" s="2">
        <f>'2 Diagnostics Ordering list'!G207*'2 Diagnostics Ordering list'!P207</f>
        <v>0</v>
      </c>
      <c r="F242" s="2">
        <f>'2 Diagnostics Ordering list'!G207*'2 Diagnostics Ordering list'!L207</f>
        <v>0</v>
      </c>
      <c r="G242" s="2">
        <f>'2 Diagnostics Ordering list'!J207</f>
        <v>0</v>
      </c>
    </row>
    <row r="243" spans="1:7" x14ac:dyDescent="0.2">
      <c r="A243" s="2">
        <f>'2 Diagnostics Ordering list'!A208</f>
        <v>106388</v>
      </c>
      <c r="B243" s="2" t="str">
        <f>'2 Diagnostics Ordering list'!F208</f>
        <v>TTM</v>
      </c>
      <c r="C243" s="2">
        <f>'2 Diagnostics Ordering list'!G208</f>
        <v>0</v>
      </c>
      <c r="D243" s="2" t="str">
        <f>'2 Diagnostics Ordering list'!K208</f>
        <v>General Cargo</v>
      </c>
      <c r="E243" s="2">
        <f>'2 Diagnostics Ordering list'!G208*'2 Diagnostics Ordering list'!P208</f>
        <v>0</v>
      </c>
      <c r="F243" s="2">
        <f>'2 Diagnostics Ordering list'!G208*'2 Diagnostics Ordering list'!L208</f>
        <v>0</v>
      </c>
      <c r="G243" s="2">
        <f>'2 Diagnostics Ordering list'!J208</f>
        <v>0</v>
      </c>
    </row>
    <row r="244" spans="1:7" x14ac:dyDescent="0.2">
      <c r="A244" s="2">
        <f>'2 Diagnostics Ordering list'!A209</f>
        <v>106389</v>
      </c>
      <c r="B244" s="2" t="str">
        <f>'2 Diagnostics Ordering list'!F209</f>
        <v>TTM</v>
      </c>
      <c r="C244" s="2">
        <f>'2 Diagnostics Ordering list'!G209</f>
        <v>0</v>
      </c>
      <c r="D244" s="2" t="str">
        <f>'2 Diagnostics Ordering list'!K209</f>
        <v>General Cargo</v>
      </c>
      <c r="E244" s="2">
        <f>'2 Diagnostics Ordering list'!G209*'2 Diagnostics Ordering list'!P209</f>
        <v>0</v>
      </c>
      <c r="F244" s="2">
        <f>'2 Diagnostics Ordering list'!G209*'2 Diagnostics Ordering list'!L209</f>
        <v>0</v>
      </c>
      <c r="G244" s="2">
        <f>'2 Diagnostics Ordering list'!J209</f>
        <v>0</v>
      </c>
    </row>
    <row r="245" spans="1:7" x14ac:dyDescent="0.2">
      <c r="A245" s="2">
        <f>'2 Diagnostics Ordering list'!A210</f>
        <v>106390</v>
      </c>
      <c r="B245" s="2" t="str">
        <f>'2 Diagnostics Ordering list'!F210</f>
        <v>TTM</v>
      </c>
      <c r="C245" s="2">
        <f>'2 Diagnostics Ordering list'!G210</f>
        <v>0</v>
      </c>
      <c r="D245" s="2" t="str">
        <f>'2 Diagnostics Ordering list'!K210</f>
        <v>General Cargo</v>
      </c>
      <c r="E245" s="2">
        <f>'2 Diagnostics Ordering list'!G210*'2 Diagnostics Ordering list'!P210</f>
        <v>0</v>
      </c>
      <c r="F245" s="2">
        <f>'2 Diagnostics Ordering list'!G210*'2 Diagnostics Ordering list'!L210</f>
        <v>0</v>
      </c>
      <c r="G245" s="2">
        <f>'2 Diagnostics Ordering list'!J210</f>
        <v>0</v>
      </c>
    </row>
    <row r="246" spans="1:7" x14ac:dyDescent="0.2">
      <c r="A246" s="2">
        <f>'2 Diagnostics Ordering list'!A211</f>
        <v>106061</v>
      </c>
      <c r="B246" s="2" t="str">
        <f>'2 Diagnostics Ordering list'!F211</f>
        <v>TTM</v>
      </c>
      <c r="C246" s="2">
        <f>'2 Diagnostics Ordering list'!G211</f>
        <v>0</v>
      </c>
      <c r="D246" s="2" t="str">
        <f>'2 Diagnostics Ordering list'!K211</f>
        <v>General Cargo</v>
      </c>
      <c r="E246" s="2">
        <f>'2 Diagnostics Ordering list'!G211*'2 Diagnostics Ordering list'!P211</f>
        <v>0</v>
      </c>
      <c r="F246" s="2">
        <f>'2 Diagnostics Ordering list'!G211*'2 Diagnostics Ordering list'!L211</f>
        <v>0</v>
      </c>
      <c r="G246" s="2">
        <f>'2 Diagnostics Ordering list'!J211</f>
        <v>0</v>
      </c>
    </row>
    <row r="247" spans="1:7" x14ac:dyDescent="0.2">
      <c r="A247" s="2">
        <f>'2 Diagnostics Ordering list'!A212</f>
        <v>106396</v>
      </c>
      <c r="B247" s="2" t="str">
        <f>'2 Diagnostics Ordering list'!F212</f>
        <v>TTM</v>
      </c>
      <c r="C247" s="2">
        <f>'2 Diagnostics Ordering list'!G212</f>
        <v>0</v>
      </c>
      <c r="D247" s="2" t="str">
        <f>'2 Diagnostics Ordering list'!K212</f>
        <v>General Cargo</v>
      </c>
      <c r="E247" s="2">
        <f>'2 Diagnostics Ordering list'!G212*'2 Diagnostics Ordering list'!P212</f>
        <v>0</v>
      </c>
      <c r="F247" s="2">
        <f>'2 Diagnostics Ordering list'!G212*'2 Diagnostics Ordering list'!L212</f>
        <v>0</v>
      </c>
      <c r="G247" s="2">
        <f>'2 Diagnostics Ordering list'!J212</f>
        <v>0</v>
      </c>
    </row>
    <row r="248" spans="1:7" x14ac:dyDescent="0.2">
      <c r="A248" s="2">
        <f>'2 Diagnostics Ordering list'!A213</f>
        <v>106398</v>
      </c>
      <c r="B248" s="2" t="str">
        <f>'2 Diagnostics Ordering list'!F213</f>
        <v>TTM</v>
      </c>
      <c r="C248" s="2">
        <f>'2 Diagnostics Ordering list'!G213</f>
        <v>0</v>
      </c>
      <c r="D248" s="2" t="str">
        <f>'2 Diagnostics Ordering list'!K213</f>
        <v>General Cargo</v>
      </c>
      <c r="E248" s="2">
        <f>'2 Diagnostics Ordering list'!G213*'2 Diagnostics Ordering list'!P213</f>
        <v>0</v>
      </c>
      <c r="F248" s="2">
        <f>'2 Diagnostics Ordering list'!G213*'2 Diagnostics Ordering list'!L213</f>
        <v>0</v>
      </c>
      <c r="G248" s="2">
        <f>'2 Diagnostics Ordering list'!J213</f>
        <v>0</v>
      </c>
    </row>
    <row r="249" spans="1:7" x14ac:dyDescent="0.2">
      <c r="A249" s="2">
        <f>'2 Diagnostics Ordering list'!A214</f>
        <v>106412</v>
      </c>
      <c r="B249" s="2" t="str">
        <f>'2 Diagnostics Ordering list'!F214</f>
        <v>TTM</v>
      </c>
      <c r="C249" s="2">
        <f>'2 Diagnostics Ordering list'!G214</f>
        <v>0</v>
      </c>
      <c r="D249" s="2" t="str">
        <f>'2 Diagnostics Ordering list'!K214</f>
        <v>General Cargo</v>
      </c>
      <c r="E249" s="2">
        <f>'2 Diagnostics Ordering list'!G214*'2 Diagnostics Ordering list'!P214</f>
        <v>0</v>
      </c>
      <c r="F249" s="2">
        <f>'2 Diagnostics Ordering list'!G214*'2 Diagnostics Ordering list'!L214</f>
        <v>0</v>
      </c>
      <c r="G249" s="2">
        <f>'2 Diagnostics Ordering list'!J214</f>
        <v>0</v>
      </c>
    </row>
    <row r="250" spans="1:7" x14ac:dyDescent="0.2">
      <c r="A250" s="2">
        <f>'2 Diagnostics Ordering list'!A215</f>
        <v>106068</v>
      </c>
      <c r="B250" s="2" t="str">
        <f>'2 Diagnostics Ordering list'!F215</f>
        <v>TTM</v>
      </c>
      <c r="C250" s="2">
        <f>'2 Diagnostics Ordering list'!G215</f>
        <v>0</v>
      </c>
      <c r="D250" s="2" t="str">
        <f>'2 Diagnostics Ordering list'!K215</f>
        <v>General Cargo</v>
      </c>
      <c r="E250" s="2">
        <f>'2 Diagnostics Ordering list'!G215*'2 Diagnostics Ordering list'!P215</f>
        <v>0</v>
      </c>
      <c r="F250" s="2">
        <f>'2 Diagnostics Ordering list'!G215*'2 Diagnostics Ordering list'!L215</f>
        <v>0</v>
      </c>
      <c r="G250" s="2">
        <f>'2 Diagnostics Ordering list'!J215</f>
        <v>0</v>
      </c>
    </row>
    <row r="251" spans="1:7" x14ac:dyDescent="0.2">
      <c r="A251" s="2">
        <f>'2 Diagnostics Ordering list'!A216</f>
        <v>106446</v>
      </c>
      <c r="B251" s="2" t="str">
        <f>'2 Diagnostics Ordering list'!F216</f>
        <v>TTM</v>
      </c>
      <c r="C251" s="2">
        <f>'2 Diagnostics Ordering list'!G216</f>
        <v>0</v>
      </c>
      <c r="D251" s="2" t="str">
        <f>'2 Diagnostics Ordering list'!K216</f>
        <v>General Cargo</v>
      </c>
      <c r="E251" s="2">
        <f>'2 Diagnostics Ordering list'!G216*'2 Diagnostics Ordering list'!P216</f>
        <v>0</v>
      </c>
      <c r="F251" s="2">
        <f>'2 Diagnostics Ordering list'!G216*'2 Diagnostics Ordering list'!L216</f>
        <v>0</v>
      </c>
      <c r="G251" s="2">
        <f>'2 Diagnostics Ordering list'!J216</f>
        <v>0</v>
      </c>
    </row>
    <row r="252" spans="1:7" x14ac:dyDescent="0.2">
      <c r="A252" s="2">
        <f>'2 Diagnostics Ordering list'!A217</f>
        <v>106384</v>
      </c>
      <c r="B252" s="2" t="str">
        <f>'2 Diagnostics Ordering list'!F217</f>
        <v>TTM</v>
      </c>
      <c r="C252" s="2">
        <f>'2 Diagnostics Ordering list'!G217</f>
        <v>0</v>
      </c>
      <c r="D252" s="2" t="str">
        <f>'2 Diagnostics Ordering list'!K217</f>
        <v>General Cargo</v>
      </c>
      <c r="E252" s="2">
        <f>'2 Diagnostics Ordering list'!G217*'2 Diagnostics Ordering list'!P217</f>
        <v>0</v>
      </c>
      <c r="F252" s="2">
        <f>'2 Diagnostics Ordering list'!G217*'2 Diagnostics Ordering list'!L217</f>
        <v>0</v>
      </c>
      <c r="G252" s="2">
        <f>'2 Diagnostics Ordering list'!J217</f>
        <v>0</v>
      </c>
    </row>
    <row r="253" spans="1:7" x14ac:dyDescent="0.2">
      <c r="A253" s="2">
        <f>'2 Diagnostics Ordering list'!A218</f>
        <v>106340</v>
      </c>
      <c r="B253" s="2" t="str">
        <f>'2 Diagnostics Ordering list'!F218</f>
        <v>TTM</v>
      </c>
      <c r="C253" s="2">
        <f>'2 Diagnostics Ordering list'!G218</f>
        <v>0</v>
      </c>
      <c r="D253" s="2" t="str">
        <f>'2 Diagnostics Ordering list'!K218</f>
        <v>General Cargo</v>
      </c>
      <c r="E253" s="2">
        <f>'2 Diagnostics Ordering list'!G218*'2 Diagnostics Ordering list'!P218</f>
        <v>0</v>
      </c>
      <c r="F253" s="2">
        <f>'2 Diagnostics Ordering list'!G218*'2 Diagnostics Ordering list'!L218</f>
        <v>0</v>
      </c>
      <c r="G253" s="2">
        <f>'2 Diagnostics Ordering list'!J218</f>
        <v>0</v>
      </c>
    </row>
    <row r="254" spans="1:7" x14ac:dyDescent="0.2">
      <c r="A254" s="2" t="str">
        <f>'2 Diagnostics Ordering list'!A219</f>
        <v xml:space="preserve">	106741</v>
      </c>
      <c r="B254" s="2" t="str">
        <f>'2 Diagnostics Ordering list'!F219</f>
        <v>TTM</v>
      </c>
      <c r="C254" s="2">
        <f>'2 Diagnostics Ordering list'!G219</f>
        <v>0</v>
      </c>
      <c r="D254" s="2" t="str">
        <f>'2 Diagnostics Ordering list'!K219</f>
        <v>General Cargo</v>
      </c>
      <c r="E254" s="2">
        <f>'2 Diagnostics Ordering list'!G219*'2 Diagnostics Ordering list'!P219</f>
        <v>0</v>
      </c>
      <c r="F254" s="2">
        <f>'2 Diagnostics Ordering list'!G219*'2 Diagnostics Ordering list'!L219</f>
        <v>0</v>
      </c>
      <c r="G254" s="2">
        <f>'2 Diagnostics Ordering list'!J219</f>
        <v>0</v>
      </c>
    </row>
    <row r="255" spans="1:7" x14ac:dyDescent="0.2">
      <c r="A255" s="2" t="str">
        <f>'2 Diagnostics Ordering list'!A220</f>
        <v>1.4.6 BD MAX equipment</v>
      </c>
      <c r="B255" s="2">
        <f>'2 Diagnostics Ordering list'!F220</f>
        <v>0</v>
      </c>
      <c r="C255" s="2">
        <f>'2 Diagnostics Ordering list'!G220</f>
        <v>0</v>
      </c>
      <c r="D255" s="2">
        <f>'2 Diagnostics Ordering list'!K220</f>
        <v>0</v>
      </c>
      <c r="E255" s="2">
        <f>'2 Diagnostics Ordering list'!G220*'2 Diagnostics Ordering list'!P220</f>
        <v>0</v>
      </c>
      <c r="F255" s="2">
        <f>'2 Diagnostics Ordering list'!G220*'2 Diagnostics Ordering list'!L220</f>
        <v>0</v>
      </c>
      <c r="G255" s="2">
        <f>'2 Diagnostics Ordering list'!J220</f>
        <v>0</v>
      </c>
    </row>
    <row r="256" spans="1:7" x14ac:dyDescent="0.2">
      <c r="A256" s="2">
        <f>'2 Diagnostics Ordering list'!A221</f>
        <v>106919</v>
      </c>
      <c r="B256" s="2" t="str">
        <f>'2 Diagnostics Ordering list'!F221</f>
        <v>BD International</v>
      </c>
      <c r="C256" s="2">
        <f>'2 Diagnostics Ordering list'!G221</f>
        <v>0</v>
      </c>
      <c r="D256" s="2" t="str">
        <f>'2 Diagnostics Ordering list'!K221</f>
        <v>General Cargo - large</v>
      </c>
      <c r="E256" s="2">
        <f>'2 Diagnostics Ordering list'!G221*'2 Diagnostics Ordering list'!P221</f>
        <v>0</v>
      </c>
      <c r="F256" s="2">
        <f>'2 Diagnostics Ordering list'!G221*'2 Diagnostics Ordering list'!L221</f>
        <v>0</v>
      </c>
      <c r="G256" s="2">
        <f>'2 Diagnostics Ordering list'!J221</f>
        <v>0</v>
      </c>
    </row>
    <row r="257" spans="1:7" x14ac:dyDescent="0.2">
      <c r="A257" s="2">
        <f>'2 Diagnostics Ordering list'!A222</f>
        <v>106920</v>
      </c>
      <c r="B257" s="2" t="str">
        <f>'2 Diagnostics Ordering list'!F222</f>
        <v>BD International</v>
      </c>
      <c r="C257" s="2">
        <f>'2 Diagnostics Ordering list'!G222</f>
        <v>0</v>
      </c>
      <c r="D257" s="2" t="str">
        <f>'2 Diagnostics Ordering list'!K222</f>
        <v>Service</v>
      </c>
      <c r="E257" s="2" t="e">
        <f>'2 Diagnostics Ordering list'!G222*'2 Diagnostics Ordering list'!P222</f>
        <v>#VALUE!</v>
      </c>
      <c r="F257" s="2" t="e">
        <f>'2 Diagnostics Ordering list'!G222*'2 Diagnostics Ordering list'!L222</f>
        <v>#VALUE!</v>
      </c>
      <c r="G257" s="2">
        <f>'2 Diagnostics Ordering list'!J222</f>
        <v>0</v>
      </c>
    </row>
    <row r="258" spans="1:7" x14ac:dyDescent="0.2">
      <c r="A258" s="2" t="str">
        <f>'2 Diagnostics Ordering list'!A223</f>
        <v>1.4.7 BD MAX reagents</v>
      </c>
      <c r="B258" s="2">
        <f>'2 Diagnostics Ordering list'!F223</f>
        <v>0</v>
      </c>
      <c r="C258" s="2">
        <f>'2 Diagnostics Ordering list'!G223</f>
        <v>0</v>
      </c>
      <c r="D258" s="2">
        <f>'2 Diagnostics Ordering list'!K223</f>
        <v>0</v>
      </c>
      <c r="E258" s="2">
        <f>'2 Diagnostics Ordering list'!G223*'2 Diagnostics Ordering list'!P223</f>
        <v>0</v>
      </c>
      <c r="F258" s="2">
        <f>'2 Diagnostics Ordering list'!G223*'2 Diagnostics Ordering list'!L223</f>
        <v>0</v>
      </c>
      <c r="G258" s="2">
        <f>'2 Diagnostics Ordering list'!J223</f>
        <v>0</v>
      </c>
    </row>
    <row r="259" spans="1:7" x14ac:dyDescent="0.2">
      <c r="A259" s="2">
        <f>'2 Diagnostics Ordering list'!A224</f>
        <v>106921</v>
      </c>
      <c r="B259" s="2" t="str">
        <f>'2 Diagnostics Ordering list'!F224</f>
        <v>BD International</v>
      </c>
      <c r="C259" s="2">
        <f>'2 Diagnostics Ordering list'!G224</f>
        <v>0</v>
      </c>
      <c r="D259" s="2" t="str">
        <f>'2 Diagnostics Ordering list'!K224</f>
        <v>General Cargo</v>
      </c>
      <c r="E259" s="2">
        <f>'2 Diagnostics Ordering list'!G224*'2 Diagnostics Ordering list'!P224</f>
        <v>0</v>
      </c>
      <c r="F259" s="2">
        <f>'2 Diagnostics Ordering list'!G224*'2 Diagnostics Ordering list'!L224</f>
        <v>0</v>
      </c>
      <c r="G259" s="2">
        <f>'2 Diagnostics Ordering list'!J224</f>
        <v>0</v>
      </c>
    </row>
    <row r="260" spans="1:7" x14ac:dyDescent="0.2">
      <c r="A260" s="2">
        <f>'2 Diagnostics Ordering list'!A225</f>
        <v>106922</v>
      </c>
      <c r="B260" s="2" t="str">
        <f>'2 Diagnostics Ordering list'!F225</f>
        <v>BD International</v>
      </c>
      <c r="C260" s="2">
        <f>'2 Diagnostics Ordering list'!G225</f>
        <v>0</v>
      </c>
      <c r="D260" s="2" t="str">
        <f>'2 Diagnostics Ordering list'!K225</f>
        <v>Dangerous cargo
UN1824 Class 8; PG II</v>
      </c>
      <c r="E260" s="2">
        <f>'2 Diagnostics Ordering list'!G225*'2 Diagnostics Ordering list'!P225</f>
        <v>0</v>
      </c>
      <c r="F260" s="2">
        <f>'2 Diagnostics Ordering list'!G225*'2 Diagnostics Ordering list'!L225</f>
        <v>0</v>
      </c>
      <c r="G260" s="2">
        <f>'2 Diagnostics Ordering list'!J225</f>
        <v>0</v>
      </c>
    </row>
    <row r="261" spans="1:7" x14ac:dyDescent="0.2">
      <c r="A261" s="2">
        <f>'2 Diagnostics Ordering list'!A226</f>
        <v>106978</v>
      </c>
      <c r="B261" s="2" t="str">
        <f>'2 Diagnostics Ordering list'!F226</f>
        <v>BD International</v>
      </c>
      <c r="C261" s="2">
        <f>'2 Diagnostics Ordering list'!G226</f>
        <v>0</v>
      </c>
      <c r="D261" s="2" t="str">
        <f>'2 Diagnostics Ordering list'!K226</f>
        <v>General Cargo</v>
      </c>
      <c r="E261" s="2">
        <f>'2 Diagnostics Ordering list'!G226*'2 Diagnostics Ordering list'!P226</f>
        <v>0</v>
      </c>
      <c r="F261" s="2">
        <f>'2 Diagnostics Ordering list'!G226*'2 Diagnostics Ordering list'!L226</f>
        <v>0</v>
      </c>
      <c r="G261" s="2">
        <f>'2 Diagnostics Ordering list'!J226</f>
        <v>0</v>
      </c>
    </row>
    <row r="262" spans="1:7" x14ac:dyDescent="0.2">
      <c r="A262" s="2" t="str">
        <f>'2 Diagnostics Ordering list'!A227</f>
        <v>1.4.8 BD MAX Consumables</v>
      </c>
      <c r="B262" s="2">
        <f>'2 Diagnostics Ordering list'!F227</f>
        <v>0</v>
      </c>
      <c r="C262" s="2">
        <f>'2 Diagnostics Ordering list'!G227</f>
        <v>0</v>
      </c>
      <c r="D262" s="2">
        <f>'2 Diagnostics Ordering list'!K227</f>
        <v>0</v>
      </c>
      <c r="E262" s="2">
        <f>'2 Diagnostics Ordering list'!G227*'2 Diagnostics Ordering list'!P227</f>
        <v>0</v>
      </c>
      <c r="F262" s="2">
        <f>'2 Diagnostics Ordering list'!G227*'2 Diagnostics Ordering list'!L227</f>
        <v>0</v>
      </c>
      <c r="G262" s="2">
        <f>'2 Diagnostics Ordering list'!J227</f>
        <v>0</v>
      </c>
    </row>
    <row r="263" spans="1:7" x14ac:dyDescent="0.2">
      <c r="A263" s="2">
        <f>'2 Diagnostics Ordering list'!A228</f>
        <v>106923</v>
      </c>
      <c r="B263" s="2" t="str">
        <f>'2 Diagnostics Ordering list'!F228</f>
        <v>BD International</v>
      </c>
      <c r="C263" s="2">
        <f>'2 Diagnostics Ordering list'!G228</f>
        <v>0</v>
      </c>
      <c r="D263" s="2" t="str">
        <f>'2 Diagnostics Ordering list'!K228</f>
        <v>General Cargo</v>
      </c>
      <c r="E263" s="2">
        <f>'2 Diagnostics Ordering list'!G228*'2 Diagnostics Ordering list'!P228</f>
        <v>0</v>
      </c>
      <c r="F263" s="2">
        <f>'2 Diagnostics Ordering list'!G228*'2 Diagnostics Ordering list'!L228</f>
        <v>0</v>
      </c>
      <c r="G263" s="2">
        <f>'2 Diagnostics Ordering list'!J228</f>
        <v>0</v>
      </c>
    </row>
    <row r="264" spans="1:7" x14ac:dyDescent="0.2">
      <c r="A264" s="2">
        <f>'2 Diagnostics Ordering list'!A229</f>
        <v>106925</v>
      </c>
      <c r="B264" s="2" t="str">
        <f>'2 Diagnostics Ordering list'!F229</f>
        <v>BD International</v>
      </c>
      <c r="C264" s="2">
        <f>'2 Diagnostics Ordering list'!G229</f>
        <v>0</v>
      </c>
      <c r="D264" s="2" t="str">
        <f>'2 Diagnostics Ordering list'!K229</f>
        <v>General Cargo</v>
      </c>
      <c r="E264" s="2">
        <f>'2 Diagnostics Ordering list'!G229*'2 Diagnostics Ordering list'!P229</f>
        <v>0</v>
      </c>
      <c r="F264" s="2">
        <f>'2 Diagnostics Ordering list'!G229*'2 Diagnostics Ordering list'!L229</f>
        <v>0</v>
      </c>
      <c r="G264" s="2">
        <f>'2 Diagnostics Ordering list'!J229</f>
        <v>0</v>
      </c>
    </row>
    <row r="265" spans="1:7" x14ac:dyDescent="0.2">
      <c r="A265" s="2">
        <f>'2 Diagnostics Ordering list'!A230</f>
        <v>106926</v>
      </c>
      <c r="B265" s="2" t="str">
        <f>'2 Diagnostics Ordering list'!F230</f>
        <v>BD International</v>
      </c>
      <c r="C265" s="2">
        <f>'2 Diagnostics Ordering list'!G230</f>
        <v>0</v>
      </c>
      <c r="D265" s="2" t="str">
        <f>'2 Diagnostics Ordering list'!K230</f>
        <v>General Cargo</v>
      </c>
      <c r="E265" s="2">
        <f>'2 Diagnostics Ordering list'!G230*'2 Diagnostics Ordering list'!P230</f>
        <v>0</v>
      </c>
      <c r="F265" s="2">
        <f>'2 Diagnostics Ordering list'!G230*'2 Diagnostics Ordering list'!L230</f>
        <v>0</v>
      </c>
      <c r="G265" s="2">
        <f>'2 Diagnostics Ordering list'!J230</f>
        <v>0</v>
      </c>
    </row>
    <row r="266" spans="1:7" x14ac:dyDescent="0.2">
      <c r="A266" s="2">
        <f>'2 Diagnostics Ordering list'!A231</f>
        <v>106927</v>
      </c>
      <c r="B266" s="2" t="str">
        <f>'2 Diagnostics Ordering list'!F231</f>
        <v>BD International</v>
      </c>
      <c r="C266" s="2">
        <f>'2 Diagnostics Ordering list'!G231</f>
        <v>0</v>
      </c>
      <c r="D266" s="2" t="str">
        <f>'2 Diagnostics Ordering list'!K231</f>
        <v>General Cargo</v>
      </c>
      <c r="E266" s="2">
        <f>'2 Diagnostics Ordering list'!G231*'2 Diagnostics Ordering list'!P231</f>
        <v>0</v>
      </c>
      <c r="F266" s="2">
        <f>'2 Diagnostics Ordering list'!G231*'2 Diagnostics Ordering list'!L231</f>
        <v>0</v>
      </c>
      <c r="G266" s="2">
        <f>'2 Diagnostics Ordering list'!J231</f>
        <v>0</v>
      </c>
    </row>
    <row r="267" spans="1:7" x14ac:dyDescent="0.2">
      <c r="A267" s="2">
        <f>'2 Diagnostics Ordering list'!A232</f>
        <v>106928</v>
      </c>
      <c r="B267" s="2" t="str">
        <f>'2 Diagnostics Ordering list'!F232</f>
        <v>BD International</v>
      </c>
      <c r="C267" s="2">
        <f>'2 Diagnostics Ordering list'!G232</f>
        <v>0</v>
      </c>
      <c r="D267" s="2" t="str">
        <f>'2 Diagnostics Ordering list'!K232</f>
        <v>General Cargo</v>
      </c>
      <c r="E267" s="2">
        <f>'2 Diagnostics Ordering list'!G232*'2 Diagnostics Ordering list'!P232</f>
        <v>0</v>
      </c>
      <c r="F267" s="2">
        <f>'2 Diagnostics Ordering list'!G232*'2 Diagnostics Ordering list'!L232</f>
        <v>0</v>
      </c>
      <c r="G267" s="2">
        <f>'2 Diagnostics Ordering list'!J232</f>
        <v>0</v>
      </c>
    </row>
    <row r="268" spans="1:7" x14ac:dyDescent="0.2">
      <c r="A268" s="2">
        <f>'2 Diagnostics Ordering list'!A233</f>
        <v>106929</v>
      </c>
      <c r="B268" s="2" t="str">
        <f>'2 Diagnostics Ordering list'!F233</f>
        <v>BD International</v>
      </c>
      <c r="C268" s="2">
        <f>'2 Diagnostics Ordering list'!G233</f>
        <v>0</v>
      </c>
      <c r="D268" s="2" t="str">
        <f>'2 Diagnostics Ordering list'!K233</f>
        <v>General Cargo</v>
      </c>
      <c r="E268" s="2">
        <f>'2 Diagnostics Ordering list'!G233*'2 Diagnostics Ordering list'!P233</f>
        <v>0</v>
      </c>
      <c r="F268" s="2">
        <f>'2 Diagnostics Ordering list'!G233*'2 Diagnostics Ordering list'!L233</f>
        <v>0</v>
      </c>
      <c r="G268" s="2">
        <f>'2 Diagnostics Ordering list'!J233</f>
        <v>0</v>
      </c>
    </row>
    <row r="269" spans="1:7" x14ac:dyDescent="0.2">
      <c r="A269" s="2">
        <f>'2 Diagnostics Ordering list'!A234</f>
        <v>106930</v>
      </c>
      <c r="B269" s="2" t="str">
        <f>'2 Diagnostics Ordering list'!F234</f>
        <v>BD International</v>
      </c>
      <c r="C269" s="2">
        <f>'2 Diagnostics Ordering list'!G234</f>
        <v>0</v>
      </c>
      <c r="D269" s="2" t="str">
        <f>'2 Diagnostics Ordering list'!K234</f>
        <v>General Cargo</v>
      </c>
      <c r="E269" s="2">
        <f>'2 Diagnostics Ordering list'!G234*'2 Diagnostics Ordering list'!P234</f>
        <v>0</v>
      </c>
      <c r="F269" s="2">
        <f>'2 Diagnostics Ordering list'!G234*'2 Diagnostics Ordering list'!L234</f>
        <v>0</v>
      </c>
      <c r="G269" s="2">
        <f>'2 Diagnostics Ordering list'!J234</f>
        <v>0</v>
      </c>
    </row>
    <row r="270" spans="1:7" x14ac:dyDescent="0.2">
      <c r="A270" s="2">
        <f>'2 Diagnostics Ordering list'!A235</f>
        <v>106931</v>
      </c>
      <c r="B270" s="2" t="str">
        <f>'2 Diagnostics Ordering list'!F235</f>
        <v>BD International</v>
      </c>
      <c r="C270" s="2">
        <f>'2 Diagnostics Ordering list'!G235</f>
        <v>0</v>
      </c>
      <c r="D270" s="2" t="str">
        <f>'2 Diagnostics Ordering list'!K235</f>
        <v>General Cargo</v>
      </c>
      <c r="E270" s="2">
        <f>'2 Diagnostics Ordering list'!G235*'2 Diagnostics Ordering list'!P235</f>
        <v>0</v>
      </c>
      <c r="F270" s="2">
        <f>'2 Diagnostics Ordering list'!G235*'2 Diagnostics Ordering list'!L235</f>
        <v>0</v>
      </c>
      <c r="G270" s="2">
        <f>'2 Diagnostics Ordering list'!J235</f>
        <v>0</v>
      </c>
    </row>
    <row r="271" spans="1:7" x14ac:dyDescent="0.2">
      <c r="A271" s="2">
        <f>'2 Diagnostics Ordering list'!A236</f>
        <v>106932</v>
      </c>
      <c r="B271" s="2" t="str">
        <f>'2 Diagnostics Ordering list'!F236</f>
        <v>BD International</v>
      </c>
      <c r="C271" s="2">
        <f>'2 Diagnostics Ordering list'!G236</f>
        <v>0</v>
      </c>
      <c r="D271" s="2" t="str">
        <f>'2 Diagnostics Ordering list'!K236</f>
        <v>General Cargo</v>
      </c>
      <c r="E271" s="2">
        <f>'2 Diagnostics Ordering list'!G236*'2 Diagnostics Ordering list'!P236</f>
        <v>0</v>
      </c>
      <c r="F271" s="2">
        <f>'2 Diagnostics Ordering list'!G236*'2 Diagnostics Ordering list'!L236</f>
        <v>0</v>
      </c>
      <c r="G271" s="2">
        <f>'2 Diagnostics Ordering list'!J236</f>
        <v>0</v>
      </c>
    </row>
    <row r="272" spans="1:7" x14ac:dyDescent="0.2">
      <c r="A272" s="2">
        <f>'2 Diagnostics Ordering list'!A237</f>
        <v>106685</v>
      </c>
      <c r="B272" s="2" t="str">
        <f>'2 Diagnostics Ordering list'!F237</f>
        <v>BD International</v>
      </c>
      <c r="C272" s="2">
        <f>'2 Diagnostics Ordering list'!G237</f>
        <v>0</v>
      </c>
      <c r="D272" s="2" t="str">
        <f>'2 Diagnostics Ordering list'!K237</f>
        <v>Cool cargo (+2-+8°C)</v>
      </c>
      <c r="E272" s="2">
        <f>'2 Diagnostics Ordering list'!G237*'2 Diagnostics Ordering list'!P237</f>
        <v>0</v>
      </c>
      <c r="F272" s="2">
        <f>'2 Diagnostics Ordering list'!G237*'2 Diagnostics Ordering list'!L237</f>
        <v>0</v>
      </c>
      <c r="G272" s="2">
        <f>'2 Diagnostics Ordering list'!J237</f>
        <v>0</v>
      </c>
    </row>
    <row r="273" spans="1:7" x14ac:dyDescent="0.2">
      <c r="A273" s="2">
        <f>'2 Diagnostics Ordering list'!A238</f>
        <v>106933</v>
      </c>
      <c r="B273" s="2" t="str">
        <f>'2 Diagnostics Ordering list'!F238</f>
        <v>BD International</v>
      </c>
      <c r="C273" s="2">
        <f>'2 Diagnostics Ordering list'!G238</f>
        <v>0</v>
      </c>
      <c r="D273" s="2" t="str">
        <f>'2 Diagnostics Ordering list'!K238</f>
        <v>General Cargo</v>
      </c>
      <c r="E273" s="2">
        <f>'2 Diagnostics Ordering list'!G238*'2 Diagnostics Ordering list'!P238</f>
        <v>0</v>
      </c>
      <c r="F273" s="2">
        <f>'2 Diagnostics Ordering list'!G238*'2 Diagnostics Ordering list'!L238</f>
        <v>0</v>
      </c>
      <c r="G273" s="2">
        <f>'2 Diagnostics Ordering list'!J238</f>
        <v>0</v>
      </c>
    </row>
    <row r="274" spans="1:7" x14ac:dyDescent="0.2">
      <c r="A274" s="2" t="str">
        <f>'2 Diagnostics Ordering list'!A239</f>
        <v>1.4.9 Fluorotype equipment</v>
      </c>
      <c r="B274" s="2">
        <f>'2 Diagnostics Ordering list'!F239</f>
        <v>0</v>
      </c>
      <c r="C274" s="2">
        <f>'2 Diagnostics Ordering list'!G239</f>
        <v>0</v>
      </c>
      <c r="D274" s="2">
        <f>'2 Diagnostics Ordering list'!K239</f>
        <v>0</v>
      </c>
      <c r="E274" s="2">
        <f>'2 Diagnostics Ordering list'!G239*'2 Diagnostics Ordering list'!P239</f>
        <v>0</v>
      </c>
      <c r="F274" s="2">
        <f>'2 Diagnostics Ordering list'!G239*'2 Diagnostics Ordering list'!L239</f>
        <v>0</v>
      </c>
      <c r="G274" s="2">
        <f>'2 Diagnostics Ordering list'!J239</f>
        <v>0</v>
      </c>
    </row>
    <row r="275" spans="1:7" x14ac:dyDescent="0.2">
      <c r="A275" s="2">
        <f>'2 Diagnostics Ordering list'!A240</f>
        <v>106961</v>
      </c>
      <c r="B275" s="2" t="str">
        <f>'2 Diagnostics Ordering list'!F240</f>
        <v>Hain LifeScience GMBH</v>
      </c>
      <c r="C275" s="2">
        <f>'2 Diagnostics Ordering list'!G240</f>
        <v>0</v>
      </c>
      <c r="D275" s="2" t="str">
        <f>'2 Diagnostics Ordering list'!K240</f>
        <v>General Cargo</v>
      </c>
      <c r="E275" s="2">
        <f>'2 Diagnostics Ordering list'!G240*'2 Diagnostics Ordering list'!P240</f>
        <v>0</v>
      </c>
      <c r="F275" s="2">
        <f>'2 Diagnostics Ordering list'!G240*'2 Diagnostics Ordering list'!L240</f>
        <v>0</v>
      </c>
      <c r="G275" s="2">
        <f>'2 Diagnostics Ordering list'!J240</f>
        <v>0</v>
      </c>
    </row>
    <row r="276" spans="1:7" x14ac:dyDescent="0.2">
      <c r="A276" s="2">
        <f>'2 Diagnostics Ordering list'!A241</f>
        <v>106962</v>
      </c>
      <c r="B276" s="2" t="str">
        <f>'2 Diagnostics Ordering list'!F241</f>
        <v>Hain LifeScience GMBH</v>
      </c>
      <c r="C276" s="2">
        <f>'2 Diagnostics Ordering list'!G241</f>
        <v>0</v>
      </c>
      <c r="D276" s="2" t="str">
        <f>'2 Diagnostics Ordering list'!K241</f>
        <v>General Cargo</v>
      </c>
      <c r="E276" s="2">
        <f>'2 Diagnostics Ordering list'!G241*'2 Diagnostics Ordering list'!P241</f>
        <v>0</v>
      </c>
      <c r="F276" s="2">
        <f>'2 Diagnostics Ordering list'!G241*'2 Diagnostics Ordering list'!L241</f>
        <v>0</v>
      </c>
      <c r="G276" s="2">
        <f>'2 Diagnostics Ordering list'!J241</f>
        <v>0</v>
      </c>
    </row>
    <row r="277" spans="1:7" x14ac:dyDescent="0.2">
      <c r="A277" s="2">
        <f>'2 Diagnostics Ordering list'!A242</f>
        <v>106963</v>
      </c>
      <c r="B277" s="2" t="str">
        <f>'2 Diagnostics Ordering list'!F242</f>
        <v>Hain LifeScience GMBH</v>
      </c>
      <c r="C277" s="2">
        <f>'2 Diagnostics Ordering list'!G242</f>
        <v>0</v>
      </c>
      <c r="D277" s="2" t="str">
        <f>'2 Diagnostics Ordering list'!K242</f>
        <v>General Cargo</v>
      </c>
      <c r="E277" s="2">
        <f>'2 Diagnostics Ordering list'!G242*'2 Diagnostics Ordering list'!P242</f>
        <v>0</v>
      </c>
      <c r="F277" s="2">
        <f>'2 Diagnostics Ordering list'!G242*'2 Diagnostics Ordering list'!L242</f>
        <v>0</v>
      </c>
      <c r="G277" s="2">
        <f>'2 Diagnostics Ordering list'!J242</f>
        <v>0</v>
      </c>
    </row>
    <row r="278" spans="1:7" x14ac:dyDescent="0.2">
      <c r="A278" s="2">
        <f>'2 Diagnostics Ordering list'!A243</f>
        <v>106964</v>
      </c>
      <c r="B278" s="2" t="str">
        <f>'2 Diagnostics Ordering list'!F243</f>
        <v>Hain LifeScience GMBH</v>
      </c>
      <c r="C278" s="2">
        <f>'2 Diagnostics Ordering list'!G243</f>
        <v>0</v>
      </c>
      <c r="D278" s="2" t="str">
        <f>'2 Diagnostics Ordering list'!K243</f>
        <v>General Cargo</v>
      </c>
      <c r="E278" s="2">
        <f>'2 Diagnostics Ordering list'!G243*'2 Diagnostics Ordering list'!P243</f>
        <v>0</v>
      </c>
      <c r="F278" s="2">
        <f>'2 Diagnostics Ordering list'!G243*'2 Diagnostics Ordering list'!L243</f>
        <v>0</v>
      </c>
      <c r="G278" s="2">
        <f>'2 Diagnostics Ordering list'!J243</f>
        <v>0</v>
      </c>
    </row>
    <row r="279" spans="1:7" x14ac:dyDescent="0.2">
      <c r="A279" s="2">
        <f>'2 Diagnostics Ordering list'!A244</f>
        <v>106965</v>
      </c>
      <c r="B279" s="2" t="str">
        <f>'2 Diagnostics Ordering list'!F244</f>
        <v>Hain LifeScience GMBH</v>
      </c>
      <c r="C279" s="2">
        <f>'2 Diagnostics Ordering list'!G244</f>
        <v>0</v>
      </c>
      <c r="D279" s="2" t="str">
        <f>'2 Diagnostics Ordering list'!K244</f>
        <v>General Cargo</v>
      </c>
      <c r="E279" s="2">
        <f>'2 Diagnostics Ordering list'!G244*'2 Diagnostics Ordering list'!P244</f>
        <v>0</v>
      </c>
      <c r="F279" s="2">
        <f>'2 Diagnostics Ordering list'!G244*'2 Diagnostics Ordering list'!L244</f>
        <v>0</v>
      </c>
      <c r="G279" s="2">
        <f>'2 Diagnostics Ordering list'!J244</f>
        <v>0</v>
      </c>
    </row>
    <row r="280" spans="1:7" x14ac:dyDescent="0.2">
      <c r="A280" s="2" t="str">
        <f>'2 Diagnostics Ordering list'!A245</f>
        <v>1.4.10 Fluorotype reagents</v>
      </c>
      <c r="B280" s="2">
        <f>'2 Diagnostics Ordering list'!F245</f>
        <v>0</v>
      </c>
      <c r="C280" s="2">
        <f>'2 Diagnostics Ordering list'!G245</f>
        <v>0</v>
      </c>
      <c r="D280" s="2">
        <f>'2 Diagnostics Ordering list'!K245</f>
        <v>0</v>
      </c>
      <c r="E280" s="2">
        <f>'2 Diagnostics Ordering list'!G245*'2 Diagnostics Ordering list'!P245</f>
        <v>0</v>
      </c>
      <c r="F280" s="2">
        <f>'2 Diagnostics Ordering list'!G245*'2 Diagnostics Ordering list'!L245</f>
        <v>0</v>
      </c>
      <c r="G280" s="2">
        <f>'2 Diagnostics Ordering list'!J245</f>
        <v>0</v>
      </c>
    </row>
    <row r="281" spans="1:7" x14ac:dyDescent="0.2">
      <c r="A281" s="2">
        <f>'2 Diagnostics Ordering list'!A246</f>
        <v>106966</v>
      </c>
      <c r="B281" s="2" t="str">
        <f>'2 Diagnostics Ordering list'!F246</f>
        <v>Hain LifeScience GMBH</v>
      </c>
      <c r="C281" s="2">
        <f>'2 Diagnostics Ordering list'!G246</f>
        <v>0</v>
      </c>
      <c r="D281" s="2" t="str">
        <f>'2 Diagnostics Ordering list'!K246</f>
        <v>Cool cargo (+2-+8°C)</v>
      </c>
      <c r="E281" s="2">
        <f>'2 Diagnostics Ordering list'!G246*'2 Diagnostics Ordering list'!P246</f>
        <v>0</v>
      </c>
      <c r="F281" s="2">
        <f>'2 Diagnostics Ordering list'!G246*'2 Diagnostics Ordering list'!L246</f>
        <v>0</v>
      </c>
      <c r="G281" s="2">
        <f>'2 Diagnostics Ordering list'!J246</f>
        <v>0</v>
      </c>
    </row>
    <row r="282" spans="1:7" x14ac:dyDescent="0.2">
      <c r="A282" s="2">
        <f>'2 Diagnostics Ordering list'!A247</f>
        <v>106967</v>
      </c>
      <c r="B282" s="2" t="str">
        <f>'2 Diagnostics Ordering list'!F247</f>
        <v>Hain LifeScience GMBH</v>
      </c>
      <c r="C282" s="2">
        <f>'2 Diagnostics Ordering list'!G247</f>
        <v>0</v>
      </c>
      <c r="D282" s="2" t="str">
        <f>'2 Diagnostics Ordering list'!K247</f>
        <v>General cargo</v>
      </c>
      <c r="E282" s="2">
        <f>'2 Diagnostics Ordering list'!G247*'2 Diagnostics Ordering list'!P247</f>
        <v>0</v>
      </c>
      <c r="F282" s="2">
        <f>'2 Diagnostics Ordering list'!G247*'2 Diagnostics Ordering list'!L247</f>
        <v>0</v>
      </c>
      <c r="G282" s="2">
        <f>'2 Diagnostics Ordering list'!J247</f>
        <v>0</v>
      </c>
    </row>
    <row r="283" spans="1:7" x14ac:dyDescent="0.2">
      <c r="A283" s="2">
        <f>'2 Diagnostics Ordering list'!A248</f>
        <v>106968</v>
      </c>
      <c r="B283" s="2" t="str">
        <f>'2 Diagnostics Ordering list'!F248</f>
        <v>Hain LifeScience GMBH</v>
      </c>
      <c r="C283" s="2">
        <f>'2 Diagnostics Ordering list'!G248</f>
        <v>0</v>
      </c>
      <c r="D283" s="2" t="str">
        <f>'2 Diagnostics Ordering list'!K248</f>
        <v xml:space="preserve">Dangerous cargo 
UN 3316, class 9; PG II
</v>
      </c>
      <c r="E283" s="2">
        <f>'2 Diagnostics Ordering list'!G248*'2 Diagnostics Ordering list'!P248</f>
        <v>0</v>
      </c>
      <c r="F283" s="2">
        <f>'2 Diagnostics Ordering list'!G248*'2 Diagnostics Ordering list'!L248</f>
        <v>0</v>
      </c>
      <c r="G283" s="2">
        <f>'2 Diagnostics Ordering list'!J248</f>
        <v>0</v>
      </c>
    </row>
    <row r="284" spans="1:7" x14ac:dyDescent="0.2">
      <c r="A284" s="2">
        <f>'2 Diagnostics Ordering list'!A249</f>
        <v>106969</v>
      </c>
      <c r="B284" s="2" t="str">
        <f>'2 Diagnostics Ordering list'!F249</f>
        <v>Hain LifeScience GMBH</v>
      </c>
      <c r="C284" s="2">
        <f>'2 Diagnostics Ordering list'!G249</f>
        <v>0</v>
      </c>
      <c r="D284" s="2" t="str">
        <f>'2 Diagnostics Ordering list'!K249</f>
        <v>Dangerous cargo
UN 1845. Dry ice (-80 to -18°C)</v>
      </c>
      <c r="E284" s="2">
        <f>'2 Diagnostics Ordering list'!G249*'2 Diagnostics Ordering list'!P249</f>
        <v>0</v>
      </c>
      <c r="F284" s="2">
        <f>'2 Diagnostics Ordering list'!G249*'2 Diagnostics Ordering list'!L249</f>
        <v>0</v>
      </c>
      <c r="G284" s="2">
        <f>'2 Diagnostics Ordering list'!J249</f>
        <v>0</v>
      </c>
    </row>
    <row r="285" spans="1:7" x14ac:dyDescent="0.2">
      <c r="A285" s="2" t="str">
        <f>'2 Diagnostics Ordering list'!A250</f>
        <v>1.4.11 Fluorotype consumables</v>
      </c>
      <c r="B285" s="2">
        <f>'2 Diagnostics Ordering list'!F250</f>
        <v>0</v>
      </c>
      <c r="C285" s="2">
        <f>'2 Diagnostics Ordering list'!G250</f>
        <v>0</v>
      </c>
      <c r="D285" s="2">
        <f>'2 Diagnostics Ordering list'!K250</f>
        <v>0</v>
      </c>
      <c r="E285" s="2">
        <f>'2 Diagnostics Ordering list'!G250*'2 Diagnostics Ordering list'!P250</f>
        <v>0</v>
      </c>
      <c r="F285" s="2">
        <f>'2 Diagnostics Ordering list'!G250*'2 Diagnostics Ordering list'!L250</f>
        <v>0</v>
      </c>
      <c r="G285" s="2">
        <f>'2 Diagnostics Ordering list'!J250</f>
        <v>0</v>
      </c>
    </row>
    <row r="286" spans="1:7" x14ac:dyDescent="0.2">
      <c r="A286" s="2">
        <f>'2 Diagnostics Ordering list'!A251</f>
        <v>106970</v>
      </c>
      <c r="B286" s="2" t="str">
        <f>'2 Diagnostics Ordering list'!F251</f>
        <v>Hain LifeScience GMBH</v>
      </c>
      <c r="C286" s="2">
        <f>'2 Diagnostics Ordering list'!G251</f>
        <v>0</v>
      </c>
      <c r="D286" s="2" t="str">
        <f>'2 Diagnostics Ordering list'!K251</f>
        <v>General Cargo</v>
      </c>
      <c r="E286" s="2">
        <f>'2 Diagnostics Ordering list'!G251*'2 Diagnostics Ordering list'!P251</f>
        <v>0</v>
      </c>
      <c r="F286" s="2">
        <f>'2 Diagnostics Ordering list'!G251*'2 Diagnostics Ordering list'!L251</f>
        <v>0</v>
      </c>
      <c r="G286" s="2">
        <f>'2 Diagnostics Ordering list'!J251</f>
        <v>0</v>
      </c>
    </row>
    <row r="287" spans="1:7" x14ac:dyDescent="0.2">
      <c r="A287" s="2">
        <f>'2 Diagnostics Ordering list'!A252</f>
        <v>106971</v>
      </c>
      <c r="B287" s="2" t="str">
        <f>'2 Diagnostics Ordering list'!F252</f>
        <v>Hain LifeScience GMBH</v>
      </c>
      <c r="C287" s="2">
        <f>'2 Diagnostics Ordering list'!G252</f>
        <v>0</v>
      </c>
      <c r="D287" s="2" t="str">
        <f>'2 Diagnostics Ordering list'!K252</f>
        <v>General Cargo</v>
      </c>
      <c r="E287" s="2">
        <f>'2 Diagnostics Ordering list'!G252*'2 Diagnostics Ordering list'!P252</f>
        <v>0</v>
      </c>
      <c r="F287" s="2">
        <f>'2 Diagnostics Ordering list'!G252*'2 Diagnostics Ordering list'!L252</f>
        <v>0</v>
      </c>
      <c r="G287" s="2">
        <f>'2 Diagnostics Ordering list'!J252</f>
        <v>0</v>
      </c>
    </row>
    <row r="288" spans="1:7" x14ac:dyDescent="0.2">
      <c r="A288" s="2" t="str">
        <f>'2 Diagnostics Ordering list'!A253</f>
        <v>1.4.12 Fluorotype services</v>
      </c>
      <c r="B288" s="2">
        <f>'2 Diagnostics Ordering list'!F253</f>
        <v>0</v>
      </c>
      <c r="C288" s="2">
        <f>'2 Diagnostics Ordering list'!G253</f>
        <v>0</v>
      </c>
      <c r="D288" s="2">
        <f>'2 Diagnostics Ordering list'!K253</f>
        <v>0</v>
      </c>
      <c r="E288" s="2">
        <f>'2 Diagnostics Ordering list'!G253*'2 Diagnostics Ordering list'!P253</f>
        <v>0</v>
      </c>
      <c r="F288" s="2">
        <f>'2 Diagnostics Ordering list'!G253*'2 Diagnostics Ordering list'!L253</f>
        <v>0</v>
      </c>
      <c r="G288" s="2">
        <f>'2 Diagnostics Ordering list'!J253</f>
        <v>0</v>
      </c>
    </row>
    <row r="289" spans="1:7" x14ac:dyDescent="0.2">
      <c r="A289" s="2">
        <f>'2 Diagnostics Ordering list'!A254</f>
        <v>106972</v>
      </c>
      <c r="B289" s="2" t="str">
        <f>'2 Diagnostics Ordering list'!F254</f>
        <v>Hain LifeScience GMBH</v>
      </c>
      <c r="C289" s="2">
        <f>'2 Diagnostics Ordering list'!G254</f>
        <v>0</v>
      </c>
      <c r="D289" s="2" t="str">
        <f>'2 Diagnostics Ordering list'!K254</f>
        <v>Service</v>
      </c>
      <c r="E289" s="2" t="e">
        <f>'2 Diagnostics Ordering list'!G254*'2 Diagnostics Ordering list'!P254</f>
        <v>#VALUE!</v>
      </c>
      <c r="F289" s="2" t="e">
        <f>'2 Diagnostics Ordering list'!G254*'2 Diagnostics Ordering list'!L254</f>
        <v>#VALUE!</v>
      </c>
      <c r="G289" s="2">
        <f>'2 Diagnostics Ordering list'!J254</f>
        <v>0</v>
      </c>
    </row>
    <row r="290" spans="1:7" x14ac:dyDescent="0.2">
      <c r="A290" s="2">
        <f>'2 Diagnostics Ordering list'!A255</f>
        <v>106973</v>
      </c>
      <c r="B290" s="2" t="str">
        <f>'2 Diagnostics Ordering list'!F255</f>
        <v>Hain LifeScience GMBH</v>
      </c>
      <c r="C290" s="2">
        <f>'2 Diagnostics Ordering list'!G255</f>
        <v>0</v>
      </c>
      <c r="D290" s="2" t="str">
        <f>'2 Diagnostics Ordering list'!K255</f>
        <v>Service</v>
      </c>
      <c r="E290" s="2" t="e">
        <f>'2 Diagnostics Ordering list'!G255*'2 Diagnostics Ordering list'!P255</f>
        <v>#VALUE!</v>
      </c>
      <c r="F290" s="2" t="e">
        <f>'2 Diagnostics Ordering list'!G255*'2 Diagnostics Ordering list'!L255</f>
        <v>#VALUE!</v>
      </c>
      <c r="G290" s="2">
        <f>'2 Diagnostics Ordering list'!J255</f>
        <v>0</v>
      </c>
    </row>
    <row r="291" spans="1:7" x14ac:dyDescent="0.2">
      <c r="A291" s="2">
        <f>'2 Diagnostics Ordering list'!A256</f>
        <v>106974</v>
      </c>
      <c r="B291" s="2" t="str">
        <f>'2 Diagnostics Ordering list'!F256</f>
        <v>Hain LifeScience GMBH</v>
      </c>
      <c r="C291" s="2">
        <f>'2 Diagnostics Ordering list'!G256</f>
        <v>0</v>
      </c>
      <c r="D291" s="2" t="str">
        <f>'2 Diagnostics Ordering list'!K256</f>
        <v>Service</v>
      </c>
      <c r="E291" s="2" t="e">
        <f>'2 Diagnostics Ordering list'!G256*'2 Diagnostics Ordering list'!P256</f>
        <v>#VALUE!</v>
      </c>
      <c r="F291" s="2" t="e">
        <f>'2 Diagnostics Ordering list'!G256*'2 Diagnostics Ordering list'!L256</f>
        <v>#VALUE!</v>
      </c>
      <c r="G291" s="2">
        <f>'2 Diagnostics Ordering list'!J256</f>
        <v>0</v>
      </c>
    </row>
    <row r="292" spans="1:7" x14ac:dyDescent="0.2">
      <c r="A292" s="2" t="str">
        <f>'2 Diagnostics Ordering list'!A257</f>
        <v>1.5 SPECIMEN CULTURE AND DST</v>
      </c>
      <c r="B292" s="2">
        <f>'2 Diagnostics Ordering list'!F257</f>
        <v>0</v>
      </c>
      <c r="C292" s="2">
        <f>'2 Diagnostics Ordering list'!G257</f>
        <v>0</v>
      </c>
      <c r="D292" s="2">
        <f>'2 Diagnostics Ordering list'!K257</f>
        <v>0</v>
      </c>
      <c r="E292" s="2">
        <f>'2 Diagnostics Ordering list'!G257*'2 Diagnostics Ordering list'!P257</f>
        <v>0</v>
      </c>
      <c r="F292" s="2">
        <f>'2 Diagnostics Ordering list'!G257*'2 Diagnostics Ordering list'!L257</f>
        <v>0</v>
      </c>
      <c r="G292" s="2">
        <f>'2 Diagnostics Ordering list'!J257</f>
        <v>0</v>
      </c>
    </row>
    <row r="293" spans="1:7" x14ac:dyDescent="0.2">
      <c r="A293" s="2" t="str">
        <f>'2 Diagnostics Ordering list'!A258</f>
        <v>1.5.1 Solid culture equipment</v>
      </c>
      <c r="B293" s="2">
        <f>'2 Diagnostics Ordering list'!F258</f>
        <v>0</v>
      </c>
      <c r="C293" s="2">
        <f>'2 Diagnostics Ordering list'!G258</f>
        <v>0</v>
      </c>
      <c r="D293" s="2">
        <f>'2 Diagnostics Ordering list'!K258</f>
        <v>0</v>
      </c>
      <c r="E293" s="2">
        <f>'2 Diagnostics Ordering list'!G258*'2 Diagnostics Ordering list'!P258</f>
        <v>0</v>
      </c>
      <c r="F293" s="2">
        <f>'2 Diagnostics Ordering list'!G258*'2 Diagnostics Ordering list'!L258</f>
        <v>0</v>
      </c>
      <c r="G293" s="2">
        <f>'2 Diagnostics Ordering list'!J258</f>
        <v>0</v>
      </c>
    </row>
    <row r="294" spans="1:7" x14ac:dyDescent="0.2">
      <c r="A294" s="2">
        <f>'2 Diagnostics Ordering list'!A259</f>
        <v>106843</v>
      </c>
      <c r="B294" s="2" t="str">
        <f>'2 Diagnostics Ordering list'!F259</f>
        <v>AMEX</v>
      </c>
      <c r="C294" s="2">
        <f>'2 Diagnostics Ordering list'!G259</f>
        <v>0</v>
      </c>
      <c r="D294" s="2" t="str">
        <f>'2 Diagnostics Ordering list'!K259</f>
        <v>General Cargo</v>
      </c>
      <c r="E294" s="2">
        <f>'2 Diagnostics Ordering list'!G259*'2 Diagnostics Ordering list'!P259</f>
        <v>0</v>
      </c>
      <c r="F294" s="2">
        <f>'2 Diagnostics Ordering list'!G259*'2 Diagnostics Ordering list'!L259</f>
        <v>0</v>
      </c>
      <c r="G294" s="2">
        <f>'2 Diagnostics Ordering list'!J259</f>
        <v>0</v>
      </c>
    </row>
    <row r="295" spans="1:7" x14ac:dyDescent="0.2">
      <c r="A295" s="2">
        <f>'2 Diagnostics Ordering list'!A260</f>
        <v>106844</v>
      </c>
      <c r="B295" s="2" t="str">
        <f>'2 Diagnostics Ordering list'!F260</f>
        <v>AMEX</v>
      </c>
      <c r="C295" s="2">
        <f>'2 Diagnostics Ordering list'!G260</f>
        <v>0</v>
      </c>
      <c r="D295" s="2" t="str">
        <f>'2 Diagnostics Ordering list'!K260</f>
        <v>General Cargo</v>
      </c>
      <c r="E295" s="2">
        <f>'2 Diagnostics Ordering list'!G260*'2 Diagnostics Ordering list'!P260</f>
        <v>0</v>
      </c>
      <c r="F295" s="2">
        <f>'2 Diagnostics Ordering list'!G260*'2 Diagnostics Ordering list'!L260</f>
        <v>0</v>
      </c>
      <c r="G295" s="2">
        <f>'2 Diagnostics Ordering list'!J260</f>
        <v>0</v>
      </c>
    </row>
    <row r="296" spans="1:7" x14ac:dyDescent="0.2">
      <c r="A296" s="2">
        <f>'2 Diagnostics Ordering list'!A261</f>
        <v>106247</v>
      </c>
      <c r="B296" s="2" t="str">
        <f>'2 Diagnostics Ordering list'!F261</f>
        <v>TTM</v>
      </c>
      <c r="C296" s="2">
        <f>'2 Diagnostics Ordering list'!G261</f>
        <v>0</v>
      </c>
      <c r="D296" s="2" t="str">
        <f>'2 Diagnostics Ordering list'!K261</f>
        <v>General Cargo Large</v>
      </c>
      <c r="E296" s="2">
        <f>'2 Diagnostics Ordering list'!G261*'2 Diagnostics Ordering list'!P261</f>
        <v>0</v>
      </c>
      <c r="F296" s="2">
        <f>'2 Diagnostics Ordering list'!G261*'2 Diagnostics Ordering list'!L261</f>
        <v>0</v>
      </c>
      <c r="G296" s="2">
        <f>'2 Diagnostics Ordering list'!J261</f>
        <v>0</v>
      </c>
    </row>
    <row r="297" spans="1:7" x14ac:dyDescent="0.2">
      <c r="A297" s="2">
        <f>'2 Diagnostics Ordering list'!A262</f>
        <v>106248</v>
      </c>
      <c r="B297" s="2" t="str">
        <f>'2 Diagnostics Ordering list'!F262</f>
        <v>TTM</v>
      </c>
      <c r="C297" s="2">
        <f>'2 Diagnostics Ordering list'!G262</f>
        <v>0</v>
      </c>
      <c r="D297" s="2" t="str">
        <f>'2 Diagnostics Ordering list'!K262</f>
        <v>General Cargo</v>
      </c>
      <c r="E297" s="2">
        <f>'2 Diagnostics Ordering list'!G262*'2 Diagnostics Ordering list'!P262</f>
        <v>0</v>
      </c>
      <c r="F297" s="2">
        <f>'2 Diagnostics Ordering list'!G262*'2 Diagnostics Ordering list'!L262</f>
        <v>0</v>
      </c>
      <c r="G297" s="2">
        <f>'2 Diagnostics Ordering list'!J262</f>
        <v>0</v>
      </c>
    </row>
    <row r="298" spans="1:7" x14ac:dyDescent="0.2">
      <c r="A298" s="2" t="str">
        <f>'2 Diagnostics Ordering list'!A263</f>
        <v>1.5.2 Solid culture reagents</v>
      </c>
      <c r="B298" s="2">
        <f>'2 Diagnostics Ordering list'!F263</f>
        <v>0</v>
      </c>
      <c r="C298" s="2">
        <f>'2 Diagnostics Ordering list'!G263</f>
        <v>0</v>
      </c>
      <c r="D298" s="2">
        <f>'2 Diagnostics Ordering list'!K263</f>
        <v>0</v>
      </c>
      <c r="E298" s="2">
        <f>'2 Diagnostics Ordering list'!G263*'2 Diagnostics Ordering list'!P263</f>
        <v>0</v>
      </c>
      <c r="F298" s="2">
        <f>'2 Diagnostics Ordering list'!G263*'2 Diagnostics Ordering list'!L263</f>
        <v>0</v>
      </c>
      <c r="G298" s="2">
        <f>'2 Diagnostics Ordering list'!J263</f>
        <v>0</v>
      </c>
    </row>
    <row r="299" spans="1:7" x14ac:dyDescent="0.2">
      <c r="A299" s="2">
        <f>'2 Diagnostics Ordering list'!A264</f>
        <v>106038</v>
      </c>
      <c r="B299" s="2" t="str">
        <f>'2 Diagnostics Ordering list'!F264</f>
        <v>BD International</v>
      </c>
      <c r="C299" s="2">
        <f>'2 Diagnostics Ordering list'!G264</f>
        <v>0</v>
      </c>
      <c r="D299" s="2" t="str">
        <f>'2 Diagnostics Ordering list'!K264</f>
        <v>Cool cargo (+2-+8°C)</v>
      </c>
      <c r="E299" s="2">
        <f>'2 Diagnostics Ordering list'!G264*'2 Diagnostics Ordering list'!P264</f>
        <v>0</v>
      </c>
      <c r="F299" s="2">
        <f>'2 Diagnostics Ordering list'!G264*'2 Diagnostics Ordering list'!L264</f>
        <v>0</v>
      </c>
      <c r="G299" s="2">
        <f>'2 Diagnostics Ordering list'!J264</f>
        <v>0</v>
      </c>
    </row>
    <row r="300" spans="1:7" x14ac:dyDescent="0.2">
      <c r="A300" s="2">
        <f>'2 Diagnostics Ordering list'!A265</f>
        <v>106039</v>
      </c>
      <c r="B300" s="2" t="str">
        <f>'2 Diagnostics Ordering list'!F265</f>
        <v>BD International</v>
      </c>
      <c r="C300" s="2">
        <f>'2 Diagnostics Ordering list'!G265</f>
        <v>0</v>
      </c>
      <c r="D300" s="2" t="str">
        <f>'2 Diagnostics Ordering list'!K265</f>
        <v>Cool cargo (+2-+8°C)</v>
      </c>
      <c r="E300" s="2">
        <f>'2 Diagnostics Ordering list'!G265*'2 Diagnostics Ordering list'!P265</f>
        <v>0</v>
      </c>
      <c r="F300" s="2">
        <f>'2 Diagnostics Ordering list'!G265*'2 Diagnostics Ordering list'!L265</f>
        <v>0</v>
      </c>
      <c r="G300" s="2">
        <f>'2 Diagnostics Ordering list'!J265</f>
        <v>0</v>
      </c>
    </row>
    <row r="301" spans="1:7" x14ac:dyDescent="0.2">
      <c r="A301" s="2">
        <f>'2 Diagnostics Ordering list'!A266</f>
        <v>106559</v>
      </c>
      <c r="B301" s="2" t="str">
        <f>'2 Diagnostics Ordering list'!F266</f>
        <v>BD International</v>
      </c>
      <c r="C301" s="2">
        <f>'2 Diagnostics Ordering list'!G266</f>
        <v>0</v>
      </c>
      <c r="D301" s="2" t="str">
        <f>'2 Diagnostics Ordering list'!K266</f>
        <v>Cool cargo (+2-+8°C)</v>
      </c>
      <c r="E301" s="2">
        <f>'2 Diagnostics Ordering list'!G266*'2 Diagnostics Ordering list'!P266</f>
        <v>0</v>
      </c>
      <c r="F301" s="2">
        <f>'2 Diagnostics Ordering list'!G266*'2 Diagnostics Ordering list'!L266</f>
        <v>0</v>
      </c>
      <c r="G301" s="2">
        <f>'2 Diagnostics Ordering list'!J266</f>
        <v>0</v>
      </c>
    </row>
    <row r="302" spans="1:7" x14ac:dyDescent="0.2">
      <c r="A302" s="2">
        <f>'2 Diagnostics Ordering list'!A267</f>
        <v>106614</v>
      </c>
      <c r="B302" s="2" t="str">
        <f>'2 Diagnostics Ordering list'!F267</f>
        <v>BD International</v>
      </c>
      <c r="C302" s="2">
        <f>'2 Diagnostics Ordering list'!G267</f>
        <v>0</v>
      </c>
      <c r="D302" s="2" t="str">
        <f>'2 Diagnostics Ordering list'!K267</f>
        <v>General Cargo</v>
      </c>
      <c r="E302" s="2">
        <f>'2 Diagnostics Ordering list'!G267*'2 Diagnostics Ordering list'!P267</f>
        <v>0</v>
      </c>
      <c r="F302" s="2">
        <f>'2 Diagnostics Ordering list'!G267*'2 Diagnostics Ordering list'!L267</f>
        <v>0</v>
      </c>
      <c r="G302" s="2">
        <f>'2 Diagnostics Ordering list'!J267</f>
        <v>0</v>
      </c>
    </row>
    <row r="303" spans="1:7" x14ac:dyDescent="0.2">
      <c r="A303" s="2">
        <f>'2 Diagnostics Ordering list'!A268</f>
        <v>106615</v>
      </c>
      <c r="B303" s="2" t="str">
        <f>'2 Diagnostics Ordering list'!F268</f>
        <v>BD International</v>
      </c>
      <c r="C303" s="2">
        <f>'2 Diagnostics Ordering list'!G268</f>
        <v>0</v>
      </c>
      <c r="D303" s="2" t="str">
        <f>'2 Diagnostics Ordering list'!K268</f>
        <v>General Cargo</v>
      </c>
      <c r="E303" s="2">
        <f>'2 Diagnostics Ordering list'!G268*'2 Diagnostics Ordering list'!P268</f>
        <v>0</v>
      </c>
      <c r="F303" s="2">
        <f>'2 Diagnostics Ordering list'!G268*'2 Diagnostics Ordering list'!L268</f>
        <v>0</v>
      </c>
      <c r="G303" s="2">
        <f>'2 Diagnostics Ordering list'!J268</f>
        <v>0</v>
      </c>
    </row>
    <row r="304" spans="1:7" x14ac:dyDescent="0.2">
      <c r="A304" s="2">
        <f>'2 Diagnostics Ordering list'!A269</f>
        <v>106620</v>
      </c>
      <c r="B304" s="2" t="str">
        <f>'2 Diagnostics Ordering list'!F269</f>
        <v>BD International</v>
      </c>
      <c r="C304" s="2">
        <f>'2 Diagnostics Ordering list'!G269</f>
        <v>0</v>
      </c>
      <c r="D304" s="2" t="str">
        <f>'2 Diagnostics Ordering list'!K269</f>
        <v>Cool cargo (+2-+8°C)</v>
      </c>
      <c r="E304" s="2">
        <f>'2 Diagnostics Ordering list'!G269*'2 Diagnostics Ordering list'!P269</f>
        <v>0</v>
      </c>
      <c r="F304" s="2">
        <f>'2 Diagnostics Ordering list'!G269*'2 Diagnostics Ordering list'!L269</f>
        <v>0</v>
      </c>
      <c r="G304" s="2">
        <f>'2 Diagnostics Ordering list'!J269</f>
        <v>0</v>
      </c>
    </row>
    <row r="305" spans="1:7" x14ac:dyDescent="0.2">
      <c r="A305" s="2">
        <f>'2 Diagnostics Ordering list'!A270</f>
        <v>106259</v>
      </c>
      <c r="B305" s="2" t="str">
        <f>'2 Diagnostics Ordering list'!F270</f>
        <v>TTM</v>
      </c>
      <c r="C305" s="2">
        <f>'2 Diagnostics Ordering list'!G270</f>
        <v>0</v>
      </c>
      <c r="D305" s="2" t="str">
        <f>'2 Diagnostics Ordering list'!K270</f>
        <v>General Cargo</v>
      </c>
      <c r="E305" s="2">
        <f>'2 Diagnostics Ordering list'!G270*'2 Diagnostics Ordering list'!P270</f>
        <v>0</v>
      </c>
      <c r="F305" s="2">
        <f>'2 Diagnostics Ordering list'!G270*'2 Diagnostics Ordering list'!L270</f>
        <v>0</v>
      </c>
      <c r="G305" s="2">
        <f>'2 Diagnostics Ordering list'!J270</f>
        <v>0</v>
      </c>
    </row>
    <row r="306" spans="1:7" x14ac:dyDescent="0.2">
      <c r="A306" s="2">
        <f>'2 Diagnostics Ordering list'!A271</f>
        <v>106268</v>
      </c>
      <c r="B306" s="2" t="str">
        <f>'2 Diagnostics Ordering list'!F271</f>
        <v>TTM</v>
      </c>
      <c r="C306" s="2">
        <f>'2 Diagnostics Ordering list'!G271</f>
        <v>0</v>
      </c>
      <c r="D306" s="2" t="str">
        <f>'2 Diagnostics Ordering list'!K271</f>
        <v>General Cargo</v>
      </c>
      <c r="E306" s="2">
        <f>'2 Diagnostics Ordering list'!G271*'2 Diagnostics Ordering list'!P271</f>
        <v>0</v>
      </c>
      <c r="F306" s="2">
        <f>'2 Diagnostics Ordering list'!G271*'2 Diagnostics Ordering list'!L271</f>
        <v>0</v>
      </c>
      <c r="G306" s="2">
        <f>'2 Diagnostics Ordering list'!J271</f>
        <v>0</v>
      </c>
    </row>
    <row r="307" spans="1:7" x14ac:dyDescent="0.2">
      <c r="A307" s="2">
        <f>'2 Diagnostics Ordering list'!A272</f>
        <v>106265</v>
      </c>
      <c r="B307" s="2" t="str">
        <f>'2 Diagnostics Ordering list'!F272</f>
        <v>TTM</v>
      </c>
      <c r="C307" s="2">
        <f>'2 Diagnostics Ordering list'!G272</f>
        <v>0</v>
      </c>
      <c r="D307" s="2" t="str">
        <f>'2 Diagnostics Ordering list'!K272</f>
        <v>General Cargo</v>
      </c>
      <c r="E307" s="2">
        <f>'2 Diagnostics Ordering list'!G272*'2 Diagnostics Ordering list'!P272</f>
        <v>0</v>
      </c>
      <c r="F307" s="2">
        <f>'2 Diagnostics Ordering list'!G272*'2 Diagnostics Ordering list'!L272</f>
        <v>0</v>
      </c>
      <c r="G307" s="2">
        <f>'2 Diagnostics Ordering list'!J272</f>
        <v>0</v>
      </c>
    </row>
    <row r="308" spans="1:7" x14ac:dyDescent="0.2">
      <c r="A308" s="2">
        <f>'2 Diagnostics Ordering list'!A273</f>
        <v>106267</v>
      </c>
      <c r="B308" s="2" t="str">
        <f>'2 Diagnostics Ordering list'!F273</f>
        <v>TTM</v>
      </c>
      <c r="C308" s="2">
        <f>'2 Diagnostics Ordering list'!G273</f>
        <v>0</v>
      </c>
      <c r="D308" s="2" t="str">
        <f>'2 Diagnostics Ordering list'!K273</f>
        <v>Dangerous cargo
UN 2811, Class 6.1, PG III</v>
      </c>
      <c r="E308" s="2">
        <f>'2 Diagnostics Ordering list'!G273*'2 Diagnostics Ordering list'!P273</f>
        <v>0</v>
      </c>
      <c r="F308" s="2">
        <f>'2 Diagnostics Ordering list'!G273*'2 Diagnostics Ordering list'!L273</f>
        <v>0</v>
      </c>
      <c r="G308" s="2">
        <f>'2 Diagnostics Ordering list'!J273</f>
        <v>0</v>
      </c>
    </row>
    <row r="309" spans="1:7" x14ac:dyDescent="0.2">
      <c r="A309" s="2">
        <f>'2 Diagnostics Ordering list'!A274</f>
        <v>106279</v>
      </c>
      <c r="B309" s="2" t="str">
        <f>'2 Diagnostics Ordering list'!F274</f>
        <v>TTM</v>
      </c>
      <c r="C309" s="2">
        <f>'2 Diagnostics Ordering list'!G274</f>
        <v>0</v>
      </c>
      <c r="D309" s="2" t="str">
        <f>'2 Diagnostics Ordering list'!K274</f>
        <v>General Cargo</v>
      </c>
      <c r="E309" s="2">
        <f>'2 Diagnostics Ordering list'!G274*'2 Diagnostics Ordering list'!P274</f>
        <v>0</v>
      </c>
      <c r="F309" s="2">
        <f>'2 Diagnostics Ordering list'!G274*'2 Diagnostics Ordering list'!L274</f>
        <v>0</v>
      </c>
      <c r="G309" s="2">
        <f>'2 Diagnostics Ordering list'!J274</f>
        <v>0</v>
      </c>
    </row>
    <row r="310" spans="1:7" x14ac:dyDescent="0.2">
      <c r="A310" s="2">
        <f>'2 Diagnostics Ordering list'!A275</f>
        <v>106303</v>
      </c>
      <c r="B310" s="2" t="str">
        <f>'2 Diagnostics Ordering list'!F275</f>
        <v>TTM</v>
      </c>
      <c r="C310" s="2">
        <f>'2 Diagnostics Ordering list'!G275</f>
        <v>0</v>
      </c>
      <c r="D310" s="2" t="str">
        <f>'2 Diagnostics Ordering list'!K275</f>
        <v>General Cargo</v>
      </c>
      <c r="E310" s="2">
        <f>'2 Diagnostics Ordering list'!G275*'2 Diagnostics Ordering list'!P275</f>
        <v>0</v>
      </c>
      <c r="F310" s="2">
        <f>'2 Diagnostics Ordering list'!G275*'2 Diagnostics Ordering list'!L275</f>
        <v>0</v>
      </c>
      <c r="G310" s="2">
        <f>'2 Diagnostics Ordering list'!J275</f>
        <v>0</v>
      </c>
    </row>
    <row r="311" spans="1:7" x14ac:dyDescent="0.2">
      <c r="A311" s="2" t="str">
        <f>'2 Diagnostics Ordering list'!A276</f>
        <v>1.5.3 Solid culture consumables</v>
      </c>
      <c r="B311" s="2">
        <f>'2 Diagnostics Ordering list'!F276</f>
        <v>0</v>
      </c>
      <c r="C311" s="2">
        <f>'2 Diagnostics Ordering list'!G276</f>
        <v>0</v>
      </c>
      <c r="D311" s="2">
        <f>'2 Diagnostics Ordering list'!K276</f>
        <v>0</v>
      </c>
      <c r="E311" s="2">
        <f>'2 Diagnostics Ordering list'!G276*'2 Diagnostics Ordering list'!P276</f>
        <v>0</v>
      </c>
      <c r="F311" s="2">
        <f>'2 Diagnostics Ordering list'!G276*'2 Diagnostics Ordering list'!L276</f>
        <v>0</v>
      </c>
      <c r="G311" s="2">
        <f>'2 Diagnostics Ordering list'!J276</f>
        <v>0</v>
      </c>
    </row>
    <row r="312" spans="1:7" x14ac:dyDescent="0.2">
      <c r="A312" s="2">
        <f>'2 Diagnostics Ordering list'!A277</f>
        <v>106235</v>
      </c>
      <c r="B312" s="2" t="str">
        <f>'2 Diagnostics Ordering list'!F277</f>
        <v>TTM</v>
      </c>
      <c r="C312" s="2">
        <f>'2 Diagnostics Ordering list'!G277</f>
        <v>0</v>
      </c>
      <c r="D312" s="2" t="str">
        <f>'2 Diagnostics Ordering list'!K277</f>
        <v>General Cargo</v>
      </c>
      <c r="E312" s="2">
        <f>'2 Diagnostics Ordering list'!G277*'2 Diagnostics Ordering list'!P277</f>
        <v>0</v>
      </c>
      <c r="F312" s="2">
        <f>'2 Diagnostics Ordering list'!G277*'2 Diagnostics Ordering list'!L277</f>
        <v>0</v>
      </c>
      <c r="G312" s="2">
        <f>'2 Diagnostics Ordering list'!J277</f>
        <v>0</v>
      </c>
    </row>
    <row r="313" spans="1:7" x14ac:dyDescent="0.2">
      <c r="A313" s="2">
        <f>'2 Diagnostics Ordering list'!A278</f>
        <v>106234</v>
      </c>
      <c r="B313" s="2" t="str">
        <f>'2 Diagnostics Ordering list'!F278</f>
        <v>TTM</v>
      </c>
      <c r="C313" s="2">
        <f>'2 Diagnostics Ordering list'!G278</f>
        <v>0</v>
      </c>
      <c r="D313" s="2" t="str">
        <f>'2 Diagnostics Ordering list'!K278</f>
        <v>General Cargo</v>
      </c>
      <c r="E313" s="2">
        <f>'2 Diagnostics Ordering list'!G278*'2 Diagnostics Ordering list'!P278</f>
        <v>0</v>
      </c>
      <c r="F313" s="2">
        <f>'2 Diagnostics Ordering list'!G278*'2 Diagnostics Ordering list'!L278</f>
        <v>0</v>
      </c>
      <c r="G313" s="2">
        <f>'2 Diagnostics Ordering list'!J278</f>
        <v>0</v>
      </c>
    </row>
    <row r="314" spans="1:7" x14ac:dyDescent="0.2">
      <c r="A314" s="2">
        <f>'2 Diagnostics Ordering list'!A279</f>
        <v>106714</v>
      </c>
      <c r="B314" s="2" t="str">
        <f>'2 Diagnostics Ordering list'!F279</f>
        <v>TTM</v>
      </c>
      <c r="C314" s="2">
        <f>'2 Diagnostics Ordering list'!G279</f>
        <v>0</v>
      </c>
      <c r="D314" s="2" t="str">
        <f>'2 Diagnostics Ordering list'!K279</f>
        <v>General Cargo</v>
      </c>
      <c r="E314" s="2">
        <f>'2 Diagnostics Ordering list'!G279*'2 Diagnostics Ordering list'!P279</f>
        <v>0</v>
      </c>
      <c r="F314" s="2">
        <f>'2 Diagnostics Ordering list'!G279*'2 Diagnostics Ordering list'!L279</f>
        <v>0</v>
      </c>
      <c r="G314" s="2">
        <f>'2 Diagnostics Ordering list'!J279</f>
        <v>0</v>
      </c>
    </row>
    <row r="315" spans="1:7" x14ac:dyDescent="0.2">
      <c r="A315" s="2">
        <f>'2 Diagnostics Ordering list'!A280</f>
        <v>106098</v>
      </c>
      <c r="B315" s="2" t="str">
        <f>'2 Diagnostics Ordering list'!F280</f>
        <v>TTM</v>
      </c>
      <c r="C315" s="2">
        <f>'2 Diagnostics Ordering list'!G280</f>
        <v>0</v>
      </c>
      <c r="D315" s="2" t="str">
        <f>'2 Diagnostics Ordering list'!K280</f>
        <v>General Cargo</v>
      </c>
      <c r="E315" s="2">
        <f>'2 Diagnostics Ordering list'!G280*'2 Diagnostics Ordering list'!P280</f>
        <v>0</v>
      </c>
      <c r="F315" s="2">
        <f>'2 Diagnostics Ordering list'!G280*'2 Diagnostics Ordering list'!L280</f>
        <v>0</v>
      </c>
      <c r="G315" s="2">
        <f>'2 Diagnostics Ordering list'!J280</f>
        <v>0</v>
      </c>
    </row>
    <row r="316" spans="1:7" x14ac:dyDescent="0.2">
      <c r="A316" s="2">
        <f>'2 Diagnostics Ordering list'!A281</f>
        <v>106739</v>
      </c>
      <c r="B316" s="2" t="str">
        <f>'2 Diagnostics Ordering list'!F281</f>
        <v>TTM</v>
      </c>
      <c r="C316" s="2">
        <f>'2 Diagnostics Ordering list'!G281</f>
        <v>0</v>
      </c>
      <c r="D316" s="2" t="str">
        <f>'2 Diagnostics Ordering list'!K281</f>
        <v>General Cargo</v>
      </c>
      <c r="E316" s="2">
        <f>'2 Diagnostics Ordering list'!G281*'2 Diagnostics Ordering list'!P281</f>
        <v>0</v>
      </c>
      <c r="F316" s="2">
        <f>'2 Diagnostics Ordering list'!G281*'2 Diagnostics Ordering list'!L281</f>
        <v>0</v>
      </c>
      <c r="G316" s="2">
        <f>'2 Diagnostics Ordering list'!J281</f>
        <v>0</v>
      </c>
    </row>
    <row r="317" spans="1:7" x14ac:dyDescent="0.2">
      <c r="A317" s="2">
        <f>'2 Diagnostics Ordering list'!A282</f>
        <v>106339</v>
      </c>
      <c r="B317" s="2" t="str">
        <f>'2 Diagnostics Ordering list'!F282</f>
        <v>TTM</v>
      </c>
      <c r="C317" s="2">
        <f>'2 Diagnostics Ordering list'!G282</f>
        <v>0</v>
      </c>
      <c r="D317" s="2" t="str">
        <f>'2 Diagnostics Ordering list'!K282</f>
        <v>General Cargo</v>
      </c>
      <c r="E317" s="2">
        <f>'2 Diagnostics Ordering list'!G282*'2 Diagnostics Ordering list'!P282</f>
        <v>0</v>
      </c>
      <c r="F317" s="2">
        <f>'2 Diagnostics Ordering list'!G282*'2 Diagnostics Ordering list'!L282</f>
        <v>0</v>
      </c>
      <c r="G317" s="2">
        <f>'2 Diagnostics Ordering list'!J282</f>
        <v>0</v>
      </c>
    </row>
    <row r="318" spans="1:7" x14ac:dyDescent="0.2">
      <c r="A318" s="2">
        <f>'2 Diagnostics Ordering list'!A283</f>
        <v>106849</v>
      </c>
      <c r="B318" s="2" t="str">
        <f>'2 Diagnostics Ordering list'!F283</f>
        <v>TTM</v>
      </c>
      <c r="C318" s="2">
        <f>'2 Diagnostics Ordering list'!G283</f>
        <v>0</v>
      </c>
      <c r="D318" s="2" t="str">
        <f>'2 Diagnostics Ordering list'!K283</f>
        <v>General Cargo</v>
      </c>
      <c r="E318" s="2">
        <f>'2 Diagnostics Ordering list'!G283*'2 Diagnostics Ordering list'!P283</f>
        <v>0</v>
      </c>
      <c r="F318" s="2">
        <f>'2 Diagnostics Ordering list'!G283*'2 Diagnostics Ordering list'!L283</f>
        <v>0</v>
      </c>
      <c r="G318" s="2">
        <f>'2 Diagnostics Ordering list'!J283</f>
        <v>0</v>
      </c>
    </row>
    <row r="319" spans="1:7" x14ac:dyDescent="0.2">
      <c r="A319" s="2">
        <f>'2 Diagnostics Ordering list'!A284</f>
        <v>106432</v>
      </c>
      <c r="B319" s="2" t="str">
        <f>'2 Diagnostics Ordering list'!F284</f>
        <v>TTM</v>
      </c>
      <c r="C319" s="2">
        <f>'2 Diagnostics Ordering list'!G284</f>
        <v>0</v>
      </c>
      <c r="D319" s="2" t="str">
        <f>'2 Diagnostics Ordering list'!K284</f>
        <v>General Cargo</v>
      </c>
      <c r="E319" s="2">
        <f>'2 Diagnostics Ordering list'!G284*'2 Diagnostics Ordering list'!P284</f>
        <v>0</v>
      </c>
      <c r="F319" s="2">
        <f>'2 Diagnostics Ordering list'!G284*'2 Diagnostics Ordering list'!L284</f>
        <v>0</v>
      </c>
      <c r="G319" s="2">
        <f>'2 Diagnostics Ordering list'!J284</f>
        <v>0</v>
      </c>
    </row>
    <row r="320" spans="1:7" x14ac:dyDescent="0.2">
      <c r="A320" s="2">
        <f>'2 Diagnostics Ordering list'!A285</f>
        <v>106496</v>
      </c>
      <c r="B320" s="2" t="str">
        <f>'2 Diagnostics Ordering list'!F285</f>
        <v>TTM</v>
      </c>
      <c r="C320" s="2">
        <f>'2 Diagnostics Ordering list'!G285</f>
        <v>0</v>
      </c>
      <c r="D320" s="2" t="str">
        <f>'2 Diagnostics Ordering list'!K285</f>
        <v>General Cargo</v>
      </c>
      <c r="E320" s="2">
        <f>'2 Diagnostics Ordering list'!G285*'2 Diagnostics Ordering list'!P285</f>
        <v>0</v>
      </c>
      <c r="F320" s="2">
        <f>'2 Diagnostics Ordering list'!G285*'2 Diagnostics Ordering list'!L285</f>
        <v>0</v>
      </c>
      <c r="G320" s="2">
        <f>'2 Diagnostics Ordering list'!J285</f>
        <v>0</v>
      </c>
    </row>
    <row r="321" spans="1:7" x14ac:dyDescent="0.2">
      <c r="A321" s="2" t="str">
        <f>'2 Diagnostics Ordering list'!A286</f>
        <v>1.5.4 Liquid culture equipment</v>
      </c>
      <c r="B321" s="2">
        <f>'2 Diagnostics Ordering list'!F286</f>
        <v>0</v>
      </c>
      <c r="C321" s="2">
        <f>'2 Diagnostics Ordering list'!G286</f>
        <v>0</v>
      </c>
      <c r="D321" s="2">
        <f>'2 Diagnostics Ordering list'!K286</f>
        <v>0</v>
      </c>
      <c r="E321" s="2">
        <f>'2 Diagnostics Ordering list'!G286*'2 Diagnostics Ordering list'!P286</f>
        <v>0</v>
      </c>
      <c r="F321" s="2">
        <f>'2 Diagnostics Ordering list'!G286*'2 Diagnostics Ordering list'!L286</f>
        <v>0</v>
      </c>
      <c r="G321" s="2">
        <f>'2 Diagnostics Ordering list'!J286</f>
        <v>0</v>
      </c>
    </row>
    <row r="322" spans="1:7" x14ac:dyDescent="0.2">
      <c r="A322" s="2">
        <f>'2 Diagnostics Ordering list'!A287</f>
        <v>106013</v>
      </c>
      <c r="B322" s="2" t="str">
        <f>'2 Diagnostics Ordering list'!F287</f>
        <v>BD International</v>
      </c>
      <c r="C322" s="2">
        <f>'2 Diagnostics Ordering list'!G287</f>
        <v>0</v>
      </c>
      <c r="D322" s="2" t="str">
        <f>'2 Diagnostics Ordering list'!K287</f>
        <v>General Cargo Large</v>
      </c>
      <c r="E322" s="2">
        <f>'2 Diagnostics Ordering list'!G287*'2 Diagnostics Ordering list'!P287</f>
        <v>0</v>
      </c>
      <c r="F322" s="2">
        <f>'2 Diagnostics Ordering list'!G287*'2 Diagnostics Ordering list'!L287</f>
        <v>0</v>
      </c>
      <c r="G322" s="2">
        <f>'2 Diagnostics Ordering list'!J287</f>
        <v>0</v>
      </c>
    </row>
    <row r="323" spans="1:7" x14ac:dyDescent="0.2">
      <c r="A323" s="2">
        <f>'2 Diagnostics Ordering list'!A288</f>
        <v>106596</v>
      </c>
      <c r="B323" s="2" t="str">
        <f>'2 Diagnostics Ordering list'!F288</f>
        <v>BD International</v>
      </c>
      <c r="C323" s="2">
        <f>'2 Diagnostics Ordering list'!G288</f>
        <v>0</v>
      </c>
      <c r="D323" s="2" t="str">
        <f>'2 Diagnostics Ordering list'!K288</f>
        <v>General Cargo</v>
      </c>
      <c r="E323" s="2">
        <f>'2 Diagnostics Ordering list'!G288*'2 Diagnostics Ordering list'!P288</f>
        <v>0</v>
      </c>
      <c r="F323" s="2">
        <f>'2 Diagnostics Ordering list'!G288*'2 Diagnostics Ordering list'!L288</f>
        <v>0</v>
      </c>
      <c r="G323" s="2">
        <f>'2 Diagnostics Ordering list'!J288</f>
        <v>0</v>
      </c>
    </row>
    <row r="324" spans="1:7" x14ac:dyDescent="0.2">
      <c r="A324" s="2">
        <f>'2 Diagnostics Ordering list'!A289</f>
        <v>106408</v>
      </c>
      <c r="B324" s="2" t="str">
        <f>'2 Diagnostics Ordering list'!F289</f>
        <v>BD International</v>
      </c>
      <c r="C324" s="2">
        <f>'2 Diagnostics Ordering list'!G289</f>
        <v>0</v>
      </c>
      <c r="D324" s="2" t="str">
        <f>'2 Diagnostics Ordering list'!K289</f>
        <v>Service</v>
      </c>
      <c r="E324" s="2" t="e">
        <f>'2 Diagnostics Ordering list'!G289*'2 Diagnostics Ordering list'!P289</f>
        <v>#VALUE!</v>
      </c>
      <c r="F324" s="2" t="e">
        <f>'2 Diagnostics Ordering list'!G289*'2 Diagnostics Ordering list'!L289</f>
        <v>#VALUE!</v>
      </c>
      <c r="G324" s="2">
        <f>'2 Diagnostics Ordering list'!J289</f>
        <v>0</v>
      </c>
    </row>
    <row r="325" spans="1:7" x14ac:dyDescent="0.2">
      <c r="A325" s="2">
        <f>'2 Diagnostics Ordering list'!A290</f>
        <v>106016</v>
      </c>
      <c r="B325" s="2" t="str">
        <f>'2 Diagnostics Ordering list'!F290</f>
        <v>BD International</v>
      </c>
      <c r="C325" s="2">
        <f>'2 Diagnostics Ordering list'!G290</f>
        <v>0</v>
      </c>
      <c r="D325" s="2" t="str">
        <f>'2 Diagnostics Ordering list'!K290</f>
        <v>General Cargo</v>
      </c>
      <c r="E325" s="2">
        <f>'2 Diagnostics Ordering list'!G290*'2 Diagnostics Ordering list'!P290</f>
        <v>0</v>
      </c>
      <c r="F325" s="2">
        <f>'2 Diagnostics Ordering list'!G290*'2 Diagnostics Ordering list'!L290</f>
        <v>0</v>
      </c>
      <c r="G325" s="2">
        <f>'2 Diagnostics Ordering list'!J290</f>
        <v>0</v>
      </c>
    </row>
    <row r="326" spans="1:7" x14ac:dyDescent="0.2">
      <c r="A326" s="2">
        <f>'2 Diagnostics Ordering list'!A291</f>
        <v>106451</v>
      </c>
      <c r="B326" s="2" t="str">
        <f>'2 Diagnostics Ordering list'!F291</f>
        <v>TTM</v>
      </c>
      <c r="C326" s="2">
        <f>'2 Diagnostics Ordering list'!G291</f>
        <v>0</v>
      </c>
      <c r="D326" s="2" t="str">
        <f>'2 Diagnostics Ordering list'!K291</f>
        <v>General Cargo</v>
      </c>
      <c r="E326" s="2">
        <f>'2 Diagnostics Ordering list'!G291*'2 Diagnostics Ordering list'!P291</f>
        <v>0</v>
      </c>
      <c r="F326" s="2">
        <f>'2 Diagnostics Ordering list'!G291*'2 Diagnostics Ordering list'!L291</f>
        <v>0</v>
      </c>
      <c r="G326" s="2">
        <f>'2 Diagnostics Ordering list'!J291</f>
        <v>0</v>
      </c>
    </row>
    <row r="327" spans="1:7" x14ac:dyDescent="0.2">
      <c r="A327" s="2">
        <f>'2 Diagnostics Ordering list'!A292</f>
        <v>106475</v>
      </c>
      <c r="B327" s="2" t="str">
        <f>'2 Diagnostics Ordering list'!F292</f>
        <v>TTM</v>
      </c>
      <c r="C327" s="2">
        <f>'2 Diagnostics Ordering list'!G292</f>
        <v>0</v>
      </c>
      <c r="D327" s="2" t="str">
        <f>'2 Diagnostics Ordering list'!K292</f>
        <v>General Cargo</v>
      </c>
      <c r="E327" s="2">
        <f>'2 Diagnostics Ordering list'!G292*'2 Diagnostics Ordering list'!P292</f>
        <v>0</v>
      </c>
      <c r="F327" s="2">
        <f>'2 Diagnostics Ordering list'!G292*'2 Diagnostics Ordering list'!L292</f>
        <v>0</v>
      </c>
      <c r="G327" s="2">
        <f>'2 Diagnostics Ordering list'!J292</f>
        <v>0</v>
      </c>
    </row>
    <row r="328" spans="1:7" x14ac:dyDescent="0.2">
      <c r="A328" s="2">
        <f>'2 Diagnostics Ordering list'!A293</f>
        <v>106085</v>
      </c>
      <c r="B328" s="2" t="str">
        <f>'2 Diagnostics Ordering list'!F293</f>
        <v>TTM</v>
      </c>
      <c r="C328" s="2">
        <f>'2 Diagnostics Ordering list'!G293</f>
        <v>0</v>
      </c>
      <c r="D328" s="2" t="str">
        <f>'2 Diagnostics Ordering list'!K293</f>
        <v>General Cargo</v>
      </c>
      <c r="E328" s="2">
        <f>'2 Diagnostics Ordering list'!G293*'2 Diagnostics Ordering list'!P293</f>
        <v>0</v>
      </c>
      <c r="F328" s="2">
        <f>'2 Diagnostics Ordering list'!G293*'2 Diagnostics Ordering list'!L293</f>
        <v>0</v>
      </c>
      <c r="G328" s="2">
        <f>'2 Diagnostics Ordering list'!J293</f>
        <v>0</v>
      </c>
    </row>
    <row r="329" spans="1:7" x14ac:dyDescent="0.2">
      <c r="A329" s="2">
        <f>'2 Diagnostics Ordering list'!A294</f>
        <v>106115</v>
      </c>
      <c r="B329" s="2" t="str">
        <f>'2 Diagnostics Ordering list'!F294</f>
        <v>TTM</v>
      </c>
      <c r="C329" s="2">
        <f>'2 Diagnostics Ordering list'!G294</f>
        <v>0</v>
      </c>
      <c r="D329" s="2" t="str">
        <f>'2 Diagnostics Ordering list'!K294</f>
        <v>General Cargo</v>
      </c>
      <c r="E329" s="2">
        <f>'2 Diagnostics Ordering list'!G294*'2 Diagnostics Ordering list'!P294</f>
        <v>0</v>
      </c>
      <c r="F329" s="2">
        <f>'2 Diagnostics Ordering list'!G294*'2 Diagnostics Ordering list'!L294</f>
        <v>0</v>
      </c>
      <c r="G329" s="2">
        <f>'2 Diagnostics Ordering list'!J294</f>
        <v>0</v>
      </c>
    </row>
    <row r="330" spans="1:7" x14ac:dyDescent="0.2">
      <c r="A330" s="2">
        <f>'2 Diagnostics Ordering list'!A295</f>
        <v>106180</v>
      </c>
      <c r="B330" s="2" t="str">
        <f>'2 Diagnostics Ordering list'!F295</f>
        <v>TTM</v>
      </c>
      <c r="C330" s="2">
        <f>'2 Diagnostics Ordering list'!G295</f>
        <v>0</v>
      </c>
      <c r="D330" s="2" t="str">
        <f>'2 Diagnostics Ordering list'!K295</f>
        <v>General Cargo</v>
      </c>
      <c r="E330" s="2">
        <f>'2 Diagnostics Ordering list'!G295*'2 Diagnostics Ordering list'!P295</f>
        <v>0</v>
      </c>
      <c r="F330" s="2">
        <f>'2 Diagnostics Ordering list'!G295*'2 Diagnostics Ordering list'!L295</f>
        <v>0</v>
      </c>
      <c r="G330" s="2">
        <f>'2 Diagnostics Ordering list'!J295</f>
        <v>0</v>
      </c>
    </row>
    <row r="331" spans="1:7" x14ac:dyDescent="0.2">
      <c r="A331" s="2" t="str">
        <f>'2 Diagnostics Ordering list'!A296</f>
        <v>1.5.5 Liquid culture reagents</v>
      </c>
      <c r="B331" s="2">
        <f>'2 Diagnostics Ordering list'!F296</f>
        <v>0</v>
      </c>
      <c r="C331" s="2">
        <f>'2 Diagnostics Ordering list'!G296</f>
        <v>0</v>
      </c>
      <c r="D331" s="2">
        <f>'2 Diagnostics Ordering list'!K296</f>
        <v>0</v>
      </c>
      <c r="E331" s="2">
        <f>'2 Diagnostics Ordering list'!G296*'2 Diagnostics Ordering list'!P296</f>
        <v>0</v>
      </c>
      <c r="F331" s="2">
        <f>'2 Diagnostics Ordering list'!G296*'2 Diagnostics Ordering list'!L296</f>
        <v>0</v>
      </c>
      <c r="G331" s="2">
        <f>'2 Diagnostics Ordering list'!J296</f>
        <v>0</v>
      </c>
    </row>
    <row r="332" spans="1:7" x14ac:dyDescent="0.2">
      <c r="A332" s="2">
        <f>'2 Diagnostics Ordering list'!A297</f>
        <v>106273</v>
      </c>
      <c r="B332" s="2" t="str">
        <f>'2 Diagnostics Ordering list'!F297</f>
        <v>BD International</v>
      </c>
      <c r="C332" s="2">
        <f>'2 Diagnostics Ordering list'!G297</f>
        <v>0</v>
      </c>
      <c r="D332" s="2" t="str">
        <f>'2 Diagnostics Ordering list'!K297</f>
        <v>Cool cargo (+2-+8°C)</v>
      </c>
      <c r="E332" s="2">
        <f>'2 Diagnostics Ordering list'!G297*'2 Diagnostics Ordering list'!P297</f>
        <v>0</v>
      </c>
      <c r="F332" s="2">
        <f>'2 Diagnostics Ordering list'!G297*'2 Diagnostics Ordering list'!L297</f>
        <v>0</v>
      </c>
      <c r="G332" s="2">
        <f>'2 Diagnostics Ordering list'!J297</f>
        <v>0</v>
      </c>
    </row>
    <row r="333" spans="1:7" x14ac:dyDescent="0.2">
      <c r="A333" s="2">
        <f>'2 Diagnostics Ordering list'!A298</f>
        <v>106558</v>
      </c>
      <c r="B333" s="2" t="str">
        <f>'2 Diagnostics Ordering list'!F298</f>
        <v>BD International</v>
      </c>
      <c r="C333" s="2">
        <f>'2 Diagnostics Ordering list'!G298</f>
        <v>0</v>
      </c>
      <c r="D333" s="2" t="str">
        <f>'2 Diagnostics Ordering list'!K298</f>
        <v>General Cargo</v>
      </c>
      <c r="E333" s="2">
        <f>'2 Diagnostics Ordering list'!G298*'2 Diagnostics Ordering list'!P298</f>
        <v>0</v>
      </c>
      <c r="F333" s="2">
        <f>'2 Diagnostics Ordering list'!G298*'2 Diagnostics Ordering list'!L298</f>
        <v>0</v>
      </c>
      <c r="G333" s="2">
        <f>'2 Diagnostics Ordering list'!J298</f>
        <v>0</v>
      </c>
    </row>
    <row r="334" spans="1:7" x14ac:dyDescent="0.2">
      <c r="A334" s="2" t="str">
        <f>'2 Diagnostics Ordering list'!A299</f>
        <v>1.5.6 Liquid culture consumables</v>
      </c>
      <c r="B334" s="2">
        <f>'2 Diagnostics Ordering list'!F299</f>
        <v>0</v>
      </c>
      <c r="C334" s="2">
        <f>'2 Diagnostics Ordering list'!G299</f>
        <v>0</v>
      </c>
      <c r="D334" s="2">
        <f>'2 Diagnostics Ordering list'!K299</f>
        <v>0</v>
      </c>
      <c r="E334" s="2">
        <f>'2 Diagnostics Ordering list'!G299*'2 Diagnostics Ordering list'!P299</f>
        <v>0</v>
      </c>
      <c r="F334" s="2">
        <f>'2 Diagnostics Ordering list'!G299*'2 Diagnostics Ordering list'!L299</f>
        <v>0</v>
      </c>
      <c r="G334" s="2">
        <f>'2 Diagnostics Ordering list'!J299</f>
        <v>0</v>
      </c>
    </row>
    <row r="335" spans="1:7" x14ac:dyDescent="0.2">
      <c r="A335" s="2">
        <f>'2 Diagnostics Ordering list'!A300</f>
        <v>106272</v>
      </c>
      <c r="B335" s="2" t="str">
        <f>'2 Diagnostics Ordering list'!F300</f>
        <v>BD International</v>
      </c>
      <c r="C335" s="2">
        <f>'2 Diagnostics Ordering list'!G300</f>
        <v>0</v>
      </c>
      <c r="D335" s="2" t="str">
        <f>'2 Diagnostics Ordering list'!K300</f>
        <v>General Cargo</v>
      </c>
      <c r="E335" s="2">
        <f>'2 Diagnostics Ordering list'!G300*'2 Diagnostics Ordering list'!P300</f>
        <v>0</v>
      </c>
      <c r="F335" s="2">
        <f>'2 Diagnostics Ordering list'!G300*'2 Diagnostics Ordering list'!L300</f>
        <v>0</v>
      </c>
      <c r="G335" s="2">
        <f>'2 Diagnostics Ordering list'!J300</f>
        <v>0</v>
      </c>
    </row>
    <row r="336" spans="1:7" x14ac:dyDescent="0.2">
      <c r="A336" s="2">
        <f>'2 Diagnostics Ordering list'!A301</f>
        <v>106918</v>
      </c>
      <c r="B336" s="2" t="str">
        <f>'2 Diagnostics Ordering list'!F301</f>
        <v>BD International</v>
      </c>
      <c r="C336" s="2">
        <f>'2 Diagnostics Ordering list'!G301</f>
        <v>0</v>
      </c>
      <c r="D336" s="2" t="str">
        <f>'2 Diagnostics Ordering list'!K301</f>
        <v>General Cargo</v>
      </c>
      <c r="E336" s="2">
        <f>'2 Diagnostics Ordering list'!G301*'2 Diagnostics Ordering list'!P301</f>
        <v>0</v>
      </c>
      <c r="F336" s="2">
        <f>'2 Diagnostics Ordering list'!G301*'2 Diagnostics Ordering list'!L301</f>
        <v>0</v>
      </c>
      <c r="G336" s="2">
        <f>'2 Diagnostics Ordering list'!J301</f>
        <v>0</v>
      </c>
    </row>
    <row r="337" spans="1:7" x14ac:dyDescent="0.2">
      <c r="A337" s="2">
        <f>'2 Diagnostics Ordering list'!A302</f>
        <v>106026</v>
      </c>
      <c r="B337" s="2" t="str">
        <f>'2 Diagnostics Ordering list'!F302</f>
        <v>BD International</v>
      </c>
      <c r="C337" s="2">
        <f>'2 Diagnostics Ordering list'!G302</f>
        <v>0</v>
      </c>
      <c r="D337" s="2" t="str">
        <f>'2 Diagnostics Ordering list'!K302</f>
        <v>General Cargo</v>
      </c>
      <c r="E337" s="2">
        <f>'2 Diagnostics Ordering list'!G302*'2 Diagnostics Ordering list'!P302</f>
        <v>0</v>
      </c>
      <c r="F337" s="2">
        <f>'2 Diagnostics Ordering list'!G302*'2 Diagnostics Ordering list'!L302</f>
        <v>0</v>
      </c>
      <c r="G337" s="2">
        <f>'2 Diagnostics Ordering list'!J302</f>
        <v>0</v>
      </c>
    </row>
    <row r="338" spans="1:7" x14ac:dyDescent="0.2">
      <c r="A338" s="2">
        <f>'2 Diagnostics Ordering list'!A303</f>
        <v>106027</v>
      </c>
      <c r="B338" s="2" t="str">
        <f>'2 Diagnostics Ordering list'!F303</f>
        <v>BD International</v>
      </c>
      <c r="C338" s="2">
        <f>'2 Diagnostics Ordering list'!G303</f>
        <v>0</v>
      </c>
      <c r="D338" s="2" t="str">
        <f>'2 Diagnostics Ordering list'!K303</f>
        <v>Cool cargo (+2-+8°C)</v>
      </c>
      <c r="E338" s="2">
        <f>'2 Diagnostics Ordering list'!G303*'2 Diagnostics Ordering list'!P303</f>
        <v>0</v>
      </c>
      <c r="F338" s="2">
        <f>'2 Diagnostics Ordering list'!G303*'2 Diagnostics Ordering list'!L303</f>
        <v>0</v>
      </c>
      <c r="G338" s="2">
        <f>'2 Diagnostics Ordering list'!J303</f>
        <v>0</v>
      </c>
    </row>
    <row r="339" spans="1:7" x14ac:dyDescent="0.2">
      <c r="A339" s="2">
        <f>'2 Diagnostics Ordering list'!A304</f>
        <v>106028</v>
      </c>
      <c r="B339" s="2" t="str">
        <f>'2 Diagnostics Ordering list'!F304</f>
        <v>BD International</v>
      </c>
      <c r="C339" s="2">
        <f>'2 Diagnostics Ordering list'!G304</f>
        <v>0</v>
      </c>
      <c r="D339" s="2" t="str">
        <f>'2 Diagnostics Ordering list'!K304</f>
        <v>Cool cargo (+2-+8°C)</v>
      </c>
      <c r="E339" s="2">
        <f>'2 Diagnostics Ordering list'!G304*'2 Diagnostics Ordering list'!P304</f>
        <v>0</v>
      </c>
      <c r="F339" s="2">
        <f>'2 Diagnostics Ordering list'!G304*'2 Diagnostics Ordering list'!L304</f>
        <v>0</v>
      </c>
      <c r="G339" s="2">
        <f>'2 Diagnostics Ordering list'!J304</f>
        <v>0</v>
      </c>
    </row>
    <row r="340" spans="1:7" x14ac:dyDescent="0.2">
      <c r="A340" s="2">
        <f>'2 Diagnostics Ordering list'!A305</f>
        <v>106623</v>
      </c>
      <c r="B340" s="2" t="str">
        <f>'2 Diagnostics Ordering list'!F305</f>
        <v>BD International</v>
      </c>
      <c r="C340" s="2">
        <f>'2 Diagnostics Ordering list'!G305</f>
        <v>0</v>
      </c>
      <c r="D340" s="2" t="str">
        <f>'2 Diagnostics Ordering list'!K305</f>
        <v>Cool cargo (+2-+8°C)</v>
      </c>
      <c r="E340" s="2">
        <f>'2 Diagnostics Ordering list'!G305*'2 Diagnostics Ordering list'!P305</f>
        <v>0</v>
      </c>
      <c r="F340" s="2">
        <f>'2 Diagnostics Ordering list'!G305*'2 Diagnostics Ordering list'!L305</f>
        <v>0</v>
      </c>
      <c r="G340" s="2">
        <f>'2 Diagnostics Ordering list'!J305</f>
        <v>0</v>
      </c>
    </row>
    <row r="341" spans="1:7" x14ac:dyDescent="0.2">
      <c r="A341" s="2">
        <f>'2 Diagnostics Ordering list'!A306</f>
        <v>106582</v>
      </c>
      <c r="B341" s="2" t="str">
        <f>'2 Diagnostics Ordering list'!F306</f>
        <v>BD International</v>
      </c>
      <c r="C341" s="2">
        <f>'2 Diagnostics Ordering list'!G306</f>
        <v>0</v>
      </c>
      <c r="D341" s="2" t="str">
        <f>'2 Diagnostics Ordering list'!K306</f>
        <v>Cool cargo (+2-+8°C)</v>
      </c>
      <c r="E341" s="2">
        <f>'2 Diagnostics Ordering list'!G306*'2 Diagnostics Ordering list'!P306</f>
        <v>0</v>
      </c>
      <c r="F341" s="2">
        <f>'2 Diagnostics Ordering list'!G306*'2 Diagnostics Ordering list'!L306</f>
        <v>0</v>
      </c>
      <c r="G341" s="2">
        <f>'2 Diagnostics Ordering list'!J306</f>
        <v>0</v>
      </c>
    </row>
    <row r="342" spans="1:7" x14ac:dyDescent="0.2">
      <c r="A342" s="2">
        <f>'2 Diagnostics Ordering list'!A307</f>
        <v>106033</v>
      </c>
      <c r="B342" s="2" t="str">
        <f>'2 Diagnostics Ordering list'!F307</f>
        <v>BD International</v>
      </c>
      <c r="C342" s="2">
        <f>'2 Diagnostics Ordering list'!G307</f>
        <v>0</v>
      </c>
      <c r="D342" s="2" t="str">
        <f>'2 Diagnostics Ordering list'!K307</f>
        <v>Cool cargo (+2-+8°C)</v>
      </c>
      <c r="E342" s="2">
        <f>'2 Diagnostics Ordering list'!G307*'2 Diagnostics Ordering list'!P307</f>
        <v>0</v>
      </c>
      <c r="F342" s="2">
        <f>'2 Diagnostics Ordering list'!G307*'2 Diagnostics Ordering list'!L307</f>
        <v>0</v>
      </c>
      <c r="G342" s="2">
        <f>'2 Diagnostics Ordering list'!J307</f>
        <v>0</v>
      </c>
    </row>
    <row r="343" spans="1:7" x14ac:dyDescent="0.2">
      <c r="A343" s="2">
        <f>'2 Diagnostics Ordering list'!A308</f>
        <v>106036</v>
      </c>
      <c r="B343" s="2" t="str">
        <f>'2 Diagnostics Ordering list'!F308</f>
        <v>BD International</v>
      </c>
      <c r="C343" s="2">
        <f>'2 Diagnostics Ordering list'!G308</f>
        <v>0</v>
      </c>
      <c r="D343" s="2" t="str">
        <f>'2 Diagnostics Ordering list'!K308</f>
        <v>General Cargo</v>
      </c>
      <c r="E343" s="2">
        <f>'2 Diagnostics Ordering list'!G308*'2 Diagnostics Ordering list'!P308</f>
        <v>0</v>
      </c>
      <c r="F343" s="2">
        <f>'2 Diagnostics Ordering list'!G308*'2 Diagnostics Ordering list'!L308</f>
        <v>0</v>
      </c>
      <c r="G343" s="2">
        <f>'2 Diagnostics Ordering list'!J308</f>
        <v>0</v>
      </c>
    </row>
    <row r="344" spans="1:7" x14ac:dyDescent="0.2">
      <c r="A344" s="2">
        <f>'2 Diagnostics Ordering list'!A309</f>
        <v>106037</v>
      </c>
      <c r="B344" s="2" t="str">
        <f>'2 Diagnostics Ordering list'!F309</f>
        <v>BD International</v>
      </c>
      <c r="C344" s="2">
        <f>'2 Diagnostics Ordering list'!G309</f>
        <v>0</v>
      </c>
      <c r="D344" s="2" t="str">
        <f>'2 Diagnostics Ordering list'!K309</f>
        <v>Dangerous cargo
UN 1824, Class 8, PG III</v>
      </c>
      <c r="E344" s="2">
        <f>'2 Diagnostics Ordering list'!G309*'2 Diagnostics Ordering list'!P309</f>
        <v>0</v>
      </c>
      <c r="F344" s="2">
        <f>'2 Diagnostics Ordering list'!G309*'2 Diagnostics Ordering list'!L309</f>
        <v>0</v>
      </c>
      <c r="G344" s="2">
        <f>'2 Diagnostics Ordering list'!J309</f>
        <v>0</v>
      </c>
    </row>
    <row r="345" spans="1:7" x14ac:dyDescent="0.2">
      <c r="A345" s="2">
        <f>'2 Diagnostics Ordering list'!A310</f>
        <v>106021</v>
      </c>
      <c r="B345" s="2" t="str">
        <f>'2 Diagnostics Ordering list'!F310</f>
        <v>BD International</v>
      </c>
      <c r="C345" s="2">
        <f>'2 Diagnostics Ordering list'!G310</f>
        <v>0</v>
      </c>
      <c r="D345" s="2" t="str">
        <f>'2 Diagnostics Ordering list'!K310</f>
        <v>General Cargo</v>
      </c>
      <c r="E345" s="2">
        <f>'2 Diagnostics Ordering list'!G310*'2 Diagnostics Ordering list'!P310</f>
        <v>0</v>
      </c>
      <c r="F345" s="2">
        <f>'2 Diagnostics Ordering list'!G310*'2 Diagnostics Ordering list'!L310</f>
        <v>0</v>
      </c>
      <c r="G345" s="2">
        <f>'2 Diagnostics Ordering list'!J310</f>
        <v>0</v>
      </c>
    </row>
    <row r="346" spans="1:7" x14ac:dyDescent="0.2">
      <c r="A346" s="2">
        <f>'2 Diagnostics Ordering list'!A311</f>
        <v>106020</v>
      </c>
      <c r="B346" s="2" t="str">
        <f>'2 Diagnostics Ordering list'!F311</f>
        <v>BD International</v>
      </c>
      <c r="C346" s="2">
        <f>'2 Diagnostics Ordering list'!G311</f>
        <v>0</v>
      </c>
      <c r="D346" s="2" t="str">
        <f>'2 Diagnostics Ordering list'!K311</f>
        <v>General Cargo</v>
      </c>
      <c r="E346" s="2">
        <f>'2 Diagnostics Ordering list'!G311*'2 Diagnostics Ordering list'!P311</f>
        <v>0</v>
      </c>
      <c r="F346" s="2">
        <f>'2 Diagnostics Ordering list'!G311*'2 Diagnostics Ordering list'!L311</f>
        <v>0</v>
      </c>
      <c r="G346" s="2">
        <f>'2 Diagnostics Ordering list'!J311</f>
        <v>0</v>
      </c>
    </row>
    <row r="347" spans="1:7" x14ac:dyDescent="0.2">
      <c r="A347" s="2">
        <f>'2 Diagnostics Ordering list'!A312</f>
        <v>106019</v>
      </c>
      <c r="B347" s="2" t="str">
        <f>'2 Diagnostics Ordering list'!F312</f>
        <v>BD International</v>
      </c>
      <c r="C347" s="2">
        <f>'2 Diagnostics Ordering list'!G312</f>
        <v>0</v>
      </c>
      <c r="D347" s="2" t="str">
        <f>'2 Diagnostics Ordering list'!K312</f>
        <v>General Cargo</v>
      </c>
      <c r="E347" s="2">
        <f>'2 Diagnostics Ordering list'!G312*'2 Diagnostics Ordering list'!P312</f>
        <v>0</v>
      </c>
      <c r="F347" s="2">
        <f>'2 Diagnostics Ordering list'!G312*'2 Diagnostics Ordering list'!L312</f>
        <v>0</v>
      </c>
      <c r="G347" s="2">
        <f>'2 Diagnostics Ordering list'!J312</f>
        <v>0</v>
      </c>
    </row>
    <row r="348" spans="1:7" x14ac:dyDescent="0.2">
      <c r="A348" s="2">
        <f>'2 Diagnostics Ordering list'!A313</f>
        <v>106018</v>
      </c>
      <c r="B348" s="2" t="str">
        <f>'2 Diagnostics Ordering list'!F313</f>
        <v>BD International</v>
      </c>
      <c r="C348" s="2">
        <f>'2 Diagnostics Ordering list'!G313</f>
        <v>0</v>
      </c>
      <c r="D348" s="2" t="str">
        <f>'2 Diagnostics Ordering list'!K313</f>
        <v>General Cargo</v>
      </c>
      <c r="E348" s="2">
        <f>'2 Diagnostics Ordering list'!G313*'2 Diagnostics Ordering list'!P313</f>
        <v>0</v>
      </c>
      <c r="F348" s="2">
        <f>'2 Diagnostics Ordering list'!G313*'2 Diagnostics Ordering list'!L313</f>
        <v>0</v>
      </c>
      <c r="G348" s="2">
        <f>'2 Diagnostics Ordering list'!J313</f>
        <v>0</v>
      </c>
    </row>
    <row r="349" spans="1:7" x14ac:dyDescent="0.2">
      <c r="A349" s="2">
        <f>'2 Diagnostics Ordering list'!A314</f>
        <v>106022</v>
      </c>
      <c r="B349" s="2" t="str">
        <f>'2 Diagnostics Ordering list'!F314</f>
        <v>BD International</v>
      </c>
      <c r="C349" s="2">
        <f>'2 Diagnostics Ordering list'!G314</f>
        <v>0</v>
      </c>
      <c r="D349" s="2" t="str">
        <f>'2 Diagnostics Ordering list'!K314</f>
        <v>General Cargo</v>
      </c>
      <c r="E349" s="2">
        <f>'2 Diagnostics Ordering list'!G314*'2 Diagnostics Ordering list'!P314</f>
        <v>0</v>
      </c>
      <c r="F349" s="2">
        <f>'2 Diagnostics Ordering list'!G314*'2 Diagnostics Ordering list'!L314</f>
        <v>0</v>
      </c>
      <c r="G349" s="2">
        <f>'2 Diagnostics Ordering list'!J314</f>
        <v>0</v>
      </c>
    </row>
    <row r="350" spans="1:7" x14ac:dyDescent="0.2">
      <c r="A350" s="2">
        <f>'2 Diagnostics Ordering list'!A315</f>
        <v>106616</v>
      </c>
      <c r="B350" s="2" t="str">
        <f>'2 Diagnostics Ordering list'!F315</f>
        <v>BD International</v>
      </c>
      <c r="C350" s="2">
        <f>'2 Diagnostics Ordering list'!G315</f>
        <v>0</v>
      </c>
      <c r="D350" s="2" t="str">
        <f>'2 Diagnostics Ordering list'!K315</f>
        <v>General Cargo</v>
      </c>
      <c r="E350" s="2">
        <f>'2 Diagnostics Ordering list'!G315*'2 Diagnostics Ordering list'!P315</f>
        <v>0</v>
      </c>
      <c r="F350" s="2">
        <f>'2 Diagnostics Ordering list'!G315*'2 Diagnostics Ordering list'!L315</f>
        <v>0</v>
      </c>
      <c r="G350" s="2">
        <f>'2 Diagnostics Ordering list'!J315</f>
        <v>0</v>
      </c>
    </row>
    <row r="351" spans="1:7" x14ac:dyDescent="0.2">
      <c r="A351" s="2">
        <f>'2 Diagnostics Ordering list'!A316</f>
        <v>106617</v>
      </c>
      <c r="B351" s="2" t="str">
        <f>'2 Diagnostics Ordering list'!F316</f>
        <v>BD International</v>
      </c>
      <c r="C351" s="2">
        <f>'2 Diagnostics Ordering list'!G316</f>
        <v>0</v>
      </c>
      <c r="D351" s="2" t="str">
        <f>'2 Diagnostics Ordering list'!K316</f>
        <v>General Cargo</v>
      </c>
      <c r="E351" s="2">
        <f>'2 Diagnostics Ordering list'!G316*'2 Diagnostics Ordering list'!P316</f>
        <v>0</v>
      </c>
      <c r="F351" s="2">
        <f>'2 Diagnostics Ordering list'!G316*'2 Diagnostics Ordering list'!L316</f>
        <v>0</v>
      </c>
      <c r="G351" s="2">
        <f>'2 Diagnostics Ordering list'!J316</f>
        <v>0</v>
      </c>
    </row>
    <row r="352" spans="1:7" x14ac:dyDescent="0.2">
      <c r="A352" s="2">
        <f>'2 Diagnostics Ordering list'!A317</f>
        <v>106618</v>
      </c>
      <c r="B352" s="2" t="str">
        <f>'2 Diagnostics Ordering list'!F317</f>
        <v>BD International</v>
      </c>
      <c r="C352" s="2">
        <f>'2 Diagnostics Ordering list'!G317</f>
        <v>0</v>
      </c>
      <c r="D352" s="2" t="str">
        <f>'2 Diagnostics Ordering list'!K317</f>
        <v>General Cargo</v>
      </c>
      <c r="E352" s="2">
        <f>'2 Diagnostics Ordering list'!G317*'2 Diagnostics Ordering list'!P317</f>
        <v>0</v>
      </c>
      <c r="F352" s="2">
        <f>'2 Diagnostics Ordering list'!G317*'2 Diagnostics Ordering list'!L317</f>
        <v>0</v>
      </c>
      <c r="G352" s="2">
        <f>'2 Diagnostics Ordering list'!J317</f>
        <v>0</v>
      </c>
    </row>
    <row r="353" spans="1:7" x14ac:dyDescent="0.2">
      <c r="A353" s="2">
        <f>'2 Diagnostics Ordering list'!A318</f>
        <v>106473</v>
      </c>
      <c r="B353" s="2" t="str">
        <f>'2 Diagnostics Ordering list'!F318</f>
        <v>BD International</v>
      </c>
      <c r="C353" s="2">
        <f>'2 Diagnostics Ordering list'!G318</f>
        <v>0</v>
      </c>
      <c r="D353" s="2" t="str">
        <f>'2 Diagnostics Ordering list'!K318</f>
        <v>General Cargo</v>
      </c>
      <c r="E353" s="2">
        <f>'2 Diagnostics Ordering list'!G318*'2 Diagnostics Ordering list'!P318</f>
        <v>0</v>
      </c>
      <c r="F353" s="2">
        <f>'2 Diagnostics Ordering list'!G318*'2 Diagnostics Ordering list'!L318</f>
        <v>0</v>
      </c>
      <c r="G353" s="2">
        <f>'2 Diagnostics Ordering list'!J318</f>
        <v>0</v>
      </c>
    </row>
    <row r="354" spans="1:7" x14ac:dyDescent="0.2">
      <c r="A354" s="2">
        <f>'2 Diagnostics Ordering list'!A319</f>
        <v>106474</v>
      </c>
      <c r="B354" s="2" t="str">
        <f>'2 Diagnostics Ordering list'!F319</f>
        <v>BD International</v>
      </c>
      <c r="C354" s="2">
        <f>'2 Diagnostics Ordering list'!G319</f>
        <v>0</v>
      </c>
      <c r="D354" s="2" t="str">
        <f>'2 Diagnostics Ordering list'!K319</f>
        <v>General Cargo</v>
      </c>
      <c r="E354" s="2">
        <f>'2 Diagnostics Ordering list'!G319*'2 Diagnostics Ordering list'!P319</f>
        <v>0</v>
      </c>
      <c r="F354" s="2">
        <f>'2 Diagnostics Ordering list'!G319*'2 Diagnostics Ordering list'!L319</f>
        <v>0</v>
      </c>
      <c r="G354" s="2">
        <f>'2 Diagnostics Ordering list'!J319</f>
        <v>0</v>
      </c>
    </row>
    <row r="355" spans="1:7" x14ac:dyDescent="0.2">
      <c r="A355" s="2">
        <f>'2 Diagnostics Ordering list'!A320</f>
        <v>106452</v>
      </c>
      <c r="B355" s="2" t="str">
        <f>'2 Diagnostics Ordering list'!F320</f>
        <v>BD International</v>
      </c>
      <c r="C355" s="2">
        <f>'2 Diagnostics Ordering list'!G320</f>
        <v>0</v>
      </c>
      <c r="D355" s="2" t="str">
        <f>'2 Diagnostics Ordering list'!K320</f>
        <v>General Cargo</v>
      </c>
      <c r="E355" s="2">
        <f>'2 Diagnostics Ordering list'!G320*'2 Diagnostics Ordering list'!P320</f>
        <v>0</v>
      </c>
      <c r="F355" s="2">
        <f>'2 Diagnostics Ordering list'!G320*'2 Diagnostics Ordering list'!L320</f>
        <v>0</v>
      </c>
      <c r="G355" s="2">
        <f>'2 Diagnostics Ordering list'!J320</f>
        <v>0</v>
      </c>
    </row>
    <row r="356" spans="1:7" x14ac:dyDescent="0.2">
      <c r="A356" s="2">
        <f>'2 Diagnostics Ordering list'!A321</f>
        <v>106468</v>
      </c>
      <c r="B356" s="2" t="str">
        <f>'2 Diagnostics Ordering list'!F321</f>
        <v>TTM</v>
      </c>
      <c r="C356" s="2">
        <f>'2 Diagnostics Ordering list'!G321</f>
        <v>0</v>
      </c>
      <c r="D356" s="2" t="str">
        <f>'2 Diagnostics Ordering list'!K321</f>
        <v>General Cargo</v>
      </c>
      <c r="E356" s="2">
        <f>'2 Diagnostics Ordering list'!G321*'2 Diagnostics Ordering list'!P321</f>
        <v>0</v>
      </c>
      <c r="F356" s="2">
        <f>'2 Diagnostics Ordering list'!G321*'2 Diagnostics Ordering list'!L321</f>
        <v>0</v>
      </c>
      <c r="G356" s="2">
        <f>'2 Diagnostics Ordering list'!J321</f>
        <v>0</v>
      </c>
    </row>
    <row r="357" spans="1:7" x14ac:dyDescent="0.2">
      <c r="A357" s="2">
        <f>'2 Diagnostics Ordering list'!A322</f>
        <v>106181</v>
      </c>
      <c r="B357" s="2" t="str">
        <f>'2 Diagnostics Ordering list'!F322</f>
        <v>TTM</v>
      </c>
      <c r="C357" s="2">
        <f>'2 Diagnostics Ordering list'!G322</f>
        <v>0</v>
      </c>
      <c r="D357" s="2" t="str">
        <f>'2 Diagnostics Ordering list'!K322</f>
        <v>General Cargo</v>
      </c>
      <c r="E357" s="2">
        <f>'2 Diagnostics Ordering list'!G322*'2 Diagnostics Ordering list'!P322</f>
        <v>0</v>
      </c>
      <c r="F357" s="2">
        <f>'2 Diagnostics Ordering list'!G322*'2 Diagnostics Ordering list'!L322</f>
        <v>0</v>
      </c>
      <c r="G357" s="2">
        <f>'2 Diagnostics Ordering list'!J322</f>
        <v>0</v>
      </c>
    </row>
    <row r="358" spans="1:7" x14ac:dyDescent="0.2">
      <c r="A358" s="2">
        <f>'2 Diagnostics Ordering list'!A323</f>
        <v>106209</v>
      </c>
      <c r="B358" s="2" t="str">
        <f>'2 Diagnostics Ordering list'!F323</f>
        <v>TTM</v>
      </c>
      <c r="C358" s="2">
        <f>'2 Diagnostics Ordering list'!G323</f>
        <v>0</v>
      </c>
      <c r="D358" s="2" t="str">
        <f>'2 Diagnostics Ordering list'!K323</f>
        <v>General Cargo</v>
      </c>
      <c r="E358" s="2">
        <f>'2 Diagnostics Ordering list'!G323*'2 Diagnostics Ordering list'!P323</f>
        <v>0</v>
      </c>
      <c r="F358" s="2">
        <f>'2 Diagnostics Ordering list'!G323*'2 Diagnostics Ordering list'!L323</f>
        <v>0</v>
      </c>
      <c r="G358" s="2">
        <f>'2 Diagnostics Ordering list'!J323</f>
        <v>0</v>
      </c>
    </row>
    <row r="359" spans="1:7" x14ac:dyDescent="0.2">
      <c r="A359" s="2">
        <f>'2 Diagnostics Ordering list'!A324</f>
        <v>106550</v>
      </c>
      <c r="B359" s="2" t="str">
        <f>'2 Diagnostics Ordering list'!F324</f>
        <v>TTM</v>
      </c>
      <c r="C359" s="2">
        <f>'2 Diagnostics Ordering list'!G324</f>
        <v>0</v>
      </c>
      <c r="D359" s="2" t="str">
        <f>'2 Diagnostics Ordering list'!K324</f>
        <v>General Cargo</v>
      </c>
      <c r="E359" s="2">
        <f>'2 Diagnostics Ordering list'!G324*'2 Diagnostics Ordering list'!P324</f>
        <v>0</v>
      </c>
      <c r="F359" s="2">
        <f>'2 Diagnostics Ordering list'!G324*'2 Diagnostics Ordering list'!L324</f>
        <v>0</v>
      </c>
      <c r="G359" s="2">
        <f>'2 Diagnostics Ordering list'!J324</f>
        <v>0</v>
      </c>
    </row>
    <row r="360" spans="1:7" x14ac:dyDescent="0.2">
      <c r="A360" s="2">
        <f>'2 Diagnostics Ordering list'!A325</f>
        <v>106241</v>
      </c>
      <c r="B360" s="2" t="str">
        <f>'2 Diagnostics Ordering list'!F325</f>
        <v>TTM</v>
      </c>
      <c r="C360" s="2">
        <f>'2 Diagnostics Ordering list'!G325</f>
        <v>0</v>
      </c>
      <c r="D360" s="2" t="str">
        <f>'2 Diagnostics Ordering list'!K325</f>
        <v>General Cargo</v>
      </c>
      <c r="E360" s="2">
        <f>'2 Diagnostics Ordering list'!G325*'2 Diagnostics Ordering list'!P325</f>
        <v>0</v>
      </c>
      <c r="F360" s="2">
        <f>'2 Diagnostics Ordering list'!G325*'2 Diagnostics Ordering list'!L325</f>
        <v>0</v>
      </c>
      <c r="G360" s="2">
        <f>'2 Diagnostics Ordering list'!J325</f>
        <v>0</v>
      </c>
    </row>
    <row r="361" spans="1:7" x14ac:dyDescent="0.2">
      <c r="A361" s="2">
        <f>'2 Diagnostics Ordering list'!A326</f>
        <v>106715</v>
      </c>
      <c r="B361" s="2" t="str">
        <f>'2 Diagnostics Ordering list'!F326</f>
        <v>TTM</v>
      </c>
      <c r="C361" s="2">
        <f>'2 Diagnostics Ordering list'!G326</f>
        <v>0</v>
      </c>
      <c r="D361" s="2" t="str">
        <f>'2 Diagnostics Ordering list'!K326</f>
        <v>General Cargo</v>
      </c>
      <c r="E361" s="2">
        <f>'2 Diagnostics Ordering list'!G326*'2 Diagnostics Ordering list'!P326</f>
        <v>0</v>
      </c>
      <c r="F361" s="2">
        <f>'2 Diagnostics Ordering list'!G326*'2 Diagnostics Ordering list'!L326</f>
        <v>0</v>
      </c>
      <c r="G361" s="2">
        <f>'2 Diagnostics Ordering list'!J326</f>
        <v>0</v>
      </c>
    </row>
    <row r="362" spans="1:7" x14ac:dyDescent="0.2">
      <c r="A362" s="2">
        <f>'2 Diagnostics Ordering list'!A327</f>
        <v>106822</v>
      </c>
      <c r="B362" s="2" t="str">
        <f>'2 Diagnostics Ordering list'!F327</f>
        <v>TTM</v>
      </c>
      <c r="C362" s="2">
        <f>'2 Diagnostics Ordering list'!G327</f>
        <v>0</v>
      </c>
      <c r="D362" s="2" t="str">
        <f>'2 Diagnostics Ordering list'!K327</f>
        <v>General Cargo</v>
      </c>
      <c r="E362" s="2">
        <f>'2 Diagnostics Ordering list'!G327*'2 Diagnostics Ordering list'!P327</f>
        <v>0</v>
      </c>
      <c r="F362" s="2">
        <f>'2 Diagnostics Ordering list'!G327*'2 Diagnostics Ordering list'!L327</f>
        <v>0</v>
      </c>
      <c r="G362" s="2">
        <f>'2 Diagnostics Ordering list'!J327</f>
        <v>0</v>
      </c>
    </row>
    <row r="363" spans="1:7" x14ac:dyDescent="0.2">
      <c r="A363" s="2">
        <f>'2 Diagnostics Ordering list'!A328</f>
        <v>106823</v>
      </c>
      <c r="B363" s="2" t="str">
        <f>'2 Diagnostics Ordering list'!F328</f>
        <v>TTM</v>
      </c>
      <c r="C363" s="2">
        <f>'2 Diagnostics Ordering list'!G328</f>
        <v>0</v>
      </c>
      <c r="D363" s="2" t="str">
        <f>'2 Diagnostics Ordering list'!K328</f>
        <v>General Cargo</v>
      </c>
      <c r="E363" s="2">
        <f>'2 Diagnostics Ordering list'!G328*'2 Diagnostics Ordering list'!P328</f>
        <v>0</v>
      </c>
      <c r="F363" s="2">
        <f>'2 Diagnostics Ordering list'!G328*'2 Diagnostics Ordering list'!L328</f>
        <v>0</v>
      </c>
      <c r="G363" s="2">
        <f>'2 Diagnostics Ordering list'!J328</f>
        <v>0</v>
      </c>
    </row>
    <row r="364" spans="1:7" x14ac:dyDescent="0.2">
      <c r="A364" s="2" t="str">
        <f>'2 Diagnostics Ordering list'!A329</f>
        <v>1.5.7 Solid and liquid culture DST: FLD pure substances</v>
      </c>
      <c r="B364" s="2">
        <f>'2 Diagnostics Ordering list'!F329</f>
        <v>0</v>
      </c>
      <c r="C364" s="2">
        <f>'2 Diagnostics Ordering list'!G329</f>
        <v>0</v>
      </c>
      <c r="D364" s="2">
        <f>'2 Diagnostics Ordering list'!K329</f>
        <v>0</v>
      </c>
      <c r="E364" s="2">
        <f>'2 Diagnostics Ordering list'!G329*'2 Diagnostics Ordering list'!P329</f>
        <v>0</v>
      </c>
      <c r="F364" s="2">
        <f>'2 Diagnostics Ordering list'!G329*'2 Diagnostics Ordering list'!L329</f>
        <v>0</v>
      </c>
      <c r="G364" s="2">
        <f>'2 Diagnostics Ordering list'!J329</f>
        <v>0</v>
      </c>
    </row>
    <row r="365" spans="1:7" x14ac:dyDescent="0.2">
      <c r="A365" s="2">
        <f>'2 Diagnostics Ordering list'!A330</f>
        <v>106308</v>
      </c>
      <c r="B365" s="2" t="str">
        <f>'2 Diagnostics Ordering list'!F330</f>
        <v>TTM</v>
      </c>
      <c r="C365" s="2">
        <f>'2 Diagnostics Ordering list'!G330</f>
        <v>0</v>
      </c>
      <c r="D365" s="2" t="str">
        <f>'2 Diagnostics Ordering list'!K330</f>
        <v>General Cargo</v>
      </c>
      <c r="E365" s="2">
        <f>'2 Diagnostics Ordering list'!G330*'2 Diagnostics Ordering list'!P330</f>
        <v>0</v>
      </c>
      <c r="F365" s="2">
        <f>'2 Diagnostics Ordering list'!G330*'2 Diagnostics Ordering list'!L330</f>
        <v>0</v>
      </c>
      <c r="G365" s="2">
        <f>'2 Diagnostics Ordering list'!J330</f>
        <v>0</v>
      </c>
    </row>
    <row r="366" spans="1:7" x14ac:dyDescent="0.2">
      <c r="A366" s="2">
        <f>'2 Diagnostics Ordering list'!A331</f>
        <v>106309</v>
      </c>
      <c r="B366" s="2" t="str">
        <f>'2 Diagnostics Ordering list'!F331</f>
        <v>TTM</v>
      </c>
      <c r="C366" s="2">
        <f>'2 Diagnostics Ordering list'!G331</f>
        <v>0</v>
      </c>
      <c r="D366" s="2" t="str">
        <f>'2 Diagnostics Ordering list'!K331</f>
        <v>Cool cargo (+2-+8°C)</v>
      </c>
      <c r="E366" s="2">
        <f>'2 Diagnostics Ordering list'!G331*'2 Diagnostics Ordering list'!P331</f>
        <v>0</v>
      </c>
      <c r="F366" s="2">
        <f>'2 Diagnostics Ordering list'!G331*'2 Diagnostics Ordering list'!L331</f>
        <v>0</v>
      </c>
      <c r="G366" s="2">
        <f>'2 Diagnostics Ordering list'!J331</f>
        <v>0</v>
      </c>
    </row>
    <row r="367" spans="1:7" x14ac:dyDescent="0.2">
      <c r="A367" s="2">
        <f>'2 Diagnostics Ordering list'!A332</f>
        <v>106310</v>
      </c>
      <c r="B367" s="2" t="str">
        <f>'2 Diagnostics Ordering list'!F332</f>
        <v>TTM</v>
      </c>
      <c r="C367" s="2">
        <f>'2 Diagnostics Ordering list'!G332</f>
        <v>0</v>
      </c>
      <c r="D367" s="2" t="str">
        <f>'2 Diagnostics Ordering list'!K332</f>
        <v>General Cargo</v>
      </c>
      <c r="E367" s="2">
        <f>'2 Diagnostics Ordering list'!G332*'2 Diagnostics Ordering list'!P332</f>
        <v>0</v>
      </c>
      <c r="F367" s="2">
        <f>'2 Diagnostics Ordering list'!G332*'2 Diagnostics Ordering list'!L332</f>
        <v>0</v>
      </c>
      <c r="G367" s="2">
        <f>'2 Diagnostics Ordering list'!J332</f>
        <v>0</v>
      </c>
    </row>
    <row r="368" spans="1:7" x14ac:dyDescent="0.2">
      <c r="A368" s="2" t="str">
        <f>'2 Diagnostics Ordering list'!A333</f>
        <v>1.5.8 Solid and liquid culture DST: SLD pure substances</v>
      </c>
      <c r="B368" s="2">
        <f>'2 Diagnostics Ordering list'!F333</f>
        <v>0</v>
      </c>
      <c r="C368" s="2">
        <f>'2 Diagnostics Ordering list'!G333</f>
        <v>0</v>
      </c>
      <c r="D368" s="2">
        <f>'2 Diagnostics Ordering list'!K333</f>
        <v>0</v>
      </c>
      <c r="E368" s="2">
        <f>'2 Diagnostics Ordering list'!G333*'2 Diagnostics Ordering list'!P333</f>
        <v>0</v>
      </c>
      <c r="F368" s="2">
        <f>'2 Diagnostics Ordering list'!G333*'2 Diagnostics Ordering list'!L333</f>
        <v>0</v>
      </c>
      <c r="G368" s="2">
        <f>'2 Diagnostics Ordering list'!J333</f>
        <v>0</v>
      </c>
    </row>
    <row r="369" spans="1:7" x14ac:dyDescent="0.2">
      <c r="A369" s="2">
        <f>'2 Diagnostics Ordering list'!A334</f>
        <v>106584</v>
      </c>
      <c r="B369" s="2" t="str">
        <f>'2 Diagnostics Ordering list'!F334</f>
        <v>BD International</v>
      </c>
      <c r="C369" s="2">
        <f>'2 Diagnostics Ordering list'!G334</f>
        <v>0</v>
      </c>
      <c r="D369" s="2" t="str">
        <f>'2 Diagnostics Ordering list'!K334</f>
        <v>Cool cargo (+2-+8°C)</v>
      </c>
      <c r="E369" s="2">
        <f>'2 Diagnostics Ordering list'!G334*'2 Diagnostics Ordering list'!P334</f>
        <v>0</v>
      </c>
      <c r="F369" s="2">
        <f>'2 Diagnostics Ordering list'!G334*'2 Diagnostics Ordering list'!L334</f>
        <v>0</v>
      </c>
      <c r="G369" s="2">
        <f>'2 Diagnostics Ordering list'!J334</f>
        <v>0</v>
      </c>
    </row>
    <row r="370" spans="1:7" x14ac:dyDescent="0.2">
      <c r="A370" s="2">
        <f>'2 Diagnostics Ordering list'!A335</f>
        <v>106586</v>
      </c>
      <c r="B370" s="2" t="str">
        <f>'2 Diagnostics Ordering list'!F335</f>
        <v>BD International</v>
      </c>
      <c r="C370" s="2">
        <f>'2 Diagnostics Ordering list'!G335</f>
        <v>0</v>
      </c>
      <c r="D370" s="2" t="str">
        <f>'2 Diagnostics Ordering list'!K335</f>
        <v>Cool cargo (+2-+8°C)</v>
      </c>
      <c r="E370" s="2">
        <f>'2 Diagnostics Ordering list'!G335*'2 Diagnostics Ordering list'!P335</f>
        <v>0</v>
      </c>
      <c r="F370" s="2">
        <f>'2 Diagnostics Ordering list'!G335*'2 Diagnostics Ordering list'!L335</f>
        <v>0</v>
      </c>
      <c r="G370" s="2">
        <f>'2 Diagnostics Ordering list'!J335</f>
        <v>0</v>
      </c>
    </row>
    <row r="371" spans="1:7" x14ac:dyDescent="0.2">
      <c r="A371" s="2">
        <f>'2 Diagnostics Ordering list'!A336</f>
        <v>106587</v>
      </c>
      <c r="B371" s="2" t="str">
        <f>'2 Diagnostics Ordering list'!F336</f>
        <v>BD International</v>
      </c>
      <c r="C371" s="2">
        <f>'2 Diagnostics Ordering list'!G336</f>
        <v>0</v>
      </c>
      <c r="D371" s="2" t="str">
        <f>'2 Diagnostics Ordering list'!K336</f>
        <v>Cool cargo (+2-+8°C)</v>
      </c>
      <c r="E371" s="2">
        <f>'2 Diagnostics Ordering list'!G336*'2 Diagnostics Ordering list'!P336</f>
        <v>0</v>
      </c>
      <c r="F371" s="2">
        <f>'2 Diagnostics Ordering list'!G336*'2 Diagnostics Ordering list'!L336</f>
        <v>0</v>
      </c>
      <c r="G371" s="2">
        <f>'2 Diagnostics Ordering list'!J336</f>
        <v>0</v>
      </c>
    </row>
    <row r="372" spans="1:7" x14ac:dyDescent="0.2">
      <c r="A372" s="2">
        <f>'2 Diagnostics Ordering list'!A337</f>
        <v>106588</v>
      </c>
      <c r="B372" s="2" t="str">
        <f>'2 Diagnostics Ordering list'!F337</f>
        <v>BD International</v>
      </c>
      <c r="C372" s="2">
        <f>'2 Diagnostics Ordering list'!G337</f>
        <v>0</v>
      </c>
      <c r="D372" s="2" t="str">
        <f>'2 Diagnostics Ordering list'!K337</f>
        <v>Cool cargo (+2-+8°C)</v>
      </c>
      <c r="E372" s="2">
        <f>'2 Diagnostics Ordering list'!G337*'2 Diagnostics Ordering list'!P337</f>
        <v>0</v>
      </c>
      <c r="F372" s="2">
        <f>'2 Diagnostics Ordering list'!G337*'2 Diagnostics Ordering list'!L337</f>
        <v>0</v>
      </c>
      <c r="G372" s="2">
        <f>'2 Diagnostics Ordering list'!J337</f>
        <v>0</v>
      </c>
    </row>
    <row r="373" spans="1:7" x14ac:dyDescent="0.2">
      <c r="A373" s="2">
        <f>'2 Diagnostics Ordering list'!A338</f>
        <v>106975</v>
      </c>
      <c r="B373" s="2" t="str">
        <f>'2 Diagnostics Ordering list'!F338</f>
        <v>BD International</v>
      </c>
      <c r="C373" s="2">
        <f>'2 Diagnostics Ordering list'!G338</f>
        <v>0</v>
      </c>
      <c r="D373" s="2" t="str">
        <f>'2 Diagnostics Ordering list'!K338</f>
        <v>Cool cargo (+2-+8°C)</v>
      </c>
      <c r="E373" s="2">
        <f>'2 Diagnostics Ordering list'!G338*'2 Diagnostics Ordering list'!P338</f>
        <v>0</v>
      </c>
      <c r="F373" s="2">
        <f>'2 Diagnostics Ordering list'!G338*'2 Diagnostics Ordering list'!L338</f>
        <v>0</v>
      </c>
      <c r="G373" s="2">
        <f>'2 Diagnostics Ordering list'!J338</f>
        <v>0</v>
      </c>
    </row>
    <row r="374" spans="1:7" x14ac:dyDescent="0.2">
      <c r="A374" s="2">
        <f>'2 Diagnostics Ordering list'!A339</f>
        <v>106976</v>
      </c>
      <c r="B374" s="2" t="str">
        <f>'2 Diagnostics Ordering list'!F339</f>
        <v>BD International</v>
      </c>
      <c r="C374" s="2">
        <f>'2 Diagnostics Ordering list'!G339</f>
        <v>0</v>
      </c>
      <c r="D374" s="2" t="str">
        <f>'2 Diagnostics Ordering list'!K339</f>
        <v>Cool cargo (+2-+8°C)</v>
      </c>
      <c r="E374" s="2">
        <f>'2 Diagnostics Ordering list'!G339*'2 Diagnostics Ordering list'!P339</f>
        <v>0</v>
      </c>
      <c r="F374" s="2">
        <f>'2 Diagnostics Ordering list'!G339*'2 Diagnostics Ordering list'!L339</f>
        <v>0</v>
      </c>
      <c r="G374" s="2">
        <f>'2 Diagnostics Ordering list'!J339</f>
        <v>0</v>
      </c>
    </row>
    <row r="375" spans="1:7" x14ac:dyDescent="0.2">
      <c r="A375" s="2">
        <f>'2 Diagnostics Ordering list'!A340</f>
        <v>106977</v>
      </c>
      <c r="B375" s="2" t="str">
        <f>'2 Diagnostics Ordering list'!F340</f>
        <v>BD International</v>
      </c>
      <c r="C375" s="2">
        <f>'2 Diagnostics Ordering list'!G340</f>
        <v>0</v>
      </c>
      <c r="D375" s="2" t="str">
        <f>'2 Diagnostics Ordering list'!K340</f>
        <v>General Cargo</v>
      </c>
      <c r="E375" s="2">
        <f>'2 Diagnostics Ordering list'!G340*'2 Diagnostics Ordering list'!P340</f>
        <v>0</v>
      </c>
      <c r="F375" s="2">
        <f>'2 Diagnostics Ordering list'!G340*'2 Diagnostics Ordering list'!L340</f>
        <v>0</v>
      </c>
      <c r="G375" s="2">
        <f>'2 Diagnostics Ordering list'!J340</f>
        <v>0</v>
      </c>
    </row>
    <row r="376" spans="1:7" x14ac:dyDescent="0.2">
      <c r="A376" s="2">
        <f>'2 Diagnostics Ordering list'!A341</f>
        <v>106560</v>
      </c>
      <c r="B376" s="2" t="str">
        <f>'2 Diagnostics Ordering list'!F341</f>
        <v>TTM</v>
      </c>
      <c r="C376" s="2">
        <f>'2 Diagnostics Ordering list'!G341</f>
        <v>0</v>
      </c>
      <c r="D376" s="2" t="str">
        <f>'2 Diagnostics Ordering list'!K341</f>
        <v>General Cargo</v>
      </c>
      <c r="E376" s="2">
        <f>'2 Diagnostics Ordering list'!G341*'2 Diagnostics Ordering list'!P341</f>
        <v>0</v>
      </c>
      <c r="F376" s="2">
        <f>'2 Diagnostics Ordering list'!G341*'2 Diagnostics Ordering list'!L341</f>
        <v>0</v>
      </c>
      <c r="G376" s="2">
        <f>'2 Diagnostics Ordering list'!J341</f>
        <v>0</v>
      </c>
    </row>
    <row r="377" spans="1:7" x14ac:dyDescent="0.2">
      <c r="A377" s="2">
        <f>'2 Diagnostics Ordering list'!A342</f>
        <v>106653</v>
      </c>
      <c r="B377" s="2" t="str">
        <f>'2 Diagnostics Ordering list'!F342</f>
        <v>TTM</v>
      </c>
      <c r="C377" s="2">
        <f>'2 Diagnostics Ordering list'!G342</f>
        <v>0</v>
      </c>
      <c r="D377" s="2" t="str">
        <f>'2 Diagnostics Ordering list'!K342</f>
        <v>General Cargo</v>
      </c>
      <c r="E377" s="2">
        <f>'2 Diagnostics Ordering list'!G342*'2 Diagnostics Ordering list'!P342</f>
        <v>0</v>
      </c>
      <c r="F377" s="2">
        <f>'2 Diagnostics Ordering list'!G342*'2 Diagnostics Ordering list'!L342</f>
        <v>0</v>
      </c>
      <c r="G377" s="2">
        <f>'2 Diagnostics Ordering list'!J342</f>
        <v>0</v>
      </c>
    </row>
    <row r="378" spans="1:7" x14ac:dyDescent="0.2">
      <c r="A378" s="2">
        <f>'2 Diagnostics Ordering list'!A343</f>
        <v>106654</v>
      </c>
      <c r="B378" s="2" t="str">
        <f>'2 Diagnostics Ordering list'!F343</f>
        <v>TTM</v>
      </c>
      <c r="C378" s="2">
        <f>'2 Diagnostics Ordering list'!G343</f>
        <v>0</v>
      </c>
      <c r="D378" s="2" t="str">
        <f>'2 Diagnostics Ordering list'!K343</f>
        <v>General cargo</v>
      </c>
      <c r="E378" s="2">
        <f>'2 Diagnostics Ordering list'!G343*'2 Diagnostics Ordering list'!P343</f>
        <v>0</v>
      </c>
      <c r="F378" s="2">
        <f>'2 Diagnostics Ordering list'!G343*'2 Diagnostics Ordering list'!L343</f>
        <v>0</v>
      </c>
      <c r="G378" s="2">
        <f>'2 Diagnostics Ordering list'!J343</f>
        <v>0</v>
      </c>
    </row>
    <row r="379" spans="1:7" x14ac:dyDescent="0.2">
      <c r="A379" s="2">
        <f>'2 Diagnostics Ordering list'!A344</f>
        <v>106318</v>
      </c>
      <c r="B379" s="2" t="str">
        <f>'2 Diagnostics Ordering list'!F344</f>
        <v>TTM</v>
      </c>
      <c r="C379" s="2">
        <f>'2 Diagnostics Ordering list'!G344</f>
        <v>0</v>
      </c>
      <c r="D379" s="2" t="str">
        <f>'2 Diagnostics Ordering list'!K344</f>
        <v>Cool cargo (+2-+8°C)</v>
      </c>
      <c r="E379" s="2">
        <f>'2 Diagnostics Ordering list'!G344*'2 Diagnostics Ordering list'!P344</f>
        <v>0</v>
      </c>
      <c r="F379" s="2">
        <f>'2 Diagnostics Ordering list'!G344*'2 Diagnostics Ordering list'!L344</f>
        <v>0</v>
      </c>
      <c r="G379" s="2">
        <f>'2 Diagnostics Ordering list'!J344</f>
        <v>0</v>
      </c>
    </row>
    <row r="380" spans="1:7" x14ac:dyDescent="0.2">
      <c r="A380" s="2">
        <f>'2 Diagnostics Ordering list'!A345</f>
        <v>106313</v>
      </c>
      <c r="B380" s="2" t="str">
        <f>'2 Diagnostics Ordering list'!F345</f>
        <v>TTM</v>
      </c>
      <c r="C380" s="2">
        <f>'2 Diagnostics Ordering list'!G345</f>
        <v>0</v>
      </c>
      <c r="D380" s="2" t="str">
        <f>'2 Diagnostics Ordering list'!K345</f>
        <v>Cool cargo (+2-+8°C)</v>
      </c>
      <c r="E380" s="2">
        <f>'2 Diagnostics Ordering list'!G345*'2 Diagnostics Ordering list'!P345</f>
        <v>0</v>
      </c>
      <c r="F380" s="2">
        <f>'2 Diagnostics Ordering list'!G345*'2 Diagnostics Ordering list'!L345</f>
        <v>0</v>
      </c>
      <c r="G380" s="2">
        <f>'2 Diagnostics Ordering list'!J345</f>
        <v>0</v>
      </c>
    </row>
    <row r="381" spans="1:7" x14ac:dyDescent="0.2">
      <c r="A381" s="2">
        <f>'2 Diagnostics Ordering list'!A346</f>
        <v>106316</v>
      </c>
      <c r="B381" s="2" t="str">
        <f>'2 Diagnostics Ordering list'!F346</f>
        <v>TTM</v>
      </c>
      <c r="C381" s="2">
        <f>'2 Diagnostics Ordering list'!G346</f>
        <v>0</v>
      </c>
      <c r="D381" s="2" t="str">
        <f>'2 Diagnostics Ordering list'!K346</f>
        <v>Cool cargo (+2-+8°C)</v>
      </c>
      <c r="E381" s="2">
        <f>'2 Diagnostics Ordering list'!G346*'2 Diagnostics Ordering list'!P346</f>
        <v>0</v>
      </c>
      <c r="F381" s="2">
        <f>'2 Diagnostics Ordering list'!G346*'2 Diagnostics Ordering list'!L346</f>
        <v>0</v>
      </c>
      <c r="G381" s="2">
        <f>'2 Diagnostics Ordering list'!J346</f>
        <v>0</v>
      </c>
    </row>
    <row r="382" spans="1:7" x14ac:dyDescent="0.2">
      <c r="A382" s="2">
        <f>'2 Diagnostics Ordering list'!A347</f>
        <v>106315</v>
      </c>
      <c r="B382" s="2" t="str">
        <f>'2 Diagnostics Ordering list'!F347</f>
        <v>TTM</v>
      </c>
      <c r="C382" s="2">
        <f>'2 Diagnostics Ordering list'!G347</f>
        <v>0</v>
      </c>
      <c r="D382" s="2" t="str">
        <f>'2 Diagnostics Ordering list'!K347</f>
        <v>Cool cargo (+2-+8°C)</v>
      </c>
      <c r="E382" s="2">
        <f>'2 Diagnostics Ordering list'!G347*'2 Diagnostics Ordering list'!P347</f>
        <v>0</v>
      </c>
      <c r="F382" s="2">
        <f>'2 Diagnostics Ordering list'!G347*'2 Diagnostics Ordering list'!L347</f>
        <v>0</v>
      </c>
      <c r="G382" s="2">
        <f>'2 Diagnostics Ordering list'!J347</f>
        <v>0</v>
      </c>
    </row>
    <row r="383" spans="1:7" x14ac:dyDescent="0.2">
      <c r="A383" s="2">
        <f>'2 Diagnostics Ordering list'!A348</f>
        <v>106317</v>
      </c>
      <c r="B383" s="2" t="str">
        <f>'2 Diagnostics Ordering list'!F348</f>
        <v>TTM</v>
      </c>
      <c r="C383" s="2">
        <f>'2 Diagnostics Ordering list'!G348</f>
        <v>0</v>
      </c>
      <c r="D383" s="2" t="str">
        <f>'2 Diagnostics Ordering list'!K348</f>
        <v>Cool cargo (+2-+8°C)</v>
      </c>
      <c r="E383" s="2">
        <f>'2 Diagnostics Ordering list'!G348*'2 Diagnostics Ordering list'!P348</f>
        <v>0</v>
      </c>
      <c r="F383" s="2">
        <f>'2 Diagnostics Ordering list'!G348*'2 Diagnostics Ordering list'!L348</f>
        <v>0</v>
      </c>
      <c r="G383" s="2">
        <f>'2 Diagnostics Ordering list'!J348</f>
        <v>0</v>
      </c>
    </row>
    <row r="384" spans="1:7" x14ac:dyDescent="0.2">
      <c r="A384" s="2">
        <f>'2 Diagnostics Ordering list'!A349</f>
        <v>106319</v>
      </c>
      <c r="B384" s="2" t="str">
        <f>'2 Diagnostics Ordering list'!F349</f>
        <v>TTM</v>
      </c>
      <c r="C384" s="2">
        <f>'2 Diagnostics Ordering list'!G349</f>
        <v>0</v>
      </c>
      <c r="D384" s="2" t="str">
        <f>'2 Diagnostics Ordering list'!K349</f>
        <v>Cool cargo (+2-+8°C)</v>
      </c>
      <c r="E384" s="2">
        <f>'2 Diagnostics Ordering list'!G349*'2 Diagnostics Ordering list'!P349</f>
        <v>0</v>
      </c>
      <c r="F384" s="2">
        <f>'2 Diagnostics Ordering list'!G349*'2 Diagnostics Ordering list'!L349</f>
        <v>0</v>
      </c>
      <c r="G384" s="2">
        <f>'2 Diagnostics Ordering list'!J349</f>
        <v>0</v>
      </c>
    </row>
    <row r="385" spans="1:7" x14ac:dyDescent="0.2">
      <c r="A385" s="2" t="str">
        <f>'2 Diagnostics Ordering list'!A350</f>
        <v>1.6 MTB IDENTIFICATION</v>
      </c>
      <c r="B385" s="2">
        <f>'2 Diagnostics Ordering list'!F350</f>
        <v>0</v>
      </c>
      <c r="C385" s="2">
        <f>'2 Diagnostics Ordering list'!G350</f>
        <v>0</v>
      </c>
      <c r="D385" s="2">
        <f>'2 Diagnostics Ordering list'!K350</f>
        <v>0</v>
      </c>
      <c r="E385" s="2">
        <f>'2 Diagnostics Ordering list'!G350*'2 Diagnostics Ordering list'!P350</f>
        <v>0</v>
      </c>
      <c r="F385" s="2">
        <f>'2 Diagnostics Ordering list'!G350*'2 Diagnostics Ordering list'!L350</f>
        <v>0</v>
      </c>
      <c r="G385" s="2">
        <f>'2 Diagnostics Ordering list'!J350</f>
        <v>0</v>
      </c>
    </row>
    <row r="386" spans="1:7" x14ac:dyDescent="0.2">
      <c r="A386" s="2" t="str">
        <f>'2 Diagnostics Ordering list'!A351</f>
        <v>1.6.1 MTB Identification Rapid test</v>
      </c>
      <c r="B386" s="2">
        <f>'2 Diagnostics Ordering list'!F351</f>
        <v>0</v>
      </c>
      <c r="C386" s="2">
        <f>'2 Diagnostics Ordering list'!G351</f>
        <v>0</v>
      </c>
      <c r="D386" s="2">
        <f>'2 Diagnostics Ordering list'!K351</f>
        <v>0</v>
      </c>
      <c r="E386" s="2">
        <f>'2 Diagnostics Ordering list'!G351*'2 Diagnostics Ordering list'!P351</f>
        <v>0</v>
      </c>
      <c r="F386" s="2">
        <f>'2 Diagnostics Ordering list'!G351*'2 Diagnostics Ordering list'!L351</f>
        <v>0</v>
      </c>
      <c r="G386" s="2">
        <f>'2 Diagnostics Ordering list'!J351</f>
        <v>0</v>
      </c>
    </row>
    <row r="387" spans="1:7" x14ac:dyDescent="0.2">
      <c r="A387" s="2">
        <f>'2 Diagnostics Ordering list'!A352</f>
        <v>106611</v>
      </c>
      <c r="B387" s="2" t="str">
        <f>'2 Diagnostics Ordering list'!F352</f>
        <v>TAUNS Laboratories</v>
      </c>
      <c r="C387" s="2">
        <f>'2 Diagnostics Ordering list'!G352</f>
        <v>0</v>
      </c>
      <c r="D387" s="2" t="str">
        <f>'2 Diagnostics Ordering list'!K352</f>
        <v>General Cargo</v>
      </c>
      <c r="E387" s="2">
        <f>'2 Diagnostics Ordering list'!G352*'2 Diagnostics Ordering list'!P352</f>
        <v>0</v>
      </c>
      <c r="F387" s="2">
        <f>'2 Diagnostics Ordering list'!G352*'2 Diagnostics Ordering list'!L352</f>
        <v>0</v>
      </c>
      <c r="G387" s="2">
        <f>'2 Diagnostics Ordering list'!J352</f>
        <v>0</v>
      </c>
    </row>
    <row r="388" spans="1:7" x14ac:dyDescent="0.2">
      <c r="A388" s="2">
        <f>'2 Diagnostics Ordering list'!A353</f>
        <v>106953</v>
      </c>
      <c r="B388" s="2" t="str">
        <f>'2 Diagnostics Ordering list'!F353</f>
        <v>TAUNS Laboratories</v>
      </c>
      <c r="C388" s="2">
        <f>'2 Diagnostics Ordering list'!G353</f>
        <v>0</v>
      </c>
      <c r="D388" s="2" t="str">
        <f>'2 Diagnostics Ordering list'!K353</f>
        <v>General Cargo</v>
      </c>
      <c r="E388" s="2">
        <f>'2 Diagnostics Ordering list'!G353*'2 Diagnostics Ordering list'!P353</f>
        <v>0</v>
      </c>
      <c r="F388" s="2">
        <f>'2 Diagnostics Ordering list'!G353*'2 Diagnostics Ordering list'!L353</f>
        <v>0</v>
      </c>
      <c r="G388" s="2">
        <f>'2 Diagnostics Ordering list'!J353</f>
        <v>0</v>
      </c>
    </row>
    <row r="389" spans="1:7" x14ac:dyDescent="0.2">
      <c r="A389" s="2">
        <f>'2 Diagnostics Ordering list'!A354</f>
        <v>106612</v>
      </c>
      <c r="B389" s="2" t="str">
        <f>'2 Diagnostics Ordering list'!F354</f>
        <v>TAUNS Laboratories</v>
      </c>
      <c r="C389" s="2">
        <f>'2 Diagnostics Ordering list'!G354</f>
        <v>0</v>
      </c>
      <c r="D389" s="2" t="str">
        <f>'2 Diagnostics Ordering list'!K354</f>
        <v>General Cargo</v>
      </c>
      <c r="E389" s="2">
        <f>'2 Diagnostics Ordering list'!G354*'2 Diagnostics Ordering list'!P354</f>
        <v>0</v>
      </c>
      <c r="F389" s="2">
        <f>'2 Diagnostics Ordering list'!G354*'2 Diagnostics Ordering list'!L354</f>
        <v>0</v>
      </c>
      <c r="G389" s="2">
        <f>'2 Diagnostics Ordering list'!J354</f>
        <v>0</v>
      </c>
    </row>
    <row r="390" spans="1:7" x14ac:dyDescent="0.2">
      <c r="A390" s="2" t="str">
        <f>'2 Diagnostics Ordering list'!A355</f>
        <v xml:space="preserve">2. DETECTION OF LATENT TB </v>
      </c>
      <c r="B390" s="2">
        <f>'2 Diagnostics Ordering list'!F355</f>
        <v>0</v>
      </c>
      <c r="C390" s="2">
        <f>'2 Diagnostics Ordering list'!G355</f>
        <v>0</v>
      </c>
      <c r="D390" s="2">
        <f>'2 Diagnostics Ordering list'!K355</f>
        <v>0</v>
      </c>
      <c r="E390" s="2">
        <f>'2 Diagnostics Ordering list'!G355*'2 Diagnostics Ordering list'!P355</f>
        <v>0</v>
      </c>
      <c r="F390" s="2">
        <f>'2 Diagnostics Ordering list'!G355*'2 Diagnostics Ordering list'!L355</f>
        <v>0</v>
      </c>
      <c r="G390" s="2">
        <f>'2 Diagnostics Ordering list'!J355</f>
        <v>0</v>
      </c>
    </row>
    <row r="391" spans="1:7" x14ac:dyDescent="0.2">
      <c r="A391" s="2" t="str">
        <f>'2 Diagnostics Ordering list'!A356</f>
        <v>2.1 IGRA</v>
      </c>
      <c r="B391" s="2">
        <f>'2 Diagnostics Ordering list'!F356</f>
        <v>0</v>
      </c>
      <c r="C391" s="2">
        <f>'2 Diagnostics Ordering list'!G356</f>
        <v>0</v>
      </c>
      <c r="D391" s="2">
        <f>'2 Diagnostics Ordering list'!K356</f>
        <v>0</v>
      </c>
      <c r="E391" s="2">
        <f>'2 Diagnostics Ordering list'!G356*'2 Diagnostics Ordering list'!P356</f>
        <v>0</v>
      </c>
      <c r="F391" s="2">
        <f>'2 Diagnostics Ordering list'!G356*'2 Diagnostics Ordering list'!L356</f>
        <v>0</v>
      </c>
      <c r="G391" s="2">
        <f>'2 Diagnostics Ordering list'!J356</f>
        <v>0</v>
      </c>
    </row>
    <row r="392" spans="1:7" x14ac:dyDescent="0.2">
      <c r="A392" s="2" t="str">
        <f>'2 Diagnostics Ordering list'!A357</f>
        <v>2.1.1 IGRA Equipment</v>
      </c>
      <c r="B392" s="2">
        <f>'2 Diagnostics Ordering list'!F357</f>
        <v>0</v>
      </c>
      <c r="C392" s="2">
        <f>'2 Diagnostics Ordering list'!G357</f>
        <v>0</v>
      </c>
      <c r="D392" s="2">
        <f>'2 Diagnostics Ordering list'!K357</f>
        <v>0</v>
      </c>
      <c r="E392" s="2">
        <f>'2 Diagnostics Ordering list'!G357*'2 Diagnostics Ordering list'!P357</f>
        <v>0</v>
      </c>
      <c r="F392" s="2">
        <f>'2 Diagnostics Ordering list'!G357*'2 Diagnostics Ordering list'!L357</f>
        <v>0</v>
      </c>
      <c r="G392" s="2">
        <f>'2 Diagnostics Ordering list'!J357</f>
        <v>0</v>
      </c>
    </row>
    <row r="393" spans="1:7" x14ac:dyDescent="0.2">
      <c r="A393" s="2">
        <f>'2 Diagnostics Ordering list'!A358</f>
        <v>106841</v>
      </c>
      <c r="B393" s="2" t="str">
        <f>'2 Diagnostics Ordering list'!F358</f>
        <v>AMEX</v>
      </c>
      <c r="C393" s="2">
        <f>'2 Diagnostics Ordering list'!G358</f>
        <v>0</v>
      </c>
      <c r="D393" s="2" t="str">
        <f>'2 Diagnostics Ordering list'!K358</f>
        <v>General Cargo</v>
      </c>
      <c r="E393" s="2">
        <f>'2 Diagnostics Ordering list'!G358*'2 Diagnostics Ordering list'!P358</f>
        <v>0</v>
      </c>
      <c r="F393" s="2">
        <f>'2 Diagnostics Ordering list'!G358*'2 Diagnostics Ordering list'!L358</f>
        <v>0</v>
      </c>
      <c r="G393" s="2">
        <f>'2 Diagnostics Ordering list'!J358</f>
        <v>0</v>
      </c>
    </row>
    <row r="394" spans="1:7" x14ac:dyDescent="0.2">
      <c r="A394" s="2">
        <f>'2 Diagnostics Ordering list'!A359</f>
        <v>106842</v>
      </c>
      <c r="B394" s="2" t="str">
        <f>'2 Diagnostics Ordering list'!F359</f>
        <v>AMEX</v>
      </c>
      <c r="C394" s="2">
        <f>'2 Diagnostics Ordering list'!G359</f>
        <v>0</v>
      </c>
      <c r="D394" s="2" t="str">
        <f>'2 Diagnostics Ordering list'!K359</f>
        <v>General Cargo</v>
      </c>
      <c r="E394" s="2">
        <f>'2 Diagnostics Ordering list'!G359*'2 Diagnostics Ordering list'!P359</f>
        <v>0</v>
      </c>
      <c r="F394" s="2">
        <f>'2 Diagnostics Ordering list'!G359*'2 Diagnostics Ordering list'!L359</f>
        <v>0</v>
      </c>
      <c r="G394" s="2">
        <f>'2 Diagnostics Ordering list'!J359</f>
        <v>0</v>
      </c>
    </row>
    <row r="395" spans="1:7" x14ac:dyDescent="0.2">
      <c r="A395" s="2">
        <f>'2 Diagnostics Ordering list'!A360</f>
        <v>106845</v>
      </c>
      <c r="B395" s="2" t="str">
        <f>'2 Diagnostics Ordering list'!F360</f>
        <v>AMEX</v>
      </c>
      <c r="C395" s="2">
        <f>'2 Diagnostics Ordering list'!G360</f>
        <v>0</v>
      </c>
      <c r="D395" s="2" t="str">
        <f>'2 Diagnostics Ordering list'!K360</f>
        <v>General Cargo</v>
      </c>
      <c r="E395" s="2">
        <f>'2 Diagnostics Ordering list'!G360*'2 Diagnostics Ordering list'!P360</f>
        <v>0</v>
      </c>
      <c r="F395" s="2">
        <f>'2 Diagnostics Ordering list'!G360*'2 Diagnostics Ordering list'!L360</f>
        <v>0</v>
      </c>
      <c r="G395" s="2">
        <f>'2 Diagnostics Ordering list'!J360</f>
        <v>0</v>
      </c>
    </row>
    <row r="396" spans="1:7" x14ac:dyDescent="0.2">
      <c r="A396" s="2">
        <f>'2 Diagnostics Ordering list'!A361</f>
        <v>106857</v>
      </c>
      <c r="B396" s="2" t="str">
        <f>'2 Diagnostics Ordering list'!F361</f>
        <v>TTM</v>
      </c>
      <c r="C396" s="2">
        <f>'2 Diagnostics Ordering list'!G361</f>
        <v>0</v>
      </c>
      <c r="D396" s="2" t="str">
        <f>'2 Diagnostics Ordering list'!K361</f>
        <v>General Cargo</v>
      </c>
      <c r="E396" s="2">
        <f>'2 Diagnostics Ordering list'!G361*'2 Diagnostics Ordering list'!P361</f>
        <v>0</v>
      </c>
      <c r="F396" s="2">
        <f>'2 Diagnostics Ordering list'!G361*'2 Diagnostics Ordering list'!L361</f>
        <v>0</v>
      </c>
      <c r="G396" s="2">
        <f>'2 Diagnostics Ordering list'!J361</f>
        <v>0</v>
      </c>
    </row>
    <row r="397" spans="1:7" x14ac:dyDescent="0.2">
      <c r="A397" s="2" t="str">
        <f>'2 Diagnostics Ordering list'!A362</f>
        <v>2.1.2 IGRA Testing</v>
      </c>
      <c r="B397" s="2">
        <f>'2 Diagnostics Ordering list'!F362</f>
        <v>0</v>
      </c>
      <c r="C397" s="2">
        <f>'2 Diagnostics Ordering list'!G362</f>
        <v>0</v>
      </c>
      <c r="D397" s="2">
        <f>'2 Diagnostics Ordering list'!K362</f>
        <v>0</v>
      </c>
      <c r="E397" s="2">
        <f>'2 Diagnostics Ordering list'!G362*'2 Diagnostics Ordering list'!P362</f>
        <v>0</v>
      </c>
      <c r="F397" s="2">
        <f>'2 Diagnostics Ordering list'!G362*'2 Diagnostics Ordering list'!L362</f>
        <v>0</v>
      </c>
      <c r="G397" s="2">
        <f>'2 Diagnostics Ordering list'!J362</f>
        <v>0</v>
      </c>
    </row>
    <row r="398" spans="1:7" x14ac:dyDescent="0.2">
      <c r="A398" s="2">
        <f>'2 Diagnostics Ordering list'!A363</f>
        <v>106936</v>
      </c>
      <c r="B398" s="2" t="str">
        <f>'2 Diagnostics Ordering list'!F363</f>
        <v>QIAGEN GmbH</v>
      </c>
      <c r="C398" s="2">
        <f>'2 Diagnostics Ordering list'!G363</f>
        <v>0</v>
      </c>
      <c r="D398" s="2" t="str">
        <f>'2 Diagnostics Ordering list'!K363</f>
        <v>General Cargo</v>
      </c>
      <c r="E398" s="2">
        <f>'2 Diagnostics Ordering list'!G363*'2 Diagnostics Ordering list'!P363</f>
        <v>0</v>
      </c>
      <c r="F398" s="2">
        <f>'2 Diagnostics Ordering list'!G363*'2 Diagnostics Ordering list'!L363</f>
        <v>0</v>
      </c>
      <c r="G398" s="2">
        <f>'2 Diagnostics Ordering list'!J363</f>
        <v>0</v>
      </c>
    </row>
    <row r="399" spans="1:7" x14ac:dyDescent="0.2">
      <c r="A399" s="2">
        <f>'2 Diagnostics Ordering list'!A364</f>
        <v>106937</v>
      </c>
      <c r="B399" s="2" t="str">
        <f>'2 Diagnostics Ordering list'!F364</f>
        <v>QIAGEN GmbH</v>
      </c>
      <c r="C399" s="2">
        <f>'2 Diagnostics Ordering list'!G364</f>
        <v>0</v>
      </c>
      <c r="D399" s="2" t="str">
        <f>'2 Diagnostics Ordering list'!K364</f>
        <v>Cool cargo (+2-+8°C)</v>
      </c>
      <c r="E399" s="2">
        <f>'2 Diagnostics Ordering list'!G364*'2 Diagnostics Ordering list'!P364</f>
        <v>0</v>
      </c>
      <c r="F399" s="2">
        <f>'2 Diagnostics Ordering list'!G364*'2 Diagnostics Ordering list'!L364</f>
        <v>0</v>
      </c>
      <c r="G399" s="2">
        <f>'2 Diagnostics Ordering list'!J364</f>
        <v>0</v>
      </c>
    </row>
    <row r="400" spans="1:7" x14ac:dyDescent="0.2">
      <c r="A400" s="2">
        <f>'2 Diagnostics Ordering list'!A365</f>
        <v>106671</v>
      </c>
      <c r="B400" s="2" t="str">
        <f>'2 Diagnostics Ordering list'!F365</f>
        <v>QIAGEN GmbH</v>
      </c>
      <c r="C400" s="2">
        <f>'2 Diagnostics Ordering list'!G365</f>
        <v>0</v>
      </c>
      <c r="D400" s="2" t="str">
        <f>'2 Diagnostics Ordering list'!K365</f>
        <v>Dangerous and Cool cargo (+2 -+8°C)
UN 3264 Class: 8, Packing group: III - Corrosive liquid, acidic, inorganic, n.o.s. (sulfuric acid)</v>
      </c>
      <c r="E400" s="2">
        <f>'2 Diagnostics Ordering list'!G365*'2 Diagnostics Ordering list'!P365</f>
        <v>0</v>
      </c>
      <c r="F400" s="2">
        <f>'2 Diagnostics Ordering list'!G365*'2 Diagnostics Ordering list'!L365</f>
        <v>0</v>
      </c>
      <c r="G400" s="2">
        <f>'2 Diagnostics Ordering list'!J365</f>
        <v>0</v>
      </c>
    </row>
    <row r="401" spans="1:7" x14ac:dyDescent="0.2">
      <c r="A401" s="2">
        <f>'2 Diagnostics Ordering list'!A366</f>
        <v>106672</v>
      </c>
      <c r="B401" s="2" t="str">
        <f>'2 Diagnostics Ordering list'!F366</f>
        <v>QIAGEN GmbH</v>
      </c>
      <c r="C401" s="2">
        <f>'2 Diagnostics Ordering list'!G366</f>
        <v>0</v>
      </c>
      <c r="D401" s="2" t="str">
        <f>'2 Diagnostics Ordering list'!K366</f>
        <v>Dangerous and Cool cargo (+2 -+8°C)
UN 3264 Class: 8, Packing group: III - Corrosive liquid, acidic, inorganic, n.o.s. (sulfuric acid)</v>
      </c>
      <c r="E401" s="2">
        <f>'2 Diagnostics Ordering list'!G366*'2 Diagnostics Ordering list'!P366</f>
        <v>0</v>
      </c>
      <c r="F401" s="2">
        <f>'2 Diagnostics Ordering list'!G366*'2 Diagnostics Ordering list'!L366</f>
        <v>0</v>
      </c>
      <c r="G401" s="2">
        <f>'2 Diagnostics Ordering list'!J366</f>
        <v>0</v>
      </c>
    </row>
    <row r="402" spans="1:7" x14ac:dyDescent="0.2">
      <c r="A402" s="2">
        <f>'2 Diagnostics Ordering list'!A367</f>
        <v>106673</v>
      </c>
      <c r="B402" s="2" t="str">
        <f>'2 Diagnostics Ordering list'!F367</f>
        <v>QIAGEN GmbH</v>
      </c>
      <c r="C402" s="2">
        <f>'2 Diagnostics Ordering list'!G367</f>
        <v>0</v>
      </c>
      <c r="D402" s="2" t="str">
        <f>'2 Diagnostics Ordering list'!K367</f>
        <v>CRT cargo (+15-+25°C)</v>
      </c>
      <c r="E402" s="2">
        <f>'2 Diagnostics Ordering list'!G367*'2 Diagnostics Ordering list'!P367</f>
        <v>0</v>
      </c>
      <c r="F402" s="2">
        <f>'2 Diagnostics Ordering list'!G367*'2 Diagnostics Ordering list'!L367</f>
        <v>0</v>
      </c>
      <c r="G402" s="2">
        <f>'2 Diagnostics Ordering list'!J367</f>
        <v>0</v>
      </c>
    </row>
    <row r="403" spans="1:7" x14ac:dyDescent="0.2">
      <c r="A403" s="2">
        <f>'2 Diagnostics Ordering list'!A368</f>
        <v>106674</v>
      </c>
      <c r="B403" s="2" t="str">
        <f>'2 Diagnostics Ordering list'!F368</f>
        <v>QIAGEN GmbH</v>
      </c>
      <c r="C403" s="2">
        <f>'2 Diagnostics Ordering list'!G368</f>
        <v>0</v>
      </c>
      <c r="D403" s="2" t="str">
        <f>'2 Diagnostics Ordering list'!K368</f>
        <v>CRT cargo (+15-+25°C)</v>
      </c>
      <c r="E403" s="2">
        <f>'2 Diagnostics Ordering list'!G368*'2 Diagnostics Ordering list'!P368</f>
        <v>0</v>
      </c>
      <c r="F403" s="2">
        <f>'2 Diagnostics Ordering list'!G368*'2 Diagnostics Ordering list'!L368</f>
        <v>0</v>
      </c>
      <c r="G403" s="2">
        <f>'2 Diagnostics Ordering list'!J368</f>
        <v>0</v>
      </c>
    </row>
    <row r="404" spans="1:7" x14ac:dyDescent="0.2">
      <c r="A404" s="2">
        <f>'2 Diagnostics Ordering list'!A369</f>
        <v>106675</v>
      </c>
      <c r="B404" s="2" t="str">
        <f>'2 Diagnostics Ordering list'!F369</f>
        <v>QIAGEN GmbH</v>
      </c>
      <c r="C404" s="2">
        <f>'2 Diagnostics Ordering list'!G369</f>
        <v>0</v>
      </c>
      <c r="D404" s="2" t="str">
        <f>'2 Diagnostics Ordering list'!K369</f>
        <v>CRT cargo (+15-+25°C)</v>
      </c>
      <c r="E404" s="2">
        <f>'2 Diagnostics Ordering list'!G369*'2 Diagnostics Ordering list'!P369</f>
        <v>0</v>
      </c>
      <c r="F404" s="2">
        <f>'2 Diagnostics Ordering list'!G369*'2 Diagnostics Ordering list'!L369</f>
        <v>0</v>
      </c>
      <c r="G404" s="2">
        <f>'2 Diagnostics Ordering list'!J369</f>
        <v>0</v>
      </c>
    </row>
    <row r="405" spans="1:7" x14ac:dyDescent="0.2">
      <c r="A405" s="2">
        <f>'2 Diagnostics Ordering list'!A370</f>
        <v>106676</v>
      </c>
      <c r="B405" s="2" t="str">
        <f>'2 Diagnostics Ordering list'!F370</f>
        <v>QIAGEN GmbH</v>
      </c>
      <c r="C405" s="2">
        <f>'2 Diagnostics Ordering list'!G370</f>
        <v>0</v>
      </c>
      <c r="D405" s="2" t="str">
        <f>'2 Diagnostics Ordering list'!K370</f>
        <v>CRT cargo (+15-+25°C)</v>
      </c>
      <c r="E405" s="2">
        <f>'2 Diagnostics Ordering list'!G370*'2 Diagnostics Ordering list'!P370</f>
        <v>0</v>
      </c>
      <c r="F405" s="2">
        <f>'2 Diagnostics Ordering list'!G370*'2 Diagnostics Ordering list'!L370</f>
        <v>0</v>
      </c>
      <c r="G405" s="2">
        <f>'2 Diagnostics Ordering list'!J370</f>
        <v>0</v>
      </c>
    </row>
    <row r="406" spans="1:7" x14ac:dyDescent="0.2">
      <c r="A406" s="2">
        <f>'2 Diagnostics Ordering list'!A371</f>
        <v>106665</v>
      </c>
      <c r="B406" s="2" t="str">
        <f>'2 Diagnostics Ordering list'!F371</f>
        <v>Oxford Immunotec</v>
      </c>
      <c r="C406" s="2">
        <f>'2 Diagnostics Ordering list'!G371</f>
        <v>0</v>
      </c>
      <c r="D406" s="2" t="str">
        <f>'2 Diagnostics Ordering list'!K371</f>
        <v>Cool cargo (+2-+8°C)</v>
      </c>
      <c r="E406" s="2">
        <f>'2 Diagnostics Ordering list'!G371*'2 Diagnostics Ordering list'!P371</f>
        <v>0</v>
      </c>
      <c r="F406" s="2">
        <f>'2 Diagnostics Ordering list'!G371*'2 Diagnostics Ordering list'!L371</f>
        <v>0</v>
      </c>
      <c r="G406" s="2">
        <f>'2 Diagnostics Ordering list'!J371</f>
        <v>0</v>
      </c>
    </row>
    <row r="407" spans="1:7" x14ac:dyDescent="0.2">
      <c r="A407" s="2">
        <f>'2 Diagnostics Ordering list'!A372</f>
        <v>106667</v>
      </c>
      <c r="B407" s="2" t="str">
        <f>'2 Diagnostics Ordering list'!F372</f>
        <v>Oxford Immunotec</v>
      </c>
      <c r="C407" s="2">
        <f>'2 Diagnostics Ordering list'!G372</f>
        <v>0</v>
      </c>
      <c r="D407" s="2" t="str">
        <f>'2 Diagnostics Ordering list'!K372</f>
        <v>Cool cargo (+2-+8°C)</v>
      </c>
      <c r="E407" s="2">
        <f>'2 Diagnostics Ordering list'!G372*'2 Diagnostics Ordering list'!P372</f>
        <v>0</v>
      </c>
      <c r="F407" s="2">
        <f>'2 Diagnostics Ordering list'!G372*'2 Diagnostics Ordering list'!L372</f>
        <v>0</v>
      </c>
      <c r="G407" s="2">
        <f>'2 Diagnostics Ordering list'!J372</f>
        <v>0</v>
      </c>
    </row>
    <row r="408" spans="1:7" x14ac:dyDescent="0.2">
      <c r="A408" s="2">
        <f>'2 Diagnostics Ordering list'!A373</f>
        <v>106668</v>
      </c>
      <c r="B408" s="2" t="str">
        <f>'2 Diagnostics Ordering list'!F373</f>
        <v>Oxford Immunotec</v>
      </c>
      <c r="C408" s="2">
        <f>'2 Diagnostics Ordering list'!G373</f>
        <v>0</v>
      </c>
      <c r="D408" s="2" t="str">
        <f>'2 Diagnostics Ordering list'!K373</f>
        <v>Cool cargo (+2-+8°C)</v>
      </c>
      <c r="E408" s="2">
        <f>'2 Diagnostics Ordering list'!G373*'2 Diagnostics Ordering list'!P373</f>
        <v>0</v>
      </c>
      <c r="F408" s="2">
        <f>'2 Diagnostics Ordering list'!G373*'2 Diagnostics Ordering list'!L373</f>
        <v>0</v>
      </c>
      <c r="G408" s="2">
        <f>'2 Diagnostics Ordering list'!J373</f>
        <v>0</v>
      </c>
    </row>
    <row r="409" spans="1:7" x14ac:dyDescent="0.2">
      <c r="A409" s="2">
        <f>'2 Diagnostics Ordering list'!A374</f>
        <v>106669</v>
      </c>
      <c r="B409" s="2" t="str">
        <f>'2 Diagnostics Ordering list'!F374</f>
        <v>Oxford Immunotec</v>
      </c>
      <c r="C409" s="2">
        <f>'2 Diagnostics Ordering list'!G374</f>
        <v>0</v>
      </c>
      <c r="D409" s="2" t="str">
        <f>'2 Diagnostics Ordering list'!K374</f>
        <v>Cool cargo (+2-+8°C)</v>
      </c>
      <c r="E409" s="2">
        <f>'2 Diagnostics Ordering list'!G374*'2 Diagnostics Ordering list'!P374</f>
        <v>0</v>
      </c>
      <c r="F409" s="2">
        <f>'2 Diagnostics Ordering list'!G374*'2 Diagnostics Ordering list'!L374</f>
        <v>0</v>
      </c>
      <c r="G409" s="2">
        <f>'2 Diagnostics Ordering list'!J374</f>
        <v>0</v>
      </c>
    </row>
    <row r="410" spans="1:7" x14ac:dyDescent="0.2">
      <c r="A410" s="2">
        <f>'2 Diagnostics Ordering list'!A375</f>
        <v>106670</v>
      </c>
      <c r="B410" s="2" t="str">
        <f>'2 Diagnostics Ordering list'!F375</f>
        <v>Oxford Immunotec</v>
      </c>
      <c r="C410" s="2">
        <f>'2 Diagnostics Ordering list'!G375</f>
        <v>0</v>
      </c>
      <c r="D410" s="2" t="str">
        <f>'2 Diagnostics Ordering list'!K375</f>
        <v>Cool cargo (+2-+8°C)</v>
      </c>
      <c r="E410" s="2">
        <f>'2 Diagnostics Ordering list'!G375*'2 Diagnostics Ordering list'!P375</f>
        <v>0</v>
      </c>
      <c r="F410" s="2">
        <f>'2 Diagnostics Ordering list'!G375*'2 Diagnostics Ordering list'!L375</f>
        <v>0</v>
      </c>
      <c r="G410" s="2">
        <f>'2 Diagnostics Ordering list'!J375</f>
        <v>0</v>
      </c>
    </row>
    <row r="411" spans="1:7" x14ac:dyDescent="0.2">
      <c r="A411" s="2" t="str">
        <f>'2 Diagnostics Ordering list'!A376</f>
        <v xml:space="preserve">3. DETECTION OF COVID-19 </v>
      </c>
      <c r="B411" s="2">
        <f>'2 Diagnostics Ordering list'!F376</f>
        <v>0</v>
      </c>
      <c r="C411" s="2">
        <f>'2 Diagnostics Ordering list'!G376</f>
        <v>0</v>
      </c>
      <c r="D411" s="2">
        <f>'2 Diagnostics Ordering list'!K376</f>
        <v>0</v>
      </c>
      <c r="E411" s="2">
        <f>'2 Diagnostics Ordering list'!G376*'2 Diagnostics Ordering list'!P376</f>
        <v>0</v>
      </c>
      <c r="F411" s="2">
        <f>'2 Diagnostics Ordering list'!G376*'2 Diagnostics Ordering list'!L376</f>
        <v>0</v>
      </c>
      <c r="G411" s="2">
        <f>'2 Diagnostics Ordering list'!J376</f>
        <v>0</v>
      </c>
    </row>
    <row r="412" spans="1:7" x14ac:dyDescent="0.2">
      <c r="A412" s="2" t="str">
        <f>'2 Diagnostics Ordering list'!A377</f>
        <v xml:space="preserve">3.1 COVID-19 </v>
      </c>
      <c r="B412" s="2">
        <f>'2 Diagnostics Ordering list'!F377</f>
        <v>0</v>
      </c>
      <c r="C412" s="2">
        <f>'2 Diagnostics Ordering list'!G377</f>
        <v>0</v>
      </c>
      <c r="D412" s="2">
        <f>'2 Diagnostics Ordering list'!K377</f>
        <v>0</v>
      </c>
      <c r="E412" s="2">
        <f>'2 Diagnostics Ordering list'!G377*'2 Diagnostics Ordering list'!P377</f>
        <v>0</v>
      </c>
      <c r="F412" s="2">
        <f>'2 Diagnostics Ordering list'!G377*'2 Diagnostics Ordering list'!L377</f>
        <v>0</v>
      </c>
      <c r="G412" s="2">
        <f>'2 Diagnostics Ordering list'!J377</f>
        <v>0</v>
      </c>
    </row>
    <row r="413" spans="1:7" x14ac:dyDescent="0.2">
      <c r="A413" s="2" t="str">
        <f>'2 Diagnostics Ordering list'!A378</f>
        <v>3.1.1 COVID-19 testing</v>
      </c>
      <c r="B413" s="2">
        <f>'2 Diagnostics Ordering list'!F378</f>
        <v>0</v>
      </c>
      <c r="C413" s="2">
        <f>'2 Diagnostics Ordering list'!G378</f>
        <v>0</v>
      </c>
      <c r="D413" s="2">
        <f>'2 Diagnostics Ordering list'!K378</f>
        <v>0</v>
      </c>
      <c r="E413" s="2">
        <f>'2 Diagnostics Ordering list'!G378*'2 Diagnostics Ordering list'!P378</f>
        <v>0</v>
      </c>
      <c r="F413" s="2">
        <f>'2 Diagnostics Ordering list'!G378*'2 Diagnostics Ordering list'!L378</f>
        <v>0</v>
      </c>
      <c r="G413" s="2">
        <f>'2 Diagnostics Ordering list'!J378</f>
        <v>0</v>
      </c>
    </row>
    <row r="414" spans="1:7" x14ac:dyDescent="0.2">
      <c r="A414" s="2">
        <f>'2 Diagnostics Ordering list'!A379</f>
        <v>106684</v>
      </c>
      <c r="B414" s="2" t="str">
        <f>'2 Diagnostics Ordering list'!F379</f>
        <v>BD International</v>
      </c>
      <c r="C414" s="2">
        <f>'2 Diagnostics Ordering list'!G379</f>
        <v>0</v>
      </c>
      <c r="D414" s="2" t="str">
        <f>'2 Diagnostics Ordering list'!K379</f>
        <v>Keep cool 2-8°C</v>
      </c>
      <c r="E414" s="2">
        <f>'2 Diagnostics Ordering list'!G379*'2 Diagnostics Ordering list'!P379</f>
        <v>0</v>
      </c>
      <c r="F414" s="2">
        <f>'2 Diagnostics Ordering list'!G379*'2 Diagnostics Ordering list'!L379</f>
        <v>0</v>
      </c>
      <c r="G414" s="2">
        <f>'2 Diagnostics Ordering list'!J379</f>
        <v>0</v>
      </c>
    </row>
    <row r="415" spans="1:7" x14ac:dyDescent="0.2">
      <c r="A415" s="2">
        <f>'2 Diagnostics Ordering list'!A380</f>
        <v>106685</v>
      </c>
      <c r="B415" s="2" t="str">
        <f>'2 Diagnostics Ordering list'!F380</f>
        <v>BD International</v>
      </c>
      <c r="C415" s="2">
        <f>'2 Diagnostics Ordering list'!G380</f>
        <v>0</v>
      </c>
      <c r="D415" s="2" t="str">
        <f>'2 Diagnostics Ordering list'!K380</f>
        <v>General Cargo</v>
      </c>
      <c r="E415" s="2">
        <f>'2 Diagnostics Ordering list'!G380*'2 Diagnostics Ordering list'!P380</f>
        <v>0</v>
      </c>
      <c r="F415" s="2">
        <f>'2 Diagnostics Ordering list'!G380*'2 Diagnostics Ordering list'!L380</f>
        <v>0</v>
      </c>
      <c r="G415" s="2">
        <f>'2 Diagnostics Ordering list'!J380</f>
        <v>0</v>
      </c>
    </row>
    <row r="416" spans="1:7" x14ac:dyDescent="0.2">
      <c r="A416" s="2" t="str">
        <f>'2 Diagnostics Ordering list'!A381</f>
        <v xml:space="preserve">XP3SARS-COV2-10 </v>
      </c>
      <c r="B416" s="2" t="str">
        <f>'2 Diagnostics Ordering list'!F381</f>
        <v>Cepheid HBDC</v>
      </c>
      <c r="C416" s="2">
        <f>'2 Diagnostics Ordering list'!G381</f>
        <v>0</v>
      </c>
      <c r="D416" s="2" t="str">
        <f>'2 Diagnostics Ordering list'!K381</f>
        <v>Cool cargo (+2-+8°C) 
UN 2920 – CLASS 8(3)) in excepted quantity (EQ)</v>
      </c>
      <c r="E416" s="2">
        <f>'2 Diagnostics Ordering list'!G381*'2 Diagnostics Ordering list'!P381</f>
        <v>0</v>
      </c>
      <c r="F416" s="2">
        <f>'2 Diagnostics Ordering list'!G381*'2 Diagnostics Ordering list'!L381</f>
        <v>0</v>
      </c>
      <c r="G416" s="2">
        <f>'2 Diagnostics Ordering list'!J381</f>
        <v>0</v>
      </c>
    </row>
    <row r="417" spans="1:7" x14ac:dyDescent="0.2">
      <c r="A417" s="2" t="str">
        <f>'2 Diagnostics Ordering list'!A382</f>
        <v>4. SAMPLE AND MEDIA PREPARATION</v>
      </c>
      <c r="B417" s="2">
        <f>'2 Diagnostics Ordering list'!F382</f>
        <v>0</v>
      </c>
      <c r="C417" s="2">
        <f>'2 Diagnostics Ordering list'!G382</f>
        <v>0</v>
      </c>
      <c r="D417" s="2">
        <f>'2 Diagnostics Ordering list'!K382</f>
        <v>0</v>
      </c>
      <c r="E417" s="2">
        <f>'2 Diagnostics Ordering list'!G382*'2 Diagnostics Ordering list'!P382</f>
        <v>0</v>
      </c>
      <c r="F417" s="2">
        <f>'2 Diagnostics Ordering list'!G382*'2 Diagnostics Ordering list'!L382</f>
        <v>0</v>
      </c>
      <c r="G417" s="2">
        <f>'2 Diagnostics Ordering list'!J382</f>
        <v>0</v>
      </c>
    </row>
    <row r="418" spans="1:7" x14ac:dyDescent="0.2">
      <c r="A418" s="2" t="str">
        <f>'2 Diagnostics Ordering list'!A383</f>
        <v>4.1 SPECIMEN TRANPORTATION AND PROCESSING</v>
      </c>
      <c r="B418" s="2">
        <f>'2 Diagnostics Ordering list'!F383</f>
        <v>0</v>
      </c>
      <c r="C418" s="2">
        <f>'2 Diagnostics Ordering list'!G383</f>
        <v>0</v>
      </c>
      <c r="D418" s="2">
        <f>'2 Diagnostics Ordering list'!K383</f>
        <v>0</v>
      </c>
      <c r="E418" s="2">
        <f>'2 Diagnostics Ordering list'!G383*'2 Diagnostics Ordering list'!P383</f>
        <v>0</v>
      </c>
      <c r="F418" s="2">
        <f>'2 Diagnostics Ordering list'!G383*'2 Diagnostics Ordering list'!L383</f>
        <v>0</v>
      </c>
      <c r="G418" s="2">
        <f>'2 Diagnostics Ordering list'!J383</f>
        <v>0</v>
      </c>
    </row>
    <row r="419" spans="1:7" x14ac:dyDescent="0.2">
      <c r="A419" s="2" t="str">
        <f>'2 Diagnostics Ordering list'!A384</f>
        <v xml:space="preserve">4.1.1 Specimen transport consumables	</v>
      </c>
      <c r="B419" s="2">
        <f>'2 Diagnostics Ordering list'!F384</f>
        <v>0</v>
      </c>
      <c r="C419" s="2">
        <f>'2 Diagnostics Ordering list'!G384</f>
        <v>0</v>
      </c>
      <c r="D419" s="2">
        <f>'2 Diagnostics Ordering list'!K384</f>
        <v>0</v>
      </c>
      <c r="E419" s="2">
        <f>'2 Diagnostics Ordering list'!G384*'2 Diagnostics Ordering list'!P384</f>
        <v>0</v>
      </c>
      <c r="F419" s="2">
        <f>'2 Diagnostics Ordering list'!G384*'2 Diagnostics Ordering list'!L384</f>
        <v>0</v>
      </c>
      <c r="G419" s="2">
        <f>'2 Diagnostics Ordering list'!J384</f>
        <v>0</v>
      </c>
    </row>
    <row r="420" spans="1:7" x14ac:dyDescent="0.2">
      <c r="A420" s="2">
        <f>'2 Diagnostics Ordering list'!A385</f>
        <v>106736</v>
      </c>
      <c r="B420" s="2" t="str">
        <f>'2 Diagnostics Ordering list'!F385</f>
        <v>TTM</v>
      </c>
      <c r="C420" s="2">
        <f>'2 Diagnostics Ordering list'!G385</f>
        <v>0</v>
      </c>
      <c r="D420" s="2" t="str">
        <f>'2 Diagnostics Ordering list'!K385</f>
        <v>General Cargo</v>
      </c>
      <c r="E420" s="2">
        <f>'2 Diagnostics Ordering list'!G385*'2 Diagnostics Ordering list'!P385</f>
        <v>0</v>
      </c>
      <c r="F420" s="2">
        <f>'2 Diagnostics Ordering list'!G385*'2 Diagnostics Ordering list'!L385</f>
        <v>0</v>
      </c>
      <c r="G420" s="2">
        <f>'2 Diagnostics Ordering list'!J385</f>
        <v>0</v>
      </c>
    </row>
    <row r="421" spans="1:7" x14ac:dyDescent="0.2">
      <c r="A421" s="2">
        <f>'2 Diagnostics Ordering list'!A386</f>
        <v>106244</v>
      </c>
      <c r="B421" s="2" t="str">
        <f>'2 Diagnostics Ordering list'!F386</f>
        <v>TTM</v>
      </c>
      <c r="C421" s="2">
        <f>'2 Diagnostics Ordering list'!G386</f>
        <v>0</v>
      </c>
      <c r="D421" s="2" t="str">
        <f>'2 Diagnostics Ordering list'!K386</f>
        <v>General Cargo</v>
      </c>
      <c r="E421" s="2">
        <f>'2 Diagnostics Ordering list'!G386*'2 Diagnostics Ordering list'!P386</f>
        <v>0</v>
      </c>
      <c r="F421" s="2">
        <f>'2 Diagnostics Ordering list'!G386*'2 Diagnostics Ordering list'!L386</f>
        <v>0</v>
      </c>
      <c r="G421" s="2">
        <f>'2 Diagnostics Ordering list'!J386</f>
        <v>0</v>
      </c>
    </row>
    <row r="422" spans="1:7" x14ac:dyDescent="0.2">
      <c r="A422" s="2" t="str">
        <f>'2 Diagnostics Ordering list'!A387</f>
        <v xml:space="preserve">4.1.2 Specimen processing equipment	</v>
      </c>
      <c r="B422" s="2">
        <f>'2 Diagnostics Ordering list'!F387</f>
        <v>0</v>
      </c>
      <c r="C422" s="2">
        <f>'2 Diagnostics Ordering list'!G387</f>
        <v>0</v>
      </c>
      <c r="D422" s="2">
        <f>'2 Diagnostics Ordering list'!K387</f>
        <v>0</v>
      </c>
      <c r="E422" s="2">
        <f>'2 Diagnostics Ordering list'!G387*'2 Diagnostics Ordering list'!P387</f>
        <v>0</v>
      </c>
      <c r="F422" s="2">
        <f>'2 Diagnostics Ordering list'!G387*'2 Diagnostics Ordering list'!L387</f>
        <v>0</v>
      </c>
      <c r="G422" s="2">
        <f>'2 Diagnostics Ordering list'!J387</f>
        <v>0</v>
      </c>
    </row>
    <row r="423" spans="1:7" x14ac:dyDescent="0.2">
      <c r="A423" s="2">
        <f>'2 Diagnostics Ordering list'!A388</f>
        <v>106220</v>
      </c>
      <c r="B423" s="2" t="str">
        <f>'2 Diagnostics Ordering list'!F388</f>
        <v>TTM</v>
      </c>
      <c r="C423" s="2">
        <f>'2 Diagnostics Ordering list'!G388</f>
        <v>0</v>
      </c>
      <c r="D423" s="2" t="str">
        <f>'2 Diagnostics Ordering list'!K388</f>
        <v>General Cargo</v>
      </c>
      <c r="E423" s="2">
        <f>'2 Diagnostics Ordering list'!G388*'2 Diagnostics Ordering list'!P388</f>
        <v>0</v>
      </c>
      <c r="F423" s="2">
        <f>'2 Diagnostics Ordering list'!G388*'2 Diagnostics Ordering list'!L388</f>
        <v>0</v>
      </c>
      <c r="G423" s="2">
        <f>'2 Diagnostics Ordering list'!J388</f>
        <v>0</v>
      </c>
    </row>
    <row r="424" spans="1:7" x14ac:dyDescent="0.2">
      <c r="A424" s="2">
        <f>'2 Diagnostics Ordering list'!A389</f>
        <v>106222</v>
      </c>
      <c r="B424" s="2" t="str">
        <f>'2 Diagnostics Ordering list'!F389</f>
        <v>TTM</v>
      </c>
      <c r="C424" s="2">
        <f>'2 Diagnostics Ordering list'!G389</f>
        <v>0</v>
      </c>
      <c r="D424" s="2" t="str">
        <f>'2 Diagnostics Ordering list'!K389</f>
        <v>General Cargo</v>
      </c>
      <c r="E424" s="2">
        <f>'2 Diagnostics Ordering list'!G389*'2 Diagnostics Ordering list'!P389</f>
        <v>0</v>
      </c>
      <c r="F424" s="2">
        <f>'2 Diagnostics Ordering list'!G389*'2 Diagnostics Ordering list'!L389</f>
        <v>0</v>
      </c>
      <c r="G424" s="2">
        <f>'2 Diagnostics Ordering list'!J389</f>
        <v>0</v>
      </c>
    </row>
    <row r="425" spans="1:7" x14ac:dyDescent="0.2">
      <c r="A425" s="2" t="str">
        <f>'2 Diagnostics Ordering list'!A390</f>
        <v xml:space="preserve">4.1.3 Specimen processing reagents	</v>
      </c>
      <c r="B425" s="2">
        <f>'2 Diagnostics Ordering list'!F390</f>
        <v>0</v>
      </c>
      <c r="C425" s="2">
        <f>'2 Diagnostics Ordering list'!G390</f>
        <v>0</v>
      </c>
      <c r="D425" s="2">
        <f>'2 Diagnostics Ordering list'!K390</f>
        <v>0</v>
      </c>
      <c r="E425" s="2">
        <f>'2 Diagnostics Ordering list'!G390*'2 Diagnostics Ordering list'!P390</f>
        <v>0</v>
      </c>
      <c r="F425" s="2">
        <f>'2 Diagnostics Ordering list'!G390*'2 Diagnostics Ordering list'!L390</f>
        <v>0</v>
      </c>
      <c r="G425" s="2">
        <f>'2 Diagnostics Ordering list'!J390</f>
        <v>0</v>
      </c>
    </row>
    <row r="426" spans="1:7" x14ac:dyDescent="0.2">
      <c r="A426" s="2">
        <f>'2 Diagnostics Ordering list'!A391</f>
        <v>106283</v>
      </c>
      <c r="B426" s="2" t="str">
        <f>'2 Diagnostics Ordering list'!F391</f>
        <v>TTM</v>
      </c>
      <c r="C426" s="2">
        <f>'2 Diagnostics Ordering list'!G391</f>
        <v>0</v>
      </c>
      <c r="D426" s="2" t="str">
        <f>'2 Diagnostics Ordering list'!K391</f>
        <v>General Cargo</v>
      </c>
      <c r="E426" s="2">
        <f>'2 Diagnostics Ordering list'!G391*'2 Diagnostics Ordering list'!P391</f>
        <v>0</v>
      </c>
      <c r="F426" s="2">
        <f>'2 Diagnostics Ordering list'!G391*'2 Diagnostics Ordering list'!L391</f>
        <v>0</v>
      </c>
      <c r="G426" s="2">
        <f>'2 Diagnostics Ordering list'!J391</f>
        <v>0</v>
      </c>
    </row>
    <row r="427" spans="1:7" x14ac:dyDescent="0.2">
      <c r="A427" s="2">
        <f>'2 Diagnostics Ordering list'!A392</f>
        <v>106284</v>
      </c>
      <c r="B427" s="2" t="str">
        <f>'2 Diagnostics Ordering list'!F392</f>
        <v>TTM</v>
      </c>
      <c r="C427" s="2">
        <f>'2 Diagnostics Ordering list'!G392</f>
        <v>0</v>
      </c>
      <c r="D427" s="2" t="str">
        <f>'2 Diagnostics Ordering list'!K392</f>
        <v>General Cargo</v>
      </c>
      <c r="E427" s="2">
        <f>'2 Diagnostics Ordering list'!G392*'2 Diagnostics Ordering list'!P392</f>
        <v>0</v>
      </c>
      <c r="F427" s="2">
        <f>'2 Diagnostics Ordering list'!G392*'2 Diagnostics Ordering list'!L392</f>
        <v>0</v>
      </c>
      <c r="G427" s="2">
        <f>'2 Diagnostics Ordering list'!J392</f>
        <v>0</v>
      </c>
    </row>
    <row r="428" spans="1:7" x14ac:dyDescent="0.2">
      <c r="A428" s="2">
        <f>'2 Diagnostics Ordering list'!A393</f>
        <v>106287</v>
      </c>
      <c r="B428" s="2" t="str">
        <f>'2 Diagnostics Ordering list'!F393</f>
        <v>TTM</v>
      </c>
      <c r="C428" s="2">
        <f>'2 Diagnostics Ordering list'!G393</f>
        <v>0</v>
      </c>
      <c r="D428" s="2" t="str">
        <f>'2 Diagnostics Ordering list'!K393</f>
        <v>General Cargo</v>
      </c>
      <c r="E428" s="2">
        <f>'2 Diagnostics Ordering list'!G393*'2 Diagnostics Ordering list'!P393</f>
        <v>0</v>
      </c>
      <c r="F428" s="2">
        <f>'2 Diagnostics Ordering list'!G393*'2 Diagnostics Ordering list'!L393</f>
        <v>0</v>
      </c>
      <c r="G428" s="2">
        <f>'2 Diagnostics Ordering list'!J393</f>
        <v>0</v>
      </c>
    </row>
    <row r="429" spans="1:7" x14ac:dyDescent="0.2">
      <c r="A429" s="2" t="str">
        <f>'2 Diagnostics Ordering list'!A394</f>
        <v xml:space="preserve">4.1.4 Specimen processing consumables	</v>
      </c>
      <c r="B429" s="2">
        <f>'2 Diagnostics Ordering list'!F394</f>
        <v>0</v>
      </c>
      <c r="C429" s="2">
        <f>'2 Diagnostics Ordering list'!G394</f>
        <v>0</v>
      </c>
      <c r="D429" s="2">
        <f>'2 Diagnostics Ordering list'!K394</f>
        <v>0</v>
      </c>
      <c r="E429" s="2">
        <f>'2 Diagnostics Ordering list'!G394*'2 Diagnostics Ordering list'!P394</f>
        <v>0</v>
      </c>
      <c r="F429" s="2">
        <f>'2 Diagnostics Ordering list'!G394*'2 Diagnostics Ordering list'!L394</f>
        <v>0</v>
      </c>
      <c r="G429" s="2">
        <f>'2 Diagnostics Ordering list'!J394</f>
        <v>0</v>
      </c>
    </row>
    <row r="430" spans="1:7" x14ac:dyDescent="0.2">
      <c r="A430" s="2">
        <f>'2 Diagnostics Ordering list'!A395</f>
        <v>106237</v>
      </c>
      <c r="B430" s="2" t="str">
        <f>'2 Diagnostics Ordering list'!F395</f>
        <v>TTM</v>
      </c>
      <c r="C430" s="2">
        <f>'2 Diagnostics Ordering list'!G395</f>
        <v>0</v>
      </c>
      <c r="D430" s="2" t="str">
        <f>'2 Diagnostics Ordering list'!K395</f>
        <v>General Cargo</v>
      </c>
      <c r="E430" s="2">
        <f>'2 Diagnostics Ordering list'!G395*'2 Diagnostics Ordering list'!P395</f>
        <v>0</v>
      </c>
      <c r="F430" s="2">
        <f>'2 Diagnostics Ordering list'!G395*'2 Diagnostics Ordering list'!L395</f>
        <v>0</v>
      </c>
      <c r="G430" s="2">
        <f>'2 Diagnostics Ordering list'!J395</f>
        <v>0</v>
      </c>
    </row>
    <row r="431" spans="1:7" x14ac:dyDescent="0.2">
      <c r="A431" s="2">
        <f>'2 Diagnostics Ordering list'!A396</f>
        <v>106238</v>
      </c>
      <c r="B431" s="2" t="str">
        <f>'2 Diagnostics Ordering list'!F396</f>
        <v>TTM</v>
      </c>
      <c r="C431" s="2">
        <f>'2 Diagnostics Ordering list'!G396</f>
        <v>0</v>
      </c>
      <c r="D431" s="2" t="str">
        <f>'2 Diagnostics Ordering list'!K396</f>
        <v>General Cargo</v>
      </c>
      <c r="E431" s="2">
        <f>'2 Diagnostics Ordering list'!G396*'2 Diagnostics Ordering list'!P396</f>
        <v>0</v>
      </c>
      <c r="F431" s="2">
        <f>'2 Diagnostics Ordering list'!G396*'2 Diagnostics Ordering list'!L396</f>
        <v>0</v>
      </c>
      <c r="G431" s="2">
        <f>'2 Diagnostics Ordering list'!J396</f>
        <v>0</v>
      </c>
    </row>
    <row r="432" spans="1:7" x14ac:dyDescent="0.2">
      <c r="A432" s="2">
        <f>'2 Diagnostics Ordering list'!A397</f>
        <v>106239</v>
      </c>
      <c r="B432" s="2" t="str">
        <f>'2 Diagnostics Ordering list'!F397</f>
        <v>TTM</v>
      </c>
      <c r="C432" s="2">
        <f>'2 Diagnostics Ordering list'!G397</f>
        <v>0</v>
      </c>
      <c r="D432" s="2" t="str">
        <f>'2 Diagnostics Ordering list'!K397</f>
        <v>General Cargo</v>
      </c>
      <c r="E432" s="2">
        <f>'2 Diagnostics Ordering list'!G397*'2 Diagnostics Ordering list'!P397</f>
        <v>0</v>
      </c>
      <c r="F432" s="2">
        <f>'2 Diagnostics Ordering list'!G397*'2 Diagnostics Ordering list'!L397</f>
        <v>0</v>
      </c>
      <c r="G432" s="2">
        <f>'2 Diagnostics Ordering list'!J397</f>
        <v>0</v>
      </c>
    </row>
    <row r="433" spans="1:7" x14ac:dyDescent="0.2">
      <c r="A433" s="2">
        <f>'2 Diagnostics Ordering list'!A398</f>
        <v>106230</v>
      </c>
      <c r="B433" s="2" t="str">
        <f>'2 Diagnostics Ordering list'!F398</f>
        <v>TTM</v>
      </c>
      <c r="C433" s="2">
        <f>'2 Diagnostics Ordering list'!G398</f>
        <v>0</v>
      </c>
      <c r="D433" s="2" t="str">
        <f>'2 Diagnostics Ordering list'!K398</f>
        <v>General Cargo</v>
      </c>
      <c r="E433" s="2">
        <f>'2 Diagnostics Ordering list'!G398*'2 Diagnostics Ordering list'!P398</f>
        <v>0</v>
      </c>
      <c r="F433" s="2">
        <f>'2 Diagnostics Ordering list'!G398*'2 Diagnostics Ordering list'!L398</f>
        <v>0</v>
      </c>
      <c r="G433" s="2">
        <f>'2 Diagnostics Ordering list'!J398</f>
        <v>0</v>
      </c>
    </row>
    <row r="434" spans="1:7" x14ac:dyDescent="0.2">
      <c r="A434" s="2">
        <f>'2 Diagnostics Ordering list'!A399</f>
        <v>106231</v>
      </c>
      <c r="B434" s="2" t="str">
        <f>'2 Diagnostics Ordering list'!F399</f>
        <v>TTM</v>
      </c>
      <c r="C434" s="2">
        <f>'2 Diagnostics Ordering list'!G399</f>
        <v>0</v>
      </c>
      <c r="D434" s="2" t="str">
        <f>'2 Diagnostics Ordering list'!K399</f>
        <v>General Cargo</v>
      </c>
      <c r="E434" s="2">
        <f>'2 Diagnostics Ordering list'!G399*'2 Diagnostics Ordering list'!P399</f>
        <v>0</v>
      </c>
      <c r="F434" s="2">
        <f>'2 Diagnostics Ordering list'!G399*'2 Diagnostics Ordering list'!L399</f>
        <v>0</v>
      </c>
      <c r="G434" s="2">
        <f>'2 Diagnostics Ordering list'!J399</f>
        <v>0</v>
      </c>
    </row>
    <row r="435" spans="1:7" x14ac:dyDescent="0.2">
      <c r="A435" s="2">
        <f>'2 Diagnostics Ordering list'!A400</f>
        <v>106509</v>
      </c>
      <c r="B435" s="2" t="str">
        <f>'2 Diagnostics Ordering list'!F400</f>
        <v>TTM</v>
      </c>
      <c r="C435" s="2">
        <f>'2 Diagnostics Ordering list'!G400</f>
        <v>0</v>
      </c>
      <c r="D435" s="2" t="str">
        <f>'2 Diagnostics Ordering list'!K400</f>
        <v>General Cargo</v>
      </c>
      <c r="E435" s="2">
        <f>'2 Diagnostics Ordering list'!G400*'2 Diagnostics Ordering list'!P400</f>
        <v>0</v>
      </c>
      <c r="F435" s="2">
        <f>'2 Diagnostics Ordering list'!G400*'2 Diagnostics Ordering list'!L400</f>
        <v>0</v>
      </c>
      <c r="G435" s="2">
        <f>'2 Diagnostics Ordering list'!J400</f>
        <v>0</v>
      </c>
    </row>
    <row r="436" spans="1:7" x14ac:dyDescent="0.2">
      <c r="A436" s="2">
        <f>'2 Diagnostics Ordering list'!A401</f>
        <v>106355</v>
      </c>
      <c r="B436" s="2" t="str">
        <f>'2 Diagnostics Ordering list'!F401</f>
        <v>TTM</v>
      </c>
      <c r="C436" s="2">
        <f>'2 Diagnostics Ordering list'!G401</f>
        <v>0</v>
      </c>
      <c r="D436" s="2" t="str">
        <f>'2 Diagnostics Ordering list'!K401</f>
        <v>General Cargo</v>
      </c>
      <c r="E436" s="2">
        <f>'2 Diagnostics Ordering list'!G401*'2 Diagnostics Ordering list'!P401</f>
        <v>0</v>
      </c>
      <c r="F436" s="2">
        <f>'2 Diagnostics Ordering list'!G401*'2 Diagnostics Ordering list'!L401</f>
        <v>0</v>
      </c>
      <c r="G436" s="2">
        <f>'2 Diagnostics Ordering list'!J401</f>
        <v>0</v>
      </c>
    </row>
    <row r="437" spans="1:7" x14ac:dyDescent="0.2">
      <c r="A437" s="2">
        <f>'2 Diagnostics Ordering list'!A402</f>
        <v>106738</v>
      </c>
      <c r="B437" s="2" t="str">
        <f>'2 Diagnostics Ordering list'!F402</f>
        <v>TTM</v>
      </c>
      <c r="C437" s="2">
        <f>'2 Diagnostics Ordering list'!G402</f>
        <v>0</v>
      </c>
      <c r="D437" s="2" t="str">
        <f>'2 Diagnostics Ordering list'!K402</f>
        <v>Dangerous cargo
UN 1263-Paint, Class 3, PG II</v>
      </c>
      <c r="E437" s="2">
        <f>'2 Diagnostics Ordering list'!G402*'2 Diagnostics Ordering list'!P402</f>
        <v>0</v>
      </c>
      <c r="F437" s="2">
        <f>'2 Diagnostics Ordering list'!G402*'2 Diagnostics Ordering list'!L402</f>
        <v>0</v>
      </c>
      <c r="G437" s="2">
        <f>'2 Diagnostics Ordering list'!J402</f>
        <v>0</v>
      </c>
    </row>
    <row r="438" spans="1:7" x14ac:dyDescent="0.2">
      <c r="A438" s="2">
        <f>'2 Diagnostics Ordering list'!A403</f>
        <v>106356</v>
      </c>
      <c r="B438" s="2" t="str">
        <f>'2 Diagnostics Ordering list'!F403</f>
        <v>TTM</v>
      </c>
      <c r="C438" s="2">
        <f>'2 Diagnostics Ordering list'!G403</f>
        <v>0</v>
      </c>
      <c r="D438" s="2" t="str">
        <f>'2 Diagnostics Ordering list'!K403</f>
        <v>General Cargo</v>
      </c>
      <c r="E438" s="2">
        <f>'2 Diagnostics Ordering list'!G403*'2 Diagnostics Ordering list'!P403</f>
        <v>0</v>
      </c>
      <c r="F438" s="2">
        <f>'2 Diagnostics Ordering list'!G403*'2 Diagnostics Ordering list'!L403</f>
        <v>0</v>
      </c>
      <c r="G438" s="2">
        <f>'2 Diagnostics Ordering list'!J403</f>
        <v>0</v>
      </c>
    </row>
    <row r="439" spans="1:7" x14ac:dyDescent="0.2">
      <c r="A439" s="2" t="str">
        <f>'2 Diagnostics Ordering list'!A404</f>
        <v>4.2 MEDIA PREPARATION</v>
      </c>
      <c r="B439" s="2">
        <f>'2 Diagnostics Ordering list'!F404</f>
        <v>0</v>
      </c>
      <c r="C439" s="2">
        <f>'2 Diagnostics Ordering list'!G404</f>
        <v>0</v>
      </c>
      <c r="D439" s="2">
        <f>'2 Diagnostics Ordering list'!K404</f>
        <v>0</v>
      </c>
      <c r="E439" s="2">
        <f>'2 Diagnostics Ordering list'!G404*'2 Diagnostics Ordering list'!P404</f>
        <v>0</v>
      </c>
      <c r="F439" s="2">
        <f>'2 Diagnostics Ordering list'!G404*'2 Diagnostics Ordering list'!L404</f>
        <v>0</v>
      </c>
      <c r="G439" s="2">
        <f>'2 Diagnostics Ordering list'!J404</f>
        <v>0</v>
      </c>
    </row>
    <row r="440" spans="1:7" x14ac:dyDescent="0.2">
      <c r="A440" s="2" t="str">
        <f>'2 Diagnostics Ordering list'!A405</f>
        <v>4.2.1 Media preparation equipment</v>
      </c>
      <c r="B440" s="2">
        <f>'2 Diagnostics Ordering list'!F405</f>
        <v>0</v>
      </c>
      <c r="C440" s="2">
        <f>'2 Diagnostics Ordering list'!G405</f>
        <v>0</v>
      </c>
      <c r="D440" s="2">
        <f>'2 Diagnostics Ordering list'!K405</f>
        <v>0</v>
      </c>
      <c r="E440" s="2">
        <f>'2 Diagnostics Ordering list'!G405*'2 Diagnostics Ordering list'!P405</f>
        <v>0</v>
      </c>
      <c r="F440" s="2">
        <f>'2 Diagnostics Ordering list'!G405*'2 Diagnostics Ordering list'!L405</f>
        <v>0</v>
      </c>
      <c r="G440" s="2">
        <f>'2 Diagnostics Ordering list'!J405</f>
        <v>0</v>
      </c>
    </row>
    <row r="441" spans="1:7" x14ac:dyDescent="0.2">
      <c r="A441" s="2">
        <f>'2 Diagnostics Ordering list'!A406</f>
        <v>106257</v>
      </c>
      <c r="B441" s="2" t="str">
        <f>'2 Diagnostics Ordering list'!F406</f>
        <v>TTM</v>
      </c>
      <c r="C441" s="2">
        <f>'2 Diagnostics Ordering list'!G406</f>
        <v>0</v>
      </c>
      <c r="D441" s="2" t="str">
        <f>'2 Diagnostics Ordering list'!K406</f>
        <v>General Cargo</v>
      </c>
      <c r="E441" s="2">
        <f>'2 Diagnostics Ordering list'!G406*'2 Diagnostics Ordering list'!P406</f>
        <v>0</v>
      </c>
      <c r="F441" s="2">
        <f>'2 Diagnostics Ordering list'!G406*'2 Diagnostics Ordering list'!L406</f>
        <v>0</v>
      </c>
      <c r="G441" s="2">
        <f>'2 Diagnostics Ordering list'!J406</f>
        <v>0</v>
      </c>
    </row>
    <row r="442" spans="1:7" x14ac:dyDescent="0.2">
      <c r="A442" s="2">
        <f>'2 Diagnostics Ordering list'!A407</f>
        <v>106099</v>
      </c>
      <c r="B442" s="2" t="str">
        <f>'2 Diagnostics Ordering list'!F407</f>
        <v>TTM</v>
      </c>
      <c r="C442" s="2">
        <f>'2 Diagnostics Ordering list'!G407</f>
        <v>0</v>
      </c>
      <c r="D442" s="2" t="str">
        <f>'2 Diagnostics Ordering list'!K407</f>
        <v>General Cargo</v>
      </c>
      <c r="E442" s="2">
        <f>'2 Diagnostics Ordering list'!G407*'2 Diagnostics Ordering list'!P407</f>
        <v>0</v>
      </c>
      <c r="F442" s="2">
        <f>'2 Diagnostics Ordering list'!G407*'2 Diagnostics Ordering list'!L407</f>
        <v>0</v>
      </c>
      <c r="G442" s="2">
        <f>'2 Diagnostics Ordering list'!J407</f>
        <v>0</v>
      </c>
    </row>
    <row r="443" spans="1:7" x14ac:dyDescent="0.2">
      <c r="A443" s="2">
        <f>'2 Diagnostics Ordering list'!A408</f>
        <v>106100</v>
      </c>
      <c r="B443" s="2" t="str">
        <f>'2 Diagnostics Ordering list'!F408</f>
        <v>TTM</v>
      </c>
      <c r="C443" s="2">
        <f>'2 Diagnostics Ordering list'!G408</f>
        <v>0</v>
      </c>
      <c r="D443" s="2" t="str">
        <f>'2 Diagnostics Ordering list'!K408</f>
        <v>General Cargo</v>
      </c>
      <c r="E443" s="2">
        <f>'2 Diagnostics Ordering list'!G408*'2 Diagnostics Ordering list'!P408</f>
        <v>0</v>
      </c>
      <c r="F443" s="2">
        <f>'2 Diagnostics Ordering list'!G408*'2 Diagnostics Ordering list'!L408</f>
        <v>0</v>
      </c>
      <c r="G443" s="2">
        <f>'2 Diagnostics Ordering list'!J408</f>
        <v>0</v>
      </c>
    </row>
    <row r="444" spans="1:7" x14ac:dyDescent="0.2">
      <c r="A444" s="2">
        <f>'2 Diagnostics Ordering list'!A409</f>
        <v>106136</v>
      </c>
      <c r="B444" s="2" t="str">
        <f>'2 Diagnostics Ordering list'!F409</f>
        <v>TTM</v>
      </c>
      <c r="C444" s="2">
        <f>'2 Diagnostics Ordering list'!G409</f>
        <v>0</v>
      </c>
      <c r="D444" s="2" t="str">
        <f>'2 Diagnostics Ordering list'!K409</f>
        <v>General Cargo</v>
      </c>
      <c r="E444" s="2">
        <f>'2 Diagnostics Ordering list'!G409*'2 Diagnostics Ordering list'!P409</f>
        <v>0</v>
      </c>
      <c r="F444" s="2">
        <f>'2 Diagnostics Ordering list'!G409*'2 Diagnostics Ordering list'!L409</f>
        <v>0</v>
      </c>
      <c r="G444" s="2">
        <f>'2 Diagnostics Ordering list'!J409</f>
        <v>0</v>
      </c>
    </row>
    <row r="445" spans="1:7" x14ac:dyDescent="0.2">
      <c r="A445" s="2">
        <f>'2 Diagnostics Ordering list'!A410</f>
        <v>106127</v>
      </c>
      <c r="B445" s="2" t="str">
        <f>'2 Diagnostics Ordering list'!F410</f>
        <v>TTM</v>
      </c>
      <c r="C445" s="2">
        <f>'2 Diagnostics Ordering list'!G410</f>
        <v>0</v>
      </c>
      <c r="D445" s="2" t="str">
        <f>'2 Diagnostics Ordering list'!K410</f>
        <v>General Cargo</v>
      </c>
      <c r="E445" s="2">
        <f>'2 Diagnostics Ordering list'!G410*'2 Diagnostics Ordering list'!P410</f>
        <v>0</v>
      </c>
      <c r="F445" s="2">
        <f>'2 Diagnostics Ordering list'!G410*'2 Diagnostics Ordering list'!L410</f>
        <v>0</v>
      </c>
      <c r="G445" s="2">
        <f>'2 Diagnostics Ordering list'!J410</f>
        <v>0</v>
      </c>
    </row>
    <row r="446" spans="1:7" x14ac:dyDescent="0.2">
      <c r="A446" s="2">
        <f>'2 Diagnostics Ordering list'!A411</f>
        <v>106137</v>
      </c>
      <c r="B446" s="2" t="str">
        <f>'2 Diagnostics Ordering list'!F411</f>
        <v>TTM</v>
      </c>
      <c r="C446" s="2">
        <f>'2 Diagnostics Ordering list'!G411</f>
        <v>0</v>
      </c>
      <c r="D446" s="2" t="str">
        <f>'2 Diagnostics Ordering list'!K411</f>
        <v>General Cargo</v>
      </c>
      <c r="E446" s="2">
        <f>'2 Diagnostics Ordering list'!G411*'2 Diagnostics Ordering list'!P411</f>
        <v>0</v>
      </c>
      <c r="F446" s="2">
        <f>'2 Diagnostics Ordering list'!G411*'2 Diagnostics Ordering list'!L411</f>
        <v>0</v>
      </c>
      <c r="G446" s="2">
        <f>'2 Diagnostics Ordering list'!J411</f>
        <v>0</v>
      </c>
    </row>
    <row r="447" spans="1:7" x14ac:dyDescent="0.2">
      <c r="A447" s="2">
        <f>'2 Diagnostics Ordering list'!A412</f>
        <v>106594</v>
      </c>
      <c r="B447" s="2" t="str">
        <f>'2 Diagnostics Ordering list'!F412</f>
        <v>TTM</v>
      </c>
      <c r="C447" s="2">
        <f>'2 Diagnostics Ordering list'!G412</f>
        <v>0</v>
      </c>
      <c r="D447" s="2" t="str">
        <f>'2 Diagnostics Ordering list'!K412</f>
        <v>General Cargo</v>
      </c>
      <c r="E447" s="2">
        <f>'2 Diagnostics Ordering list'!G412*'2 Diagnostics Ordering list'!P412</f>
        <v>0</v>
      </c>
      <c r="F447" s="2">
        <f>'2 Diagnostics Ordering list'!G412*'2 Diagnostics Ordering list'!L412</f>
        <v>0</v>
      </c>
      <c r="G447" s="2">
        <f>'2 Diagnostics Ordering list'!J412</f>
        <v>0</v>
      </c>
    </row>
    <row r="448" spans="1:7" x14ac:dyDescent="0.2">
      <c r="A448" s="2">
        <f>'2 Diagnostics Ordering list'!A413</f>
        <v>106595</v>
      </c>
      <c r="B448" s="2" t="str">
        <f>'2 Diagnostics Ordering list'!F413</f>
        <v>TTM</v>
      </c>
      <c r="C448" s="2">
        <f>'2 Diagnostics Ordering list'!G413</f>
        <v>0</v>
      </c>
      <c r="D448" s="2" t="str">
        <f>'2 Diagnostics Ordering list'!K413</f>
        <v>General Cargo</v>
      </c>
      <c r="E448" s="2">
        <f>'2 Diagnostics Ordering list'!G413*'2 Diagnostics Ordering list'!P413</f>
        <v>0</v>
      </c>
      <c r="F448" s="2">
        <f>'2 Diagnostics Ordering list'!G413*'2 Diagnostics Ordering list'!L413</f>
        <v>0</v>
      </c>
      <c r="G448" s="2">
        <f>'2 Diagnostics Ordering list'!J413</f>
        <v>0</v>
      </c>
    </row>
    <row r="449" spans="1:7" x14ac:dyDescent="0.2">
      <c r="A449" s="2">
        <f>'2 Diagnostics Ordering list'!A414</f>
        <v>106130</v>
      </c>
      <c r="B449" s="2" t="str">
        <f>'2 Diagnostics Ordering list'!F414</f>
        <v>TTM</v>
      </c>
      <c r="C449" s="2">
        <f>'2 Diagnostics Ordering list'!G414</f>
        <v>0</v>
      </c>
      <c r="D449" s="2" t="str">
        <f>'2 Diagnostics Ordering list'!K414</f>
        <v>General Cargo</v>
      </c>
      <c r="E449" s="2">
        <f>'2 Diagnostics Ordering list'!G414*'2 Diagnostics Ordering list'!P414</f>
        <v>0</v>
      </c>
      <c r="F449" s="2">
        <f>'2 Diagnostics Ordering list'!G414*'2 Diagnostics Ordering list'!L414</f>
        <v>0</v>
      </c>
      <c r="G449" s="2">
        <f>'2 Diagnostics Ordering list'!J414</f>
        <v>0</v>
      </c>
    </row>
    <row r="450" spans="1:7" x14ac:dyDescent="0.2">
      <c r="A450" s="2">
        <f>'2 Diagnostics Ordering list'!A415</f>
        <v>106562</v>
      </c>
      <c r="B450" s="2" t="str">
        <f>'2 Diagnostics Ordering list'!F415</f>
        <v>TTM</v>
      </c>
      <c r="C450" s="2">
        <f>'2 Diagnostics Ordering list'!G415</f>
        <v>0</v>
      </c>
      <c r="D450" s="2" t="str">
        <f>'2 Diagnostics Ordering list'!K415</f>
        <v>General Cargo</v>
      </c>
      <c r="E450" s="2">
        <f>'2 Diagnostics Ordering list'!G415*'2 Diagnostics Ordering list'!P415</f>
        <v>0</v>
      </c>
      <c r="F450" s="2">
        <f>'2 Diagnostics Ordering list'!G415*'2 Diagnostics Ordering list'!L415</f>
        <v>0</v>
      </c>
      <c r="G450" s="2">
        <f>'2 Diagnostics Ordering list'!J415</f>
        <v>0</v>
      </c>
    </row>
    <row r="451" spans="1:7" x14ac:dyDescent="0.2">
      <c r="A451" s="2">
        <f>'2 Diagnostics Ordering list'!A416</f>
        <v>106132</v>
      </c>
      <c r="B451" s="2" t="str">
        <f>'2 Diagnostics Ordering list'!F416</f>
        <v>TTM</v>
      </c>
      <c r="C451" s="2">
        <f>'2 Diagnostics Ordering list'!G416</f>
        <v>0</v>
      </c>
      <c r="D451" s="2" t="str">
        <f>'2 Diagnostics Ordering list'!K416</f>
        <v>General Cargo</v>
      </c>
      <c r="E451" s="2">
        <f>'2 Diagnostics Ordering list'!G416*'2 Diagnostics Ordering list'!P416</f>
        <v>0</v>
      </c>
      <c r="F451" s="2">
        <f>'2 Diagnostics Ordering list'!G416*'2 Diagnostics Ordering list'!L416</f>
        <v>0</v>
      </c>
      <c r="G451" s="2">
        <f>'2 Diagnostics Ordering list'!J416</f>
        <v>0</v>
      </c>
    </row>
    <row r="452" spans="1:7" x14ac:dyDescent="0.2">
      <c r="A452" s="2">
        <f>'2 Diagnostics Ordering list'!A417</f>
        <v>106720</v>
      </c>
      <c r="B452" s="2" t="str">
        <f>'2 Diagnostics Ordering list'!F417</f>
        <v>TTM</v>
      </c>
      <c r="C452" s="2">
        <f>'2 Diagnostics Ordering list'!G417</f>
        <v>0</v>
      </c>
      <c r="D452" s="2" t="str">
        <f>'2 Diagnostics Ordering list'!K417</f>
        <v>General Cargo</v>
      </c>
      <c r="E452" s="2">
        <f>'2 Diagnostics Ordering list'!G417*'2 Diagnostics Ordering list'!P417</f>
        <v>0</v>
      </c>
      <c r="F452" s="2">
        <f>'2 Diagnostics Ordering list'!G417*'2 Diagnostics Ordering list'!L417</f>
        <v>0</v>
      </c>
      <c r="G452" s="2">
        <f>'2 Diagnostics Ordering list'!J417</f>
        <v>0</v>
      </c>
    </row>
    <row r="453" spans="1:7" x14ac:dyDescent="0.2">
      <c r="A453" s="2" t="str">
        <f>'2 Diagnostics Ordering list'!A418</f>
        <v>4.2.2 Media preparation plasticware</v>
      </c>
      <c r="B453" s="2">
        <f>'2 Diagnostics Ordering list'!F418</f>
        <v>0</v>
      </c>
      <c r="C453" s="2">
        <f>'2 Diagnostics Ordering list'!G418</f>
        <v>0</v>
      </c>
      <c r="D453" s="2">
        <f>'2 Diagnostics Ordering list'!K418</f>
        <v>0</v>
      </c>
      <c r="E453" s="2">
        <f>'2 Diagnostics Ordering list'!G418*'2 Diagnostics Ordering list'!P418</f>
        <v>0</v>
      </c>
      <c r="F453" s="2">
        <f>'2 Diagnostics Ordering list'!G418*'2 Diagnostics Ordering list'!L418</f>
        <v>0</v>
      </c>
      <c r="G453" s="2">
        <f>'2 Diagnostics Ordering list'!J418</f>
        <v>0</v>
      </c>
    </row>
    <row r="454" spans="1:7" x14ac:dyDescent="0.2">
      <c r="A454" s="2">
        <f>'2 Diagnostics Ordering list'!A419</f>
        <v>106157</v>
      </c>
      <c r="B454" s="2" t="str">
        <f>'2 Diagnostics Ordering list'!F419</f>
        <v>TTM</v>
      </c>
      <c r="C454" s="2">
        <f>'2 Diagnostics Ordering list'!G419</f>
        <v>0</v>
      </c>
      <c r="D454" s="2" t="str">
        <f>'2 Diagnostics Ordering list'!K419</f>
        <v>General Cargo</v>
      </c>
      <c r="E454" s="2">
        <f>'2 Diagnostics Ordering list'!G419*'2 Diagnostics Ordering list'!P419</f>
        <v>0</v>
      </c>
      <c r="F454" s="2">
        <f>'2 Diagnostics Ordering list'!G419*'2 Diagnostics Ordering list'!L419</f>
        <v>0</v>
      </c>
      <c r="G454" s="2">
        <f>'2 Diagnostics Ordering list'!J419</f>
        <v>0</v>
      </c>
    </row>
    <row r="455" spans="1:7" x14ac:dyDescent="0.2">
      <c r="A455" s="2">
        <f>'2 Diagnostics Ordering list'!A420</f>
        <v>106158</v>
      </c>
      <c r="B455" s="2" t="str">
        <f>'2 Diagnostics Ordering list'!F420</f>
        <v>TTM</v>
      </c>
      <c r="C455" s="2">
        <f>'2 Diagnostics Ordering list'!G420</f>
        <v>0</v>
      </c>
      <c r="D455" s="2" t="str">
        <f>'2 Diagnostics Ordering list'!K420</f>
        <v>General Cargo</v>
      </c>
      <c r="E455" s="2">
        <f>'2 Diagnostics Ordering list'!G420*'2 Diagnostics Ordering list'!P420</f>
        <v>0</v>
      </c>
      <c r="F455" s="2">
        <f>'2 Diagnostics Ordering list'!G420*'2 Diagnostics Ordering list'!L420</f>
        <v>0</v>
      </c>
      <c r="G455" s="2">
        <f>'2 Diagnostics Ordering list'!J420</f>
        <v>0</v>
      </c>
    </row>
    <row r="456" spans="1:7" x14ac:dyDescent="0.2">
      <c r="A456" s="2">
        <f>'2 Diagnostics Ordering list'!A421</f>
        <v>106201</v>
      </c>
      <c r="B456" s="2" t="str">
        <f>'2 Diagnostics Ordering list'!F421</f>
        <v>TTM</v>
      </c>
      <c r="C456" s="2">
        <f>'2 Diagnostics Ordering list'!G421</f>
        <v>0</v>
      </c>
      <c r="D456" s="2" t="str">
        <f>'2 Diagnostics Ordering list'!K421</f>
        <v>General Cargo</v>
      </c>
      <c r="E456" s="2">
        <f>'2 Diagnostics Ordering list'!G421*'2 Diagnostics Ordering list'!P421</f>
        <v>0</v>
      </c>
      <c r="F456" s="2">
        <f>'2 Diagnostics Ordering list'!G421*'2 Diagnostics Ordering list'!L421</f>
        <v>0</v>
      </c>
      <c r="G456" s="2">
        <f>'2 Diagnostics Ordering list'!J421</f>
        <v>0</v>
      </c>
    </row>
    <row r="457" spans="1:7" x14ac:dyDescent="0.2">
      <c r="A457" s="2">
        <f>'2 Diagnostics Ordering list'!A422</f>
        <v>106202</v>
      </c>
      <c r="B457" s="2" t="str">
        <f>'2 Diagnostics Ordering list'!F422</f>
        <v>TTM</v>
      </c>
      <c r="C457" s="2">
        <f>'2 Diagnostics Ordering list'!G422</f>
        <v>0</v>
      </c>
      <c r="D457" s="2" t="str">
        <f>'2 Diagnostics Ordering list'!K422</f>
        <v>General Cargo</v>
      </c>
      <c r="E457" s="2">
        <f>'2 Diagnostics Ordering list'!G422*'2 Diagnostics Ordering list'!P422</f>
        <v>0</v>
      </c>
      <c r="F457" s="2">
        <f>'2 Diagnostics Ordering list'!G422*'2 Diagnostics Ordering list'!L422</f>
        <v>0</v>
      </c>
      <c r="G457" s="2">
        <f>'2 Diagnostics Ordering list'!J422</f>
        <v>0</v>
      </c>
    </row>
    <row r="458" spans="1:7" x14ac:dyDescent="0.2">
      <c r="A458" s="2">
        <f>'2 Diagnostics Ordering list'!A423</f>
        <v>106204</v>
      </c>
      <c r="B458" s="2" t="str">
        <f>'2 Diagnostics Ordering list'!F423</f>
        <v>TTM</v>
      </c>
      <c r="C458" s="2">
        <f>'2 Diagnostics Ordering list'!G423</f>
        <v>0</v>
      </c>
      <c r="D458" s="2" t="str">
        <f>'2 Diagnostics Ordering list'!K423</f>
        <v>General Cargo</v>
      </c>
      <c r="E458" s="2">
        <f>'2 Diagnostics Ordering list'!G423*'2 Diagnostics Ordering list'!P423</f>
        <v>0</v>
      </c>
      <c r="F458" s="2">
        <f>'2 Diagnostics Ordering list'!G423*'2 Diagnostics Ordering list'!L423</f>
        <v>0</v>
      </c>
      <c r="G458" s="2">
        <f>'2 Diagnostics Ordering list'!J423</f>
        <v>0</v>
      </c>
    </row>
    <row r="459" spans="1:7" x14ac:dyDescent="0.2">
      <c r="A459" s="2">
        <f>'2 Diagnostics Ordering list'!A424</f>
        <v>106171</v>
      </c>
      <c r="B459" s="2" t="str">
        <f>'2 Diagnostics Ordering list'!F424</f>
        <v>TTM</v>
      </c>
      <c r="C459" s="2">
        <f>'2 Diagnostics Ordering list'!G424</f>
        <v>0</v>
      </c>
      <c r="D459" s="2" t="str">
        <f>'2 Diagnostics Ordering list'!K424</f>
        <v>General Cargo</v>
      </c>
      <c r="E459" s="2">
        <f>'2 Diagnostics Ordering list'!G424*'2 Diagnostics Ordering list'!P424</f>
        <v>0</v>
      </c>
      <c r="F459" s="2">
        <f>'2 Diagnostics Ordering list'!G424*'2 Diagnostics Ordering list'!L424</f>
        <v>0</v>
      </c>
      <c r="G459" s="2">
        <f>'2 Diagnostics Ordering list'!J424</f>
        <v>0</v>
      </c>
    </row>
    <row r="460" spans="1:7" x14ac:dyDescent="0.2">
      <c r="A460" s="2">
        <f>'2 Diagnostics Ordering list'!A425</f>
        <v>106172</v>
      </c>
      <c r="B460" s="2" t="str">
        <f>'2 Diagnostics Ordering list'!F425</f>
        <v>TTM</v>
      </c>
      <c r="C460" s="2">
        <f>'2 Diagnostics Ordering list'!G425</f>
        <v>0</v>
      </c>
      <c r="D460" s="2" t="str">
        <f>'2 Diagnostics Ordering list'!K425</f>
        <v>General Cargo</v>
      </c>
      <c r="E460" s="2">
        <f>'2 Diagnostics Ordering list'!G425*'2 Diagnostics Ordering list'!P425</f>
        <v>0</v>
      </c>
      <c r="F460" s="2">
        <f>'2 Diagnostics Ordering list'!G425*'2 Diagnostics Ordering list'!L425</f>
        <v>0</v>
      </c>
      <c r="G460" s="2">
        <f>'2 Diagnostics Ordering list'!J425</f>
        <v>0</v>
      </c>
    </row>
    <row r="461" spans="1:7" x14ac:dyDescent="0.2">
      <c r="A461" s="2">
        <f>'2 Diagnostics Ordering list'!A426</f>
        <v>106173</v>
      </c>
      <c r="B461" s="2" t="str">
        <f>'2 Diagnostics Ordering list'!F426</f>
        <v>TTM</v>
      </c>
      <c r="C461" s="2">
        <f>'2 Diagnostics Ordering list'!G426</f>
        <v>0</v>
      </c>
      <c r="D461" s="2" t="str">
        <f>'2 Diagnostics Ordering list'!K426</f>
        <v>General Cargo</v>
      </c>
      <c r="E461" s="2">
        <f>'2 Diagnostics Ordering list'!G426*'2 Diagnostics Ordering list'!P426</f>
        <v>0</v>
      </c>
      <c r="F461" s="2">
        <f>'2 Diagnostics Ordering list'!G426*'2 Diagnostics Ordering list'!L426</f>
        <v>0</v>
      </c>
      <c r="G461" s="2">
        <f>'2 Diagnostics Ordering list'!J426</f>
        <v>0</v>
      </c>
    </row>
    <row r="462" spans="1:7" x14ac:dyDescent="0.2">
      <c r="A462" s="2">
        <f>'2 Diagnostics Ordering list'!A427</f>
        <v>106174</v>
      </c>
      <c r="B462" s="2" t="str">
        <f>'2 Diagnostics Ordering list'!F427</f>
        <v>TTM</v>
      </c>
      <c r="C462" s="2">
        <f>'2 Diagnostics Ordering list'!G427</f>
        <v>0</v>
      </c>
      <c r="D462" s="2" t="str">
        <f>'2 Diagnostics Ordering list'!K427</f>
        <v>General Cargo</v>
      </c>
      <c r="E462" s="2">
        <f>'2 Diagnostics Ordering list'!G427*'2 Diagnostics Ordering list'!P427</f>
        <v>0</v>
      </c>
      <c r="F462" s="2">
        <f>'2 Diagnostics Ordering list'!G427*'2 Diagnostics Ordering list'!L427</f>
        <v>0</v>
      </c>
      <c r="G462" s="2">
        <f>'2 Diagnostics Ordering list'!J427</f>
        <v>0</v>
      </c>
    </row>
    <row r="463" spans="1:7" x14ac:dyDescent="0.2">
      <c r="A463" s="2">
        <f>'2 Diagnostics Ordering list'!A428</f>
        <v>106175</v>
      </c>
      <c r="B463" s="2" t="str">
        <f>'2 Diagnostics Ordering list'!F428</f>
        <v>TTM</v>
      </c>
      <c r="C463" s="2">
        <f>'2 Diagnostics Ordering list'!G428</f>
        <v>0</v>
      </c>
      <c r="D463" s="2" t="str">
        <f>'2 Diagnostics Ordering list'!K428</f>
        <v>General Cargo</v>
      </c>
      <c r="E463" s="2">
        <f>'2 Diagnostics Ordering list'!G428*'2 Diagnostics Ordering list'!P428</f>
        <v>0</v>
      </c>
      <c r="F463" s="2">
        <f>'2 Diagnostics Ordering list'!G428*'2 Diagnostics Ordering list'!L428</f>
        <v>0</v>
      </c>
      <c r="G463" s="2">
        <f>'2 Diagnostics Ordering list'!J428</f>
        <v>0</v>
      </c>
    </row>
    <row r="464" spans="1:7" x14ac:dyDescent="0.2">
      <c r="A464" s="2">
        <f>'2 Diagnostics Ordering list'!A429</f>
        <v>106402</v>
      </c>
      <c r="B464" s="2" t="str">
        <f>'2 Diagnostics Ordering list'!F429</f>
        <v>TTM</v>
      </c>
      <c r="C464" s="2">
        <f>'2 Diagnostics Ordering list'!G429</f>
        <v>0</v>
      </c>
      <c r="D464" s="2" t="str">
        <f>'2 Diagnostics Ordering list'!K429</f>
        <v>General Cargo</v>
      </c>
      <c r="E464" s="2">
        <f>'2 Diagnostics Ordering list'!G429*'2 Diagnostics Ordering list'!P429</f>
        <v>0</v>
      </c>
      <c r="F464" s="2">
        <f>'2 Diagnostics Ordering list'!G429*'2 Diagnostics Ordering list'!L429</f>
        <v>0</v>
      </c>
      <c r="G464" s="2">
        <f>'2 Diagnostics Ordering list'!J429</f>
        <v>0</v>
      </c>
    </row>
    <row r="465" spans="1:7" x14ac:dyDescent="0.2">
      <c r="A465" s="2" t="str">
        <f>'2 Diagnostics Ordering list'!A430</f>
        <v>4.2.3 Media preparation glassware</v>
      </c>
      <c r="B465" s="2">
        <f>'2 Diagnostics Ordering list'!F430</f>
        <v>0</v>
      </c>
      <c r="C465" s="2">
        <f>'2 Diagnostics Ordering list'!G430</f>
        <v>0</v>
      </c>
      <c r="D465" s="2">
        <f>'2 Diagnostics Ordering list'!K430</f>
        <v>0</v>
      </c>
      <c r="E465" s="2">
        <f>'2 Diagnostics Ordering list'!G430*'2 Diagnostics Ordering list'!P430</f>
        <v>0</v>
      </c>
      <c r="F465" s="2">
        <f>'2 Diagnostics Ordering list'!G430*'2 Diagnostics Ordering list'!L430</f>
        <v>0</v>
      </c>
      <c r="G465" s="2">
        <f>'2 Diagnostics Ordering list'!J430</f>
        <v>0</v>
      </c>
    </row>
    <row r="466" spans="1:7" x14ac:dyDescent="0.2">
      <c r="A466" s="2">
        <f>'2 Diagnostics Ordering list'!A431</f>
        <v>106134</v>
      </c>
      <c r="B466" s="2" t="str">
        <f>'2 Diagnostics Ordering list'!F431</f>
        <v>TTM</v>
      </c>
      <c r="C466" s="2">
        <f>'2 Diagnostics Ordering list'!G431</f>
        <v>0</v>
      </c>
      <c r="D466" s="2" t="str">
        <f>'2 Diagnostics Ordering list'!K431</f>
        <v>General Cargo</v>
      </c>
      <c r="E466" s="2">
        <f>'2 Diagnostics Ordering list'!G431*'2 Diagnostics Ordering list'!P431</f>
        <v>0</v>
      </c>
      <c r="F466" s="2">
        <f>'2 Diagnostics Ordering list'!G431*'2 Diagnostics Ordering list'!L431</f>
        <v>0</v>
      </c>
      <c r="G466" s="2">
        <f>'2 Diagnostics Ordering list'!J431</f>
        <v>0</v>
      </c>
    </row>
    <row r="467" spans="1:7" x14ac:dyDescent="0.2">
      <c r="A467" s="2">
        <f>'2 Diagnostics Ordering list'!A432</f>
        <v>106135</v>
      </c>
      <c r="B467" s="2" t="str">
        <f>'2 Diagnostics Ordering list'!F432</f>
        <v>TTM</v>
      </c>
      <c r="C467" s="2">
        <f>'2 Diagnostics Ordering list'!G432</f>
        <v>0</v>
      </c>
      <c r="D467" s="2" t="str">
        <f>'2 Diagnostics Ordering list'!K432</f>
        <v>General Cargo</v>
      </c>
      <c r="E467" s="2">
        <f>'2 Diagnostics Ordering list'!G432*'2 Diagnostics Ordering list'!P432</f>
        <v>0</v>
      </c>
      <c r="F467" s="2">
        <f>'2 Diagnostics Ordering list'!G432*'2 Diagnostics Ordering list'!L432</f>
        <v>0</v>
      </c>
      <c r="G467" s="2">
        <f>'2 Diagnostics Ordering list'!J432</f>
        <v>0</v>
      </c>
    </row>
    <row r="468" spans="1:7" x14ac:dyDescent="0.2">
      <c r="A468" s="2">
        <f>'2 Diagnostics Ordering list'!A433</f>
        <v>106203</v>
      </c>
      <c r="B468" s="2" t="str">
        <f>'2 Diagnostics Ordering list'!F433</f>
        <v>TTM</v>
      </c>
      <c r="C468" s="2">
        <f>'2 Diagnostics Ordering list'!G433</f>
        <v>0</v>
      </c>
      <c r="D468" s="2" t="str">
        <f>'2 Diagnostics Ordering list'!K433</f>
        <v>General Cargo</v>
      </c>
      <c r="E468" s="2">
        <f>'2 Diagnostics Ordering list'!G433*'2 Diagnostics Ordering list'!P433</f>
        <v>0</v>
      </c>
      <c r="F468" s="2">
        <f>'2 Diagnostics Ordering list'!G433*'2 Diagnostics Ordering list'!L433</f>
        <v>0</v>
      </c>
      <c r="G468" s="2">
        <f>'2 Diagnostics Ordering list'!J433</f>
        <v>0</v>
      </c>
    </row>
    <row r="469" spans="1:7" x14ac:dyDescent="0.2">
      <c r="A469" s="2">
        <f>'2 Diagnostics Ordering list'!A434</f>
        <v>106152</v>
      </c>
      <c r="B469" s="2" t="str">
        <f>'2 Diagnostics Ordering list'!F434</f>
        <v>TTM</v>
      </c>
      <c r="C469" s="2">
        <f>'2 Diagnostics Ordering list'!G434</f>
        <v>0</v>
      </c>
      <c r="D469" s="2" t="str">
        <f>'2 Diagnostics Ordering list'!K434</f>
        <v>General Cargo</v>
      </c>
      <c r="E469" s="2">
        <f>'2 Diagnostics Ordering list'!G434*'2 Diagnostics Ordering list'!P434</f>
        <v>0</v>
      </c>
      <c r="F469" s="2">
        <f>'2 Diagnostics Ordering list'!G434*'2 Diagnostics Ordering list'!L434</f>
        <v>0</v>
      </c>
      <c r="G469" s="2">
        <f>'2 Diagnostics Ordering list'!J434</f>
        <v>0</v>
      </c>
    </row>
    <row r="470" spans="1:7" x14ac:dyDescent="0.2">
      <c r="A470" s="2">
        <f>'2 Diagnostics Ordering list'!A435</f>
        <v>106146</v>
      </c>
      <c r="B470" s="2" t="str">
        <f>'2 Diagnostics Ordering list'!F435</f>
        <v>TTM</v>
      </c>
      <c r="C470" s="2">
        <f>'2 Diagnostics Ordering list'!G435</f>
        <v>0</v>
      </c>
      <c r="D470" s="2" t="str">
        <f>'2 Diagnostics Ordering list'!K435</f>
        <v>General Cargo</v>
      </c>
      <c r="E470" s="2">
        <f>'2 Diagnostics Ordering list'!G435*'2 Diagnostics Ordering list'!P435</f>
        <v>0</v>
      </c>
      <c r="F470" s="2">
        <f>'2 Diagnostics Ordering list'!G435*'2 Diagnostics Ordering list'!L435</f>
        <v>0</v>
      </c>
      <c r="G470" s="2">
        <f>'2 Diagnostics Ordering list'!J435</f>
        <v>0</v>
      </c>
    </row>
    <row r="471" spans="1:7" x14ac:dyDescent="0.2">
      <c r="A471" s="2">
        <f>'2 Diagnostics Ordering list'!A436</f>
        <v>106147</v>
      </c>
      <c r="B471" s="2" t="str">
        <f>'2 Diagnostics Ordering list'!F436</f>
        <v>TTM</v>
      </c>
      <c r="C471" s="2">
        <f>'2 Diagnostics Ordering list'!G436</f>
        <v>0</v>
      </c>
      <c r="D471" s="2" t="str">
        <f>'2 Diagnostics Ordering list'!K436</f>
        <v>General Cargo</v>
      </c>
      <c r="E471" s="2">
        <f>'2 Diagnostics Ordering list'!G436*'2 Diagnostics Ordering list'!P436</f>
        <v>0</v>
      </c>
      <c r="F471" s="2">
        <f>'2 Diagnostics Ordering list'!G436*'2 Diagnostics Ordering list'!L436</f>
        <v>0</v>
      </c>
      <c r="G471" s="2">
        <f>'2 Diagnostics Ordering list'!J436</f>
        <v>0</v>
      </c>
    </row>
    <row r="472" spans="1:7" x14ac:dyDescent="0.2">
      <c r="A472" s="2">
        <f>'2 Diagnostics Ordering list'!A437</f>
        <v>106148</v>
      </c>
      <c r="B472" s="2" t="str">
        <f>'2 Diagnostics Ordering list'!F437</f>
        <v>TTM</v>
      </c>
      <c r="C472" s="2">
        <f>'2 Diagnostics Ordering list'!G437</f>
        <v>0</v>
      </c>
      <c r="D472" s="2" t="str">
        <f>'2 Diagnostics Ordering list'!K437</f>
        <v>General Cargo</v>
      </c>
      <c r="E472" s="2">
        <f>'2 Diagnostics Ordering list'!G437*'2 Diagnostics Ordering list'!P437</f>
        <v>0</v>
      </c>
      <c r="F472" s="2">
        <f>'2 Diagnostics Ordering list'!G437*'2 Diagnostics Ordering list'!L437</f>
        <v>0</v>
      </c>
      <c r="G472" s="2">
        <f>'2 Diagnostics Ordering list'!J437</f>
        <v>0</v>
      </c>
    </row>
    <row r="473" spans="1:7" x14ac:dyDescent="0.2">
      <c r="A473" s="2">
        <f>'2 Diagnostics Ordering list'!A438</f>
        <v>106149</v>
      </c>
      <c r="B473" s="2" t="str">
        <f>'2 Diagnostics Ordering list'!F438</f>
        <v>TTM</v>
      </c>
      <c r="C473" s="2">
        <f>'2 Diagnostics Ordering list'!G438</f>
        <v>0</v>
      </c>
      <c r="D473" s="2" t="str">
        <f>'2 Diagnostics Ordering list'!K438</f>
        <v>General Cargo</v>
      </c>
      <c r="E473" s="2">
        <f>'2 Diagnostics Ordering list'!G438*'2 Diagnostics Ordering list'!P438</f>
        <v>0</v>
      </c>
      <c r="F473" s="2">
        <f>'2 Diagnostics Ordering list'!G438*'2 Diagnostics Ordering list'!L438</f>
        <v>0</v>
      </c>
      <c r="G473" s="2">
        <f>'2 Diagnostics Ordering list'!J438</f>
        <v>0</v>
      </c>
    </row>
    <row r="474" spans="1:7" x14ac:dyDescent="0.2">
      <c r="A474" s="2">
        <f>'2 Diagnostics Ordering list'!A439</f>
        <v>106159</v>
      </c>
      <c r="B474" s="2" t="str">
        <f>'2 Diagnostics Ordering list'!F439</f>
        <v>TTM</v>
      </c>
      <c r="C474" s="2">
        <f>'2 Diagnostics Ordering list'!G439</f>
        <v>0</v>
      </c>
      <c r="D474" s="2" t="str">
        <f>'2 Diagnostics Ordering list'!K439</f>
        <v>General Cargo</v>
      </c>
      <c r="E474" s="2">
        <f>'2 Diagnostics Ordering list'!G439*'2 Diagnostics Ordering list'!P439</f>
        <v>0</v>
      </c>
      <c r="F474" s="2">
        <f>'2 Diagnostics Ordering list'!G439*'2 Diagnostics Ordering list'!L439</f>
        <v>0</v>
      </c>
      <c r="G474" s="2">
        <f>'2 Diagnostics Ordering list'!J439</f>
        <v>0</v>
      </c>
    </row>
    <row r="475" spans="1:7" x14ac:dyDescent="0.2">
      <c r="A475" s="2">
        <f>'2 Diagnostics Ordering list'!A440</f>
        <v>106160</v>
      </c>
      <c r="B475" s="2" t="str">
        <f>'2 Diagnostics Ordering list'!F440</f>
        <v>TTM</v>
      </c>
      <c r="C475" s="2">
        <f>'2 Diagnostics Ordering list'!G440</f>
        <v>0</v>
      </c>
      <c r="D475" s="2" t="str">
        <f>'2 Diagnostics Ordering list'!K440</f>
        <v>General Cargo</v>
      </c>
      <c r="E475" s="2">
        <f>'2 Diagnostics Ordering list'!G440*'2 Diagnostics Ordering list'!P440</f>
        <v>0</v>
      </c>
      <c r="F475" s="2">
        <f>'2 Diagnostics Ordering list'!G440*'2 Diagnostics Ordering list'!L440</f>
        <v>0</v>
      </c>
      <c r="G475" s="2">
        <f>'2 Diagnostics Ordering list'!J440</f>
        <v>0</v>
      </c>
    </row>
    <row r="476" spans="1:7" x14ac:dyDescent="0.2">
      <c r="A476" s="2">
        <f>'2 Diagnostics Ordering list'!A441</f>
        <v>106161</v>
      </c>
      <c r="B476" s="2" t="str">
        <f>'2 Diagnostics Ordering list'!F441</f>
        <v>TTM</v>
      </c>
      <c r="C476" s="2">
        <f>'2 Diagnostics Ordering list'!G441</f>
        <v>0</v>
      </c>
      <c r="D476" s="2" t="str">
        <f>'2 Diagnostics Ordering list'!K441</f>
        <v>General Cargo</v>
      </c>
      <c r="E476" s="2">
        <f>'2 Diagnostics Ordering list'!G441*'2 Diagnostics Ordering list'!P441</f>
        <v>0</v>
      </c>
      <c r="F476" s="2">
        <f>'2 Diagnostics Ordering list'!G441*'2 Diagnostics Ordering list'!L441</f>
        <v>0</v>
      </c>
      <c r="G476" s="2">
        <f>'2 Diagnostics Ordering list'!J441</f>
        <v>0</v>
      </c>
    </row>
    <row r="477" spans="1:7" x14ac:dyDescent="0.2">
      <c r="A477" s="2">
        <f>'2 Diagnostics Ordering list'!A442</f>
        <v>106162</v>
      </c>
      <c r="B477" s="2" t="str">
        <f>'2 Diagnostics Ordering list'!F442</f>
        <v>TTM</v>
      </c>
      <c r="C477" s="2">
        <f>'2 Diagnostics Ordering list'!G442</f>
        <v>0</v>
      </c>
      <c r="D477" s="2" t="str">
        <f>'2 Diagnostics Ordering list'!K442</f>
        <v>General Cargo</v>
      </c>
      <c r="E477" s="2">
        <f>'2 Diagnostics Ordering list'!G442*'2 Diagnostics Ordering list'!P442</f>
        <v>0</v>
      </c>
      <c r="F477" s="2">
        <f>'2 Diagnostics Ordering list'!G442*'2 Diagnostics Ordering list'!L442</f>
        <v>0</v>
      </c>
      <c r="G477" s="2">
        <f>'2 Diagnostics Ordering list'!J442</f>
        <v>0</v>
      </c>
    </row>
    <row r="478" spans="1:7" x14ac:dyDescent="0.2">
      <c r="A478" s="2">
        <f>'2 Diagnostics Ordering list'!A443</f>
        <v>106163</v>
      </c>
      <c r="B478" s="2" t="str">
        <f>'2 Diagnostics Ordering list'!F443</f>
        <v>TTM</v>
      </c>
      <c r="C478" s="2">
        <f>'2 Diagnostics Ordering list'!G443</f>
        <v>0</v>
      </c>
      <c r="D478" s="2" t="str">
        <f>'2 Diagnostics Ordering list'!K443</f>
        <v>General Cargo</v>
      </c>
      <c r="E478" s="2">
        <f>'2 Diagnostics Ordering list'!G443*'2 Diagnostics Ordering list'!P443</f>
        <v>0</v>
      </c>
      <c r="F478" s="2">
        <f>'2 Diagnostics Ordering list'!G443*'2 Diagnostics Ordering list'!L443</f>
        <v>0</v>
      </c>
      <c r="G478" s="2">
        <f>'2 Diagnostics Ordering list'!J443</f>
        <v>0</v>
      </c>
    </row>
    <row r="479" spans="1:7" x14ac:dyDescent="0.2">
      <c r="A479" s="2">
        <f>'2 Diagnostics Ordering list'!A444</f>
        <v>106164</v>
      </c>
      <c r="B479" s="2" t="str">
        <f>'2 Diagnostics Ordering list'!F444</f>
        <v>TTM</v>
      </c>
      <c r="C479" s="2">
        <f>'2 Diagnostics Ordering list'!G444</f>
        <v>0</v>
      </c>
      <c r="D479" s="2" t="str">
        <f>'2 Diagnostics Ordering list'!K444</f>
        <v>General Cargo</v>
      </c>
      <c r="E479" s="2">
        <f>'2 Diagnostics Ordering list'!G444*'2 Diagnostics Ordering list'!P444</f>
        <v>0</v>
      </c>
      <c r="F479" s="2">
        <f>'2 Diagnostics Ordering list'!G444*'2 Diagnostics Ordering list'!L444</f>
        <v>0</v>
      </c>
      <c r="G479" s="2">
        <f>'2 Diagnostics Ordering list'!J444</f>
        <v>0</v>
      </c>
    </row>
    <row r="480" spans="1:7" x14ac:dyDescent="0.2">
      <c r="A480" s="2">
        <f>'2 Diagnostics Ordering list'!A445</f>
        <v>106165</v>
      </c>
      <c r="B480" s="2" t="str">
        <f>'2 Diagnostics Ordering list'!F445</f>
        <v>TTM</v>
      </c>
      <c r="C480" s="2">
        <f>'2 Diagnostics Ordering list'!G445</f>
        <v>0</v>
      </c>
      <c r="D480" s="2" t="str">
        <f>'2 Diagnostics Ordering list'!K445</f>
        <v>General Cargo</v>
      </c>
      <c r="E480" s="2">
        <f>'2 Diagnostics Ordering list'!G445*'2 Diagnostics Ordering list'!P445</f>
        <v>0</v>
      </c>
      <c r="F480" s="2">
        <f>'2 Diagnostics Ordering list'!G445*'2 Diagnostics Ordering list'!L445</f>
        <v>0</v>
      </c>
      <c r="G480" s="2">
        <f>'2 Diagnostics Ordering list'!J445</f>
        <v>0</v>
      </c>
    </row>
    <row r="481" spans="1:7" x14ac:dyDescent="0.2">
      <c r="A481" s="2">
        <f>'2 Diagnostics Ordering list'!A446</f>
        <v>106166</v>
      </c>
      <c r="B481" s="2" t="str">
        <f>'2 Diagnostics Ordering list'!F446</f>
        <v>TTM</v>
      </c>
      <c r="C481" s="2">
        <f>'2 Diagnostics Ordering list'!G446</f>
        <v>0</v>
      </c>
      <c r="D481" s="2" t="str">
        <f>'2 Diagnostics Ordering list'!K446</f>
        <v>General Cargo</v>
      </c>
      <c r="E481" s="2">
        <f>'2 Diagnostics Ordering list'!G446*'2 Diagnostics Ordering list'!P446</f>
        <v>0</v>
      </c>
      <c r="F481" s="2">
        <f>'2 Diagnostics Ordering list'!G446*'2 Diagnostics Ordering list'!L446</f>
        <v>0</v>
      </c>
      <c r="G481" s="2">
        <f>'2 Diagnostics Ordering list'!J446</f>
        <v>0</v>
      </c>
    </row>
    <row r="482" spans="1:7" x14ac:dyDescent="0.2">
      <c r="A482" s="2">
        <f>'2 Diagnostics Ordering list'!A447</f>
        <v>106167</v>
      </c>
      <c r="B482" s="2" t="str">
        <f>'2 Diagnostics Ordering list'!F447</f>
        <v>TTM</v>
      </c>
      <c r="C482" s="2">
        <f>'2 Diagnostics Ordering list'!G447</f>
        <v>0</v>
      </c>
      <c r="D482" s="2" t="str">
        <f>'2 Diagnostics Ordering list'!K447</f>
        <v>General Cargo</v>
      </c>
      <c r="E482" s="2">
        <f>'2 Diagnostics Ordering list'!G447*'2 Diagnostics Ordering list'!P447</f>
        <v>0</v>
      </c>
      <c r="F482" s="2">
        <f>'2 Diagnostics Ordering list'!G447*'2 Diagnostics Ordering list'!L447</f>
        <v>0</v>
      </c>
      <c r="G482" s="2">
        <f>'2 Diagnostics Ordering list'!J447</f>
        <v>0</v>
      </c>
    </row>
    <row r="483" spans="1:7" x14ac:dyDescent="0.2">
      <c r="A483" s="2">
        <f>'2 Diagnostics Ordering list'!A448</f>
        <v>106168</v>
      </c>
      <c r="B483" s="2" t="str">
        <f>'2 Diagnostics Ordering list'!F448</f>
        <v>TTM</v>
      </c>
      <c r="C483" s="2">
        <f>'2 Diagnostics Ordering list'!G448</f>
        <v>0</v>
      </c>
      <c r="D483" s="2" t="str">
        <f>'2 Diagnostics Ordering list'!K448</f>
        <v>General Cargo</v>
      </c>
      <c r="E483" s="2">
        <f>'2 Diagnostics Ordering list'!G448*'2 Diagnostics Ordering list'!P448</f>
        <v>0</v>
      </c>
      <c r="F483" s="2">
        <f>'2 Diagnostics Ordering list'!G448*'2 Diagnostics Ordering list'!L448</f>
        <v>0</v>
      </c>
      <c r="G483" s="2">
        <f>'2 Diagnostics Ordering list'!J448</f>
        <v>0</v>
      </c>
    </row>
    <row r="484" spans="1:7" x14ac:dyDescent="0.2">
      <c r="A484" s="2">
        <f>'2 Diagnostics Ordering list'!A449</f>
        <v>106169</v>
      </c>
      <c r="B484" s="2" t="str">
        <f>'2 Diagnostics Ordering list'!F449</f>
        <v>TTM</v>
      </c>
      <c r="C484" s="2">
        <f>'2 Diagnostics Ordering list'!G449</f>
        <v>0</v>
      </c>
      <c r="D484" s="2" t="str">
        <f>'2 Diagnostics Ordering list'!K449</f>
        <v>General Cargo</v>
      </c>
      <c r="E484" s="2">
        <f>'2 Diagnostics Ordering list'!G449*'2 Diagnostics Ordering list'!P449</f>
        <v>0</v>
      </c>
      <c r="F484" s="2">
        <f>'2 Diagnostics Ordering list'!G449*'2 Diagnostics Ordering list'!L449</f>
        <v>0</v>
      </c>
      <c r="G484" s="2">
        <f>'2 Diagnostics Ordering list'!J449</f>
        <v>0</v>
      </c>
    </row>
    <row r="485" spans="1:7" x14ac:dyDescent="0.2">
      <c r="A485" s="2">
        <f>'2 Diagnostics Ordering list'!A450</f>
        <v>106170</v>
      </c>
      <c r="B485" s="2" t="str">
        <f>'2 Diagnostics Ordering list'!F450</f>
        <v>TTM</v>
      </c>
      <c r="C485" s="2">
        <f>'2 Diagnostics Ordering list'!G450</f>
        <v>0</v>
      </c>
      <c r="D485" s="2" t="str">
        <f>'2 Diagnostics Ordering list'!K450</f>
        <v>General Cargo</v>
      </c>
      <c r="E485" s="2">
        <f>'2 Diagnostics Ordering list'!G450*'2 Diagnostics Ordering list'!P450</f>
        <v>0</v>
      </c>
      <c r="F485" s="2">
        <f>'2 Diagnostics Ordering list'!G450*'2 Diagnostics Ordering list'!L450</f>
        <v>0</v>
      </c>
      <c r="G485" s="2">
        <f>'2 Diagnostics Ordering list'!J450</f>
        <v>0</v>
      </c>
    </row>
    <row r="486" spans="1:7" x14ac:dyDescent="0.2">
      <c r="A486" s="2">
        <f>'2 Diagnostics Ordering list'!A451</f>
        <v>106721</v>
      </c>
      <c r="B486" s="2" t="str">
        <f>'2 Diagnostics Ordering list'!F451</f>
        <v>TTM</v>
      </c>
      <c r="C486" s="2">
        <f>'2 Diagnostics Ordering list'!G451</f>
        <v>0</v>
      </c>
      <c r="D486" s="2" t="str">
        <f>'2 Diagnostics Ordering list'!K451</f>
        <v>General Cargo</v>
      </c>
      <c r="E486" s="2">
        <f>'2 Diagnostics Ordering list'!G451*'2 Diagnostics Ordering list'!P451</f>
        <v>0</v>
      </c>
      <c r="F486" s="2">
        <f>'2 Diagnostics Ordering list'!G451*'2 Diagnostics Ordering list'!L451</f>
        <v>0</v>
      </c>
      <c r="G486" s="2">
        <f>'2 Diagnostics Ordering list'!J451</f>
        <v>0</v>
      </c>
    </row>
    <row r="487" spans="1:7" x14ac:dyDescent="0.2">
      <c r="A487" s="2">
        <f>'2 Diagnostics Ordering list'!A452</f>
        <v>106177</v>
      </c>
      <c r="B487" s="2" t="str">
        <f>'2 Diagnostics Ordering list'!F452</f>
        <v>TTM</v>
      </c>
      <c r="C487" s="2">
        <f>'2 Diagnostics Ordering list'!G452</f>
        <v>0</v>
      </c>
      <c r="D487" s="2" t="str">
        <f>'2 Diagnostics Ordering list'!K452</f>
        <v>General Cargo</v>
      </c>
      <c r="E487" s="2">
        <f>'2 Diagnostics Ordering list'!G452*'2 Diagnostics Ordering list'!P452</f>
        <v>0</v>
      </c>
      <c r="F487" s="2">
        <f>'2 Diagnostics Ordering list'!G452*'2 Diagnostics Ordering list'!L452</f>
        <v>0</v>
      </c>
      <c r="G487" s="2">
        <f>'2 Diagnostics Ordering list'!J452</f>
        <v>0</v>
      </c>
    </row>
    <row r="488" spans="1:7" x14ac:dyDescent="0.2">
      <c r="A488" s="2">
        <f>'2 Diagnostics Ordering list'!A453</f>
        <v>106178</v>
      </c>
      <c r="B488" s="2" t="str">
        <f>'2 Diagnostics Ordering list'!F453</f>
        <v>TTM</v>
      </c>
      <c r="C488" s="2">
        <f>'2 Diagnostics Ordering list'!G453</f>
        <v>0</v>
      </c>
      <c r="D488" s="2" t="str">
        <f>'2 Diagnostics Ordering list'!K453</f>
        <v>General Cargo</v>
      </c>
      <c r="E488" s="2">
        <f>'2 Diagnostics Ordering list'!G453*'2 Diagnostics Ordering list'!P453</f>
        <v>0</v>
      </c>
      <c r="F488" s="2">
        <f>'2 Diagnostics Ordering list'!G453*'2 Diagnostics Ordering list'!L453</f>
        <v>0</v>
      </c>
      <c r="G488" s="2">
        <f>'2 Diagnostics Ordering list'!J453</f>
        <v>0</v>
      </c>
    </row>
    <row r="489" spans="1:7" x14ac:dyDescent="0.2">
      <c r="A489" s="2">
        <f>'2 Diagnostics Ordering list'!A454</f>
        <v>106179</v>
      </c>
      <c r="B489" s="2" t="str">
        <f>'2 Diagnostics Ordering list'!F454</f>
        <v>TTM</v>
      </c>
      <c r="C489" s="2">
        <f>'2 Diagnostics Ordering list'!G454</f>
        <v>0</v>
      </c>
      <c r="D489" s="2" t="str">
        <f>'2 Diagnostics Ordering list'!K454</f>
        <v>General Cargo</v>
      </c>
      <c r="E489" s="2">
        <f>'2 Diagnostics Ordering list'!G454*'2 Diagnostics Ordering list'!P454</f>
        <v>0</v>
      </c>
      <c r="F489" s="2">
        <f>'2 Diagnostics Ordering list'!G454*'2 Diagnostics Ordering list'!L454</f>
        <v>0</v>
      </c>
      <c r="G489" s="2">
        <f>'2 Diagnostics Ordering list'!J454</f>
        <v>0</v>
      </c>
    </row>
    <row r="490" spans="1:7" x14ac:dyDescent="0.2">
      <c r="A490" s="2">
        <f>'2 Diagnostics Ordering list'!A455</f>
        <v>106183</v>
      </c>
      <c r="B490" s="2" t="str">
        <f>'2 Diagnostics Ordering list'!F455</f>
        <v>TTM</v>
      </c>
      <c r="C490" s="2">
        <f>'2 Diagnostics Ordering list'!G455</f>
        <v>0</v>
      </c>
      <c r="D490" s="2" t="str">
        <f>'2 Diagnostics Ordering list'!K455</f>
        <v>General Cargo</v>
      </c>
      <c r="E490" s="2">
        <f>'2 Diagnostics Ordering list'!G455*'2 Diagnostics Ordering list'!P455</f>
        <v>0</v>
      </c>
      <c r="F490" s="2">
        <f>'2 Diagnostics Ordering list'!G455*'2 Diagnostics Ordering list'!L455</f>
        <v>0</v>
      </c>
      <c r="G490" s="2">
        <f>'2 Diagnostics Ordering list'!J455</f>
        <v>0</v>
      </c>
    </row>
    <row r="491" spans="1:7" x14ac:dyDescent="0.2">
      <c r="A491" s="2">
        <f>'2 Diagnostics Ordering list'!A456</f>
        <v>106184</v>
      </c>
      <c r="B491" s="2" t="str">
        <f>'2 Diagnostics Ordering list'!F456</f>
        <v>TTM</v>
      </c>
      <c r="C491" s="2">
        <f>'2 Diagnostics Ordering list'!G456</f>
        <v>0</v>
      </c>
      <c r="D491" s="2" t="str">
        <f>'2 Diagnostics Ordering list'!K456</f>
        <v>General Cargo</v>
      </c>
      <c r="E491" s="2">
        <f>'2 Diagnostics Ordering list'!G456*'2 Diagnostics Ordering list'!P456</f>
        <v>0</v>
      </c>
      <c r="F491" s="2">
        <f>'2 Diagnostics Ordering list'!G456*'2 Diagnostics Ordering list'!L456</f>
        <v>0</v>
      </c>
      <c r="G491" s="2">
        <f>'2 Diagnostics Ordering list'!J456</f>
        <v>0</v>
      </c>
    </row>
    <row r="492" spans="1:7" x14ac:dyDescent="0.2">
      <c r="A492" s="2">
        <f>'2 Diagnostics Ordering list'!A457</f>
        <v>106185</v>
      </c>
      <c r="B492" s="2" t="str">
        <f>'2 Diagnostics Ordering list'!F457</f>
        <v>TTM</v>
      </c>
      <c r="C492" s="2">
        <f>'2 Diagnostics Ordering list'!G457</f>
        <v>0</v>
      </c>
      <c r="D492" s="2" t="str">
        <f>'2 Diagnostics Ordering list'!K457</f>
        <v>General Cargo</v>
      </c>
      <c r="E492" s="2">
        <f>'2 Diagnostics Ordering list'!G457*'2 Diagnostics Ordering list'!P457</f>
        <v>0</v>
      </c>
      <c r="F492" s="2">
        <f>'2 Diagnostics Ordering list'!G457*'2 Diagnostics Ordering list'!L457</f>
        <v>0</v>
      </c>
      <c r="G492" s="2">
        <f>'2 Diagnostics Ordering list'!J457</f>
        <v>0</v>
      </c>
    </row>
    <row r="493" spans="1:7" x14ac:dyDescent="0.2">
      <c r="A493" s="2">
        <f>'2 Diagnostics Ordering list'!A458</f>
        <v>106186</v>
      </c>
      <c r="B493" s="2" t="str">
        <f>'2 Diagnostics Ordering list'!F458</f>
        <v>TTM</v>
      </c>
      <c r="C493" s="2">
        <f>'2 Diagnostics Ordering list'!G458</f>
        <v>0</v>
      </c>
      <c r="D493" s="2" t="str">
        <f>'2 Diagnostics Ordering list'!K458</f>
        <v>General Cargo</v>
      </c>
      <c r="E493" s="2">
        <f>'2 Diagnostics Ordering list'!G458*'2 Diagnostics Ordering list'!P458</f>
        <v>0</v>
      </c>
      <c r="F493" s="2">
        <f>'2 Diagnostics Ordering list'!G458*'2 Diagnostics Ordering list'!L458</f>
        <v>0</v>
      </c>
      <c r="G493" s="2">
        <f>'2 Diagnostics Ordering list'!J458</f>
        <v>0</v>
      </c>
    </row>
    <row r="494" spans="1:7" x14ac:dyDescent="0.2">
      <c r="A494" s="2">
        <f>'2 Diagnostics Ordering list'!A459</f>
        <v>106187</v>
      </c>
      <c r="B494" s="2" t="str">
        <f>'2 Diagnostics Ordering list'!F459</f>
        <v>TTM</v>
      </c>
      <c r="C494" s="2">
        <f>'2 Diagnostics Ordering list'!G459</f>
        <v>0</v>
      </c>
      <c r="D494" s="2" t="str">
        <f>'2 Diagnostics Ordering list'!K459</f>
        <v>General Cargo</v>
      </c>
      <c r="E494" s="2">
        <f>'2 Diagnostics Ordering list'!G459*'2 Diagnostics Ordering list'!P459</f>
        <v>0</v>
      </c>
      <c r="F494" s="2">
        <f>'2 Diagnostics Ordering list'!G459*'2 Diagnostics Ordering list'!L459</f>
        <v>0</v>
      </c>
      <c r="G494" s="2">
        <f>'2 Diagnostics Ordering list'!J459</f>
        <v>0</v>
      </c>
    </row>
    <row r="495" spans="1:7" x14ac:dyDescent="0.2">
      <c r="A495" s="2" t="str">
        <f>'2 Diagnostics Ordering list'!A460</f>
        <v>4.2.4 Media preparation consumables</v>
      </c>
      <c r="B495" s="2">
        <f>'2 Diagnostics Ordering list'!F460</f>
        <v>0</v>
      </c>
      <c r="C495" s="2">
        <f>'2 Diagnostics Ordering list'!G460</f>
        <v>0</v>
      </c>
      <c r="D495" s="2">
        <f>'2 Diagnostics Ordering list'!K460</f>
        <v>0</v>
      </c>
      <c r="E495" s="2">
        <f>'2 Diagnostics Ordering list'!G460*'2 Diagnostics Ordering list'!P460</f>
        <v>0</v>
      </c>
      <c r="F495" s="2">
        <f>'2 Diagnostics Ordering list'!G460*'2 Diagnostics Ordering list'!L460</f>
        <v>0</v>
      </c>
      <c r="G495" s="2">
        <f>'2 Diagnostics Ordering list'!J460</f>
        <v>0</v>
      </c>
    </row>
    <row r="496" spans="1:7" x14ac:dyDescent="0.2">
      <c r="A496" s="2">
        <f>'2 Diagnostics Ordering list'!A461</f>
        <v>106112</v>
      </c>
      <c r="B496" s="2" t="str">
        <f>'2 Diagnostics Ordering list'!F461</f>
        <v>TTM</v>
      </c>
      <c r="C496" s="2">
        <f>'2 Diagnostics Ordering list'!G461</f>
        <v>0</v>
      </c>
      <c r="D496" s="2" t="str">
        <f>'2 Diagnostics Ordering list'!K461</f>
        <v>General Cargo</v>
      </c>
      <c r="E496" s="2">
        <f>'2 Diagnostics Ordering list'!G461*'2 Diagnostics Ordering list'!P461</f>
        <v>0</v>
      </c>
      <c r="F496" s="2">
        <f>'2 Diagnostics Ordering list'!G461*'2 Diagnostics Ordering list'!L461</f>
        <v>0</v>
      </c>
      <c r="G496" s="2">
        <f>'2 Diagnostics Ordering list'!J461</f>
        <v>0</v>
      </c>
    </row>
    <row r="497" spans="1:7" x14ac:dyDescent="0.2">
      <c r="A497" s="2">
        <f>'2 Diagnostics Ordering list'!A462</f>
        <v>106363</v>
      </c>
      <c r="B497" s="2" t="str">
        <f>'2 Diagnostics Ordering list'!F462</f>
        <v>TTM</v>
      </c>
      <c r="C497" s="2">
        <f>'2 Diagnostics Ordering list'!G462</f>
        <v>0</v>
      </c>
      <c r="D497" s="2" t="str">
        <f>'2 Diagnostics Ordering list'!K462</f>
        <v>General Cargo</v>
      </c>
      <c r="E497" s="2">
        <f>'2 Diagnostics Ordering list'!G462*'2 Diagnostics Ordering list'!P462</f>
        <v>0</v>
      </c>
      <c r="F497" s="2">
        <f>'2 Diagnostics Ordering list'!G462*'2 Diagnostics Ordering list'!L462</f>
        <v>0</v>
      </c>
      <c r="G497" s="2">
        <f>'2 Diagnostics Ordering list'!J462</f>
        <v>0</v>
      </c>
    </row>
    <row r="498" spans="1:7" x14ac:dyDescent="0.2">
      <c r="A498" s="2">
        <f>'2 Diagnostics Ordering list'!A463</f>
        <v>106150</v>
      </c>
      <c r="B498" s="2" t="str">
        <f>'2 Diagnostics Ordering list'!F463</f>
        <v>TTM</v>
      </c>
      <c r="C498" s="2">
        <f>'2 Diagnostics Ordering list'!G463</f>
        <v>0</v>
      </c>
      <c r="D498" s="2" t="str">
        <f>'2 Diagnostics Ordering list'!K463</f>
        <v>General Cargo</v>
      </c>
      <c r="E498" s="2">
        <f>'2 Diagnostics Ordering list'!G463*'2 Diagnostics Ordering list'!P463</f>
        <v>0</v>
      </c>
      <c r="F498" s="2">
        <f>'2 Diagnostics Ordering list'!G463*'2 Diagnostics Ordering list'!L463</f>
        <v>0</v>
      </c>
      <c r="G498" s="2">
        <f>'2 Diagnostics Ordering list'!J463</f>
        <v>0</v>
      </c>
    </row>
    <row r="499" spans="1:7" x14ac:dyDescent="0.2">
      <c r="A499" s="2" t="str">
        <f>'2 Diagnostics Ordering list'!A464</f>
        <v xml:space="preserve">	106746</v>
      </c>
      <c r="B499" s="2" t="str">
        <f>'2 Diagnostics Ordering list'!F464</f>
        <v>TTM</v>
      </c>
      <c r="C499" s="2">
        <f>'2 Diagnostics Ordering list'!G464</f>
        <v>0</v>
      </c>
      <c r="D499" s="2" t="str">
        <f>'2 Diagnostics Ordering list'!K464</f>
        <v>General Cargo</v>
      </c>
      <c r="E499" s="2">
        <f>'2 Diagnostics Ordering list'!G464*'2 Diagnostics Ordering list'!P464</f>
        <v>0</v>
      </c>
      <c r="F499" s="2">
        <f>'2 Diagnostics Ordering list'!G464*'2 Diagnostics Ordering list'!L464</f>
        <v>0</v>
      </c>
      <c r="G499" s="2">
        <f>'2 Diagnostics Ordering list'!J464</f>
        <v>0</v>
      </c>
    </row>
    <row r="500" spans="1:7" x14ac:dyDescent="0.2">
      <c r="A500" s="2">
        <f>'2 Diagnostics Ordering list'!A465</f>
        <v>106415</v>
      </c>
      <c r="B500" s="2" t="str">
        <f>'2 Diagnostics Ordering list'!F465</f>
        <v>TTM</v>
      </c>
      <c r="C500" s="2">
        <f>'2 Diagnostics Ordering list'!G465</f>
        <v>0</v>
      </c>
      <c r="D500" s="2" t="str">
        <f>'2 Diagnostics Ordering list'!K465</f>
        <v>General Cargo</v>
      </c>
      <c r="E500" s="2">
        <f>'2 Diagnostics Ordering list'!G465*'2 Diagnostics Ordering list'!P465</f>
        <v>0</v>
      </c>
      <c r="F500" s="2">
        <f>'2 Diagnostics Ordering list'!G465*'2 Diagnostics Ordering list'!L465</f>
        <v>0</v>
      </c>
      <c r="G500" s="2">
        <f>'2 Diagnostics Ordering list'!J465</f>
        <v>0</v>
      </c>
    </row>
    <row r="501" spans="1:7" x14ac:dyDescent="0.2">
      <c r="A501" s="2">
        <f>'2 Diagnostics Ordering list'!A466</f>
        <v>106353</v>
      </c>
      <c r="B501" s="2" t="str">
        <f>'2 Diagnostics Ordering list'!F466</f>
        <v>TTM</v>
      </c>
      <c r="C501" s="2">
        <f>'2 Diagnostics Ordering list'!G466</f>
        <v>0</v>
      </c>
      <c r="D501" s="2" t="str">
        <f>'2 Diagnostics Ordering list'!K466</f>
        <v>General Cargo</v>
      </c>
      <c r="E501" s="2">
        <f>'2 Diagnostics Ordering list'!G466*'2 Diagnostics Ordering list'!P466</f>
        <v>0</v>
      </c>
      <c r="F501" s="2">
        <f>'2 Diagnostics Ordering list'!G466*'2 Diagnostics Ordering list'!L466</f>
        <v>0</v>
      </c>
      <c r="G501" s="2">
        <f>'2 Diagnostics Ordering list'!J466</f>
        <v>0</v>
      </c>
    </row>
    <row r="502" spans="1:7" x14ac:dyDescent="0.2">
      <c r="A502" s="2">
        <f>'2 Diagnostics Ordering list'!A467</f>
        <v>106354</v>
      </c>
      <c r="B502" s="2" t="str">
        <f>'2 Diagnostics Ordering list'!F467</f>
        <v>TTM</v>
      </c>
      <c r="C502" s="2">
        <f>'2 Diagnostics Ordering list'!G467</f>
        <v>0</v>
      </c>
      <c r="D502" s="2" t="str">
        <f>'2 Diagnostics Ordering list'!K467</f>
        <v>General Cargo</v>
      </c>
      <c r="E502" s="2">
        <f>'2 Diagnostics Ordering list'!G467*'2 Diagnostics Ordering list'!P467</f>
        <v>0</v>
      </c>
      <c r="F502" s="2">
        <f>'2 Diagnostics Ordering list'!G467*'2 Diagnostics Ordering list'!L467</f>
        <v>0</v>
      </c>
      <c r="G502" s="2">
        <f>'2 Diagnostics Ordering list'!J467</f>
        <v>0</v>
      </c>
    </row>
    <row r="503" spans="1:7" x14ac:dyDescent="0.2">
      <c r="A503" s="2">
        <f>'2 Diagnostics Ordering list'!A468</f>
        <v>106494</v>
      </c>
      <c r="B503" s="2" t="str">
        <f>'2 Diagnostics Ordering list'!F468</f>
        <v>TTM</v>
      </c>
      <c r="C503" s="2">
        <f>'2 Diagnostics Ordering list'!G468</f>
        <v>0</v>
      </c>
      <c r="D503" s="2" t="str">
        <f>'2 Diagnostics Ordering list'!K468</f>
        <v>General Cargo</v>
      </c>
      <c r="E503" s="2">
        <f>'2 Diagnostics Ordering list'!G468*'2 Diagnostics Ordering list'!P468</f>
        <v>0</v>
      </c>
      <c r="F503" s="2">
        <f>'2 Diagnostics Ordering list'!G468*'2 Diagnostics Ordering list'!L468</f>
        <v>0</v>
      </c>
      <c r="G503" s="2">
        <f>'2 Diagnostics Ordering list'!J468</f>
        <v>0</v>
      </c>
    </row>
    <row r="504" spans="1:7" x14ac:dyDescent="0.2">
      <c r="A504" s="2">
        <f>'2 Diagnostics Ordering list'!A469</f>
        <v>106063</v>
      </c>
      <c r="B504" s="2" t="str">
        <f>'2 Diagnostics Ordering list'!F469</f>
        <v>TTM</v>
      </c>
      <c r="C504" s="2">
        <f>'2 Diagnostics Ordering list'!G469</f>
        <v>0</v>
      </c>
      <c r="D504" s="2" t="str">
        <f>'2 Diagnostics Ordering list'!K469</f>
        <v>General Cargo</v>
      </c>
      <c r="E504" s="2">
        <f>'2 Diagnostics Ordering list'!G469*'2 Diagnostics Ordering list'!P469</f>
        <v>0</v>
      </c>
      <c r="F504" s="2">
        <f>'2 Diagnostics Ordering list'!G469*'2 Diagnostics Ordering list'!L469</f>
        <v>0</v>
      </c>
      <c r="G504" s="2">
        <f>'2 Diagnostics Ordering list'!J469</f>
        <v>0</v>
      </c>
    </row>
    <row r="505" spans="1:7" x14ac:dyDescent="0.2">
      <c r="A505" s="2">
        <f>'2 Diagnostics Ordering list'!A470</f>
        <v>106084</v>
      </c>
      <c r="B505" s="2" t="str">
        <f>'2 Diagnostics Ordering list'!F470</f>
        <v>TTM</v>
      </c>
      <c r="C505" s="2">
        <f>'2 Diagnostics Ordering list'!G470</f>
        <v>0</v>
      </c>
      <c r="D505" s="2" t="str">
        <f>'2 Diagnostics Ordering list'!K470</f>
        <v>General Cargo</v>
      </c>
      <c r="E505" s="2">
        <f>'2 Diagnostics Ordering list'!G470*'2 Diagnostics Ordering list'!P470</f>
        <v>0</v>
      </c>
      <c r="F505" s="2">
        <f>'2 Diagnostics Ordering list'!G470*'2 Diagnostics Ordering list'!L470</f>
        <v>0</v>
      </c>
      <c r="G505" s="2">
        <f>'2 Diagnostics Ordering list'!J470</f>
        <v>0</v>
      </c>
    </row>
    <row r="506" spans="1:7" x14ac:dyDescent="0.2">
      <c r="A506" s="2">
        <f>'2 Diagnostics Ordering list'!A471</f>
        <v>106086</v>
      </c>
      <c r="B506" s="2" t="str">
        <f>'2 Diagnostics Ordering list'!F471</f>
        <v>TTM</v>
      </c>
      <c r="C506" s="2">
        <f>'2 Diagnostics Ordering list'!G471</f>
        <v>0</v>
      </c>
      <c r="D506" s="2" t="str">
        <f>'2 Diagnostics Ordering list'!K471</f>
        <v>General Cargo</v>
      </c>
      <c r="E506" s="2">
        <f>'2 Diagnostics Ordering list'!G471*'2 Diagnostics Ordering list'!P471</f>
        <v>0</v>
      </c>
      <c r="F506" s="2">
        <f>'2 Diagnostics Ordering list'!G471*'2 Diagnostics Ordering list'!L471</f>
        <v>0</v>
      </c>
      <c r="G506" s="2">
        <f>'2 Diagnostics Ordering list'!J471</f>
        <v>0</v>
      </c>
    </row>
    <row r="507" spans="1:7" x14ac:dyDescent="0.2">
      <c r="A507" s="2" t="str">
        <f>'2 Diagnostics Ordering list'!A472</f>
        <v>5. INFECTION PREVENTION PRODUCTS</v>
      </c>
      <c r="B507" s="2">
        <f>'2 Diagnostics Ordering list'!F472</f>
        <v>0</v>
      </c>
      <c r="C507" s="2">
        <f>'2 Diagnostics Ordering list'!G472</f>
        <v>0</v>
      </c>
      <c r="D507" s="2">
        <f>'2 Diagnostics Ordering list'!K472</f>
        <v>0</v>
      </c>
      <c r="E507" s="2">
        <f>'2 Diagnostics Ordering list'!G472*'2 Diagnostics Ordering list'!P472</f>
        <v>0</v>
      </c>
      <c r="F507" s="2">
        <f>'2 Diagnostics Ordering list'!G472*'2 Diagnostics Ordering list'!L472</f>
        <v>0</v>
      </c>
      <c r="G507" s="2">
        <f>'2 Diagnostics Ordering list'!J472</f>
        <v>0</v>
      </c>
    </row>
    <row r="508" spans="1:7" x14ac:dyDescent="0.2">
      <c r="A508" s="2" t="str">
        <f>'2 Diagnostics Ordering list'!A473</f>
        <v>5.1 PERSONAL PROTECTIVE EQUIPMENT (PPE)</v>
      </c>
      <c r="B508" s="2">
        <f>'2 Diagnostics Ordering list'!F473</f>
        <v>0</v>
      </c>
      <c r="C508" s="2">
        <f>'2 Diagnostics Ordering list'!G473</f>
        <v>0</v>
      </c>
      <c r="D508" s="2">
        <f>'2 Diagnostics Ordering list'!K473</f>
        <v>0</v>
      </c>
      <c r="E508" s="2">
        <f>'2 Diagnostics Ordering list'!G473*'2 Diagnostics Ordering list'!P473</f>
        <v>0</v>
      </c>
      <c r="F508" s="2">
        <f>'2 Diagnostics Ordering list'!G473*'2 Diagnostics Ordering list'!L473</f>
        <v>0</v>
      </c>
      <c r="G508" s="2">
        <f>'2 Diagnostics Ordering list'!J473</f>
        <v>0</v>
      </c>
    </row>
    <row r="509" spans="1:7" x14ac:dyDescent="0.2">
      <c r="A509" s="2" t="str">
        <f>'2 Diagnostics Ordering list'!A474</f>
        <v>5.1.1 PPE consumables</v>
      </c>
      <c r="B509" s="2">
        <f>'2 Diagnostics Ordering list'!F474</f>
        <v>0</v>
      </c>
      <c r="C509" s="2">
        <f>'2 Diagnostics Ordering list'!G474</f>
        <v>0</v>
      </c>
      <c r="D509" s="2">
        <f>'2 Diagnostics Ordering list'!K474</f>
        <v>0</v>
      </c>
      <c r="E509" s="2">
        <f>'2 Diagnostics Ordering list'!G474*'2 Diagnostics Ordering list'!P474</f>
        <v>0</v>
      </c>
      <c r="F509" s="2">
        <f>'2 Diagnostics Ordering list'!G474*'2 Diagnostics Ordering list'!L474</f>
        <v>0</v>
      </c>
      <c r="G509" s="2">
        <f>'2 Diagnostics Ordering list'!J474</f>
        <v>0</v>
      </c>
    </row>
    <row r="510" spans="1:7" x14ac:dyDescent="0.2">
      <c r="A510" s="2">
        <f>'2 Diagnostics Ordering list'!A475</f>
        <v>106915</v>
      </c>
      <c r="B510" s="2" t="str">
        <f>'2 Diagnostics Ordering list'!F475</f>
        <v>TTM</v>
      </c>
      <c r="C510" s="2">
        <f>'2 Diagnostics Ordering list'!G475</f>
        <v>0</v>
      </c>
      <c r="D510" s="2" t="str">
        <f>'2 Diagnostics Ordering list'!K475</f>
        <v>General Cargo</v>
      </c>
      <c r="E510" s="2">
        <f>'2 Diagnostics Ordering list'!G475*'2 Diagnostics Ordering list'!P475</f>
        <v>0</v>
      </c>
      <c r="F510" s="2">
        <f>'2 Diagnostics Ordering list'!G475*'2 Diagnostics Ordering list'!L475</f>
        <v>0</v>
      </c>
      <c r="G510" s="2">
        <f>'2 Diagnostics Ordering list'!J475</f>
        <v>0</v>
      </c>
    </row>
    <row r="511" spans="1:7" x14ac:dyDescent="0.2">
      <c r="A511" s="2">
        <f>'2 Diagnostics Ordering list'!A476</f>
        <v>106818</v>
      </c>
      <c r="B511" s="2" t="str">
        <f>'2 Diagnostics Ordering list'!F476</f>
        <v>TTM</v>
      </c>
      <c r="C511" s="2">
        <f>'2 Diagnostics Ordering list'!G476</f>
        <v>0</v>
      </c>
      <c r="D511" s="2" t="str">
        <f>'2 Diagnostics Ordering list'!K476</f>
        <v>General Cargo</v>
      </c>
      <c r="E511" s="2">
        <f>'2 Diagnostics Ordering list'!G476*'2 Diagnostics Ordering list'!P476</f>
        <v>0</v>
      </c>
      <c r="F511" s="2">
        <f>'2 Diagnostics Ordering list'!G476*'2 Diagnostics Ordering list'!L476</f>
        <v>0</v>
      </c>
      <c r="G511" s="2">
        <f>'2 Diagnostics Ordering list'!J476</f>
        <v>0</v>
      </c>
    </row>
    <row r="512" spans="1:7" x14ac:dyDescent="0.2">
      <c r="A512" s="2">
        <f>'2 Diagnostics Ordering list'!A477</f>
        <v>106819</v>
      </c>
      <c r="B512" s="2" t="str">
        <f>'2 Diagnostics Ordering list'!F477</f>
        <v>TTM</v>
      </c>
      <c r="C512" s="2">
        <f>'2 Diagnostics Ordering list'!G477</f>
        <v>0</v>
      </c>
      <c r="D512" s="2" t="str">
        <f>'2 Diagnostics Ordering list'!K477</f>
        <v>General Cargo</v>
      </c>
      <c r="E512" s="2">
        <f>'2 Diagnostics Ordering list'!G477*'2 Diagnostics Ordering list'!P477</f>
        <v>0</v>
      </c>
      <c r="F512" s="2">
        <f>'2 Diagnostics Ordering list'!G477*'2 Diagnostics Ordering list'!L477</f>
        <v>0</v>
      </c>
      <c r="G512" s="2">
        <f>'2 Diagnostics Ordering list'!J477</f>
        <v>0</v>
      </c>
    </row>
    <row r="513" spans="1:7" x14ac:dyDescent="0.2">
      <c r="A513" s="2">
        <f>'2 Diagnostics Ordering list'!A478</f>
        <v>106820</v>
      </c>
      <c r="B513" s="2" t="str">
        <f>'2 Diagnostics Ordering list'!F478</f>
        <v>TTM</v>
      </c>
      <c r="C513" s="2">
        <f>'2 Diagnostics Ordering list'!G478</f>
        <v>0</v>
      </c>
      <c r="D513" s="2" t="str">
        <f>'2 Diagnostics Ordering list'!K478</f>
        <v>General Cargo</v>
      </c>
      <c r="E513" s="2">
        <f>'2 Diagnostics Ordering list'!G478*'2 Diagnostics Ordering list'!P478</f>
        <v>0</v>
      </c>
      <c r="F513" s="2">
        <f>'2 Diagnostics Ordering list'!G478*'2 Diagnostics Ordering list'!L478</f>
        <v>0</v>
      </c>
      <c r="G513" s="2">
        <f>'2 Diagnostics Ordering list'!J478</f>
        <v>0</v>
      </c>
    </row>
    <row r="514" spans="1:7" x14ac:dyDescent="0.2">
      <c r="A514" s="2">
        <f>'2 Diagnostics Ordering list'!A479</f>
        <v>106723</v>
      </c>
      <c r="B514" s="2" t="str">
        <f>'2 Diagnostics Ordering list'!F479</f>
        <v>TTM</v>
      </c>
      <c r="C514" s="2">
        <f>'2 Diagnostics Ordering list'!G479</f>
        <v>0</v>
      </c>
      <c r="D514" s="2" t="str">
        <f>'2 Diagnostics Ordering list'!K479</f>
        <v>General Cargo</v>
      </c>
      <c r="E514" s="2">
        <f>'2 Diagnostics Ordering list'!G479*'2 Diagnostics Ordering list'!P479</f>
        <v>0</v>
      </c>
      <c r="F514" s="2">
        <f>'2 Diagnostics Ordering list'!G479*'2 Diagnostics Ordering list'!L479</f>
        <v>0</v>
      </c>
      <c r="G514" s="2">
        <f>'2 Diagnostics Ordering list'!J479</f>
        <v>0</v>
      </c>
    </row>
    <row r="515" spans="1:7" x14ac:dyDescent="0.2">
      <c r="A515" s="2">
        <f>'2 Diagnostics Ordering list'!A480</f>
        <v>106724</v>
      </c>
      <c r="B515" s="2" t="str">
        <f>'2 Diagnostics Ordering list'!F480</f>
        <v>TTM</v>
      </c>
      <c r="C515" s="2">
        <f>'2 Diagnostics Ordering list'!G480</f>
        <v>0</v>
      </c>
      <c r="D515" s="2" t="str">
        <f>'2 Diagnostics Ordering list'!K480</f>
        <v>General Cargo</v>
      </c>
      <c r="E515" s="2">
        <f>'2 Diagnostics Ordering list'!G480*'2 Diagnostics Ordering list'!P480</f>
        <v>0</v>
      </c>
      <c r="F515" s="2">
        <f>'2 Diagnostics Ordering list'!G480*'2 Diagnostics Ordering list'!L480</f>
        <v>0</v>
      </c>
      <c r="G515" s="2">
        <f>'2 Diagnostics Ordering list'!J480</f>
        <v>0</v>
      </c>
    </row>
    <row r="516" spans="1:7" x14ac:dyDescent="0.2">
      <c r="A516" s="2">
        <f>'2 Diagnostics Ordering list'!A481</f>
        <v>106725</v>
      </c>
      <c r="B516" s="2" t="str">
        <f>'2 Diagnostics Ordering list'!F481</f>
        <v>TTM</v>
      </c>
      <c r="C516" s="2">
        <f>'2 Diagnostics Ordering list'!G481</f>
        <v>0</v>
      </c>
      <c r="D516" s="2" t="str">
        <f>'2 Diagnostics Ordering list'!K481</f>
        <v>General Cargo</v>
      </c>
      <c r="E516" s="2">
        <f>'2 Diagnostics Ordering list'!G481*'2 Diagnostics Ordering list'!P481</f>
        <v>0</v>
      </c>
      <c r="F516" s="2">
        <f>'2 Diagnostics Ordering list'!G481*'2 Diagnostics Ordering list'!L481</f>
        <v>0</v>
      </c>
      <c r="G516" s="2">
        <f>'2 Diagnostics Ordering list'!J481</f>
        <v>0</v>
      </c>
    </row>
    <row r="517" spans="1:7" x14ac:dyDescent="0.2">
      <c r="A517" s="2">
        <f>'2 Diagnostics Ordering list'!A482</f>
        <v>106435</v>
      </c>
      <c r="B517" s="2" t="str">
        <f>'2 Diagnostics Ordering list'!F482</f>
        <v>TTM</v>
      </c>
      <c r="C517" s="2">
        <f>'2 Diagnostics Ordering list'!G482</f>
        <v>0</v>
      </c>
      <c r="D517" s="2" t="str">
        <f>'2 Diagnostics Ordering list'!K482</f>
        <v>General Cargo</v>
      </c>
      <c r="E517" s="2">
        <f>'2 Diagnostics Ordering list'!G482*'2 Diagnostics Ordering list'!P482</f>
        <v>0</v>
      </c>
      <c r="F517" s="2">
        <f>'2 Diagnostics Ordering list'!G482*'2 Diagnostics Ordering list'!L482</f>
        <v>0</v>
      </c>
      <c r="G517" s="2">
        <f>'2 Diagnostics Ordering list'!J482</f>
        <v>0</v>
      </c>
    </row>
    <row r="518" spans="1:7" x14ac:dyDescent="0.2">
      <c r="A518" s="2">
        <f>'2 Diagnostics Ordering list'!A483</f>
        <v>106436</v>
      </c>
      <c r="B518" s="2" t="str">
        <f>'2 Diagnostics Ordering list'!F483</f>
        <v>TTM</v>
      </c>
      <c r="C518" s="2">
        <f>'2 Diagnostics Ordering list'!G483</f>
        <v>0</v>
      </c>
      <c r="D518" s="2" t="str">
        <f>'2 Diagnostics Ordering list'!K483</f>
        <v>General Cargo</v>
      </c>
      <c r="E518" s="2">
        <f>'2 Diagnostics Ordering list'!G483*'2 Diagnostics Ordering list'!P483</f>
        <v>0</v>
      </c>
      <c r="F518" s="2">
        <f>'2 Diagnostics Ordering list'!G483*'2 Diagnostics Ordering list'!L483</f>
        <v>0</v>
      </c>
      <c r="G518" s="2">
        <f>'2 Diagnostics Ordering list'!J483</f>
        <v>0</v>
      </c>
    </row>
    <row r="519" spans="1:7" x14ac:dyDescent="0.2">
      <c r="A519" s="2">
        <f>'2 Diagnostics Ordering list'!A484</f>
        <v>106437</v>
      </c>
      <c r="B519" s="2" t="str">
        <f>'2 Diagnostics Ordering list'!F484</f>
        <v>TTM</v>
      </c>
      <c r="C519" s="2">
        <f>'2 Diagnostics Ordering list'!G484</f>
        <v>0</v>
      </c>
      <c r="D519" s="2" t="str">
        <f>'2 Diagnostics Ordering list'!K484</f>
        <v>General Cargo</v>
      </c>
      <c r="E519" s="2">
        <f>'2 Diagnostics Ordering list'!G484*'2 Diagnostics Ordering list'!P484</f>
        <v>0</v>
      </c>
      <c r="F519" s="2">
        <f>'2 Diagnostics Ordering list'!G484*'2 Diagnostics Ordering list'!L484</f>
        <v>0</v>
      </c>
      <c r="G519" s="2">
        <f>'2 Diagnostics Ordering list'!J484</f>
        <v>0</v>
      </c>
    </row>
    <row r="520" spans="1:7" x14ac:dyDescent="0.2">
      <c r="A520" s="2">
        <f>'2 Diagnostics Ordering list'!A485</f>
        <v>106726</v>
      </c>
      <c r="B520" s="2" t="str">
        <f>'2 Diagnostics Ordering list'!F485</f>
        <v>TTM</v>
      </c>
      <c r="C520" s="2">
        <f>'2 Diagnostics Ordering list'!G485</f>
        <v>0</v>
      </c>
      <c r="D520" s="2" t="str">
        <f>'2 Diagnostics Ordering list'!K485</f>
        <v>General Cargo</v>
      </c>
      <c r="E520" s="2">
        <f>'2 Diagnostics Ordering list'!G485*'2 Diagnostics Ordering list'!P485</f>
        <v>0</v>
      </c>
      <c r="F520" s="2">
        <f>'2 Diagnostics Ordering list'!G485*'2 Diagnostics Ordering list'!L485</f>
        <v>0</v>
      </c>
      <c r="G520" s="2">
        <f>'2 Diagnostics Ordering list'!J485</f>
        <v>0</v>
      </c>
    </row>
    <row r="521" spans="1:7" x14ac:dyDescent="0.2">
      <c r="A521" s="2">
        <f>'2 Diagnostics Ordering list'!A486</f>
        <v>106727</v>
      </c>
      <c r="B521" s="2" t="str">
        <f>'2 Diagnostics Ordering list'!F486</f>
        <v>TTM</v>
      </c>
      <c r="C521" s="2">
        <f>'2 Diagnostics Ordering list'!G486</f>
        <v>0</v>
      </c>
      <c r="D521" s="2" t="str">
        <f>'2 Diagnostics Ordering list'!K486</f>
        <v>General Cargo</v>
      </c>
      <c r="E521" s="2">
        <f>'2 Diagnostics Ordering list'!G486*'2 Diagnostics Ordering list'!P486</f>
        <v>0</v>
      </c>
      <c r="F521" s="2">
        <f>'2 Diagnostics Ordering list'!G486*'2 Diagnostics Ordering list'!L486</f>
        <v>0</v>
      </c>
      <c r="G521" s="2">
        <f>'2 Diagnostics Ordering list'!J486</f>
        <v>0</v>
      </c>
    </row>
    <row r="522" spans="1:7" x14ac:dyDescent="0.2">
      <c r="A522" s="2" t="str">
        <f>'2 Diagnostics Ordering list'!A487</f>
        <v>5.2 BIOSAFETY PRODUCTS</v>
      </c>
      <c r="B522" s="2">
        <f>'2 Diagnostics Ordering list'!F487</f>
        <v>0</v>
      </c>
      <c r="C522" s="2">
        <f>'2 Diagnostics Ordering list'!G487</f>
        <v>0</v>
      </c>
      <c r="D522" s="2">
        <f>'2 Diagnostics Ordering list'!K487</f>
        <v>0</v>
      </c>
      <c r="E522" s="2">
        <f>'2 Diagnostics Ordering list'!G487*'2 Diagnostics Ordering list'!P487</f>
        <v>0</v>
      </c>
      <c r="F522" s="2">
        <f>'2 Diagnostics Ordering list'!G487*'2 Diagnostics Ordering list'!L487</f>
        <v>0</v>
      </c>
      <c r="G522" s="2">
        <f>'2 Diagnostics Ordering list'!J487</f>
        <v>0</v>
      </c>
    </row>
    <row r="523" spans="1:7" x14ac:dyDescent="0.2">
      <c r="A523" s="2" t="str">
        <f>'2 Diagnostics Ordering list'!A488</f>
        <v>5.2.1 Biosafety consumables</v>
      </c>
      <c r="B523" s="2">
        <f>'2 Diagnostics Ordering list'!F488</f>
        <v>0</v>
      </c>
      <c r="C523" s="2">
        <f>'2 Diagnostics Ordering list'!G488</f>
        <v>0</v>
      </c>
      <c r="D523" s="2">
        <f>'2 Diagnostics Ordering list'!K488</f>
        <v>0</v>
      </c>
      <c r="E523" s="2">
        <f>'2 Diagnostics Ordering list'!G488*'2 Diagnostics Ordering list'!P488</f>
        <v>0</v>
      </c>
      <c r="F523" s="2">
        <f>'2 Diagnostics Ordering list'!G488*'2 Diagnostics Ordering list'!L488</f>
        <v>0</v>
      </c>
      <c r="G523" s="2">
        <f>'2 Diagnostics Ordering list'!J488</f>
        <v>0</v>
      </c>
    </row>
    <row r="524" spans="1:7" x14ac:dyDescent="0.2">
      <c r="A524" s="2">
        <f>'2 Diagnostics Ordering list'!A489</f>
        <v>106079</v>
      </c>
      <c r="B524" s="2" t="str">
        <f>'2 Diagnostics Ordering list'!F489</f>
        <v>TTM</v>
      </c>
      <c r="C524" s="2">
        <f>'2 Diagnostics Ordering list'!G489</f>
        <v>0</v>
      </c>
      <c r="D524" s="2" t="str">
        <f>'2 Diagnostics Ordering list'!K489</f>
        <v>General Cargo</v>
      </c>
      <c r="E524" s="2">
        <f>'2 Diagnostics Ordering list'!G489*'2 Diagnostics Ordering list'!P489</f>
        <v>0</v>
      </c>
      <c r="F524" s="2">
        <f>'2 Diagnostics Ordering list'!G489*'2 Diagnostics Ordering list'!L489</f>
        <v>0</v>
      </c>
      <c r="G524" s="2">
        <f>'2 Diagnostics Ordering list'!J489</f>
        <v>0</v>
      </c>
    </row>
    <row r="525" spans="1:7" x14ac:dyDescent="0.2">
      <c r="A525" s="2">
        <f>'2 Diagnostics Ordering list'!A490</f>
        <v>106711</v>
      </c>
      <c r="B525" s="2" t="str">
        <f>'2 Diagnostics Ordering list'!F490</f>
        <v>TTM</v>
      </c>
      <c r="C525" s="2">
        <f>'2 Diagnostics Ordering list'!G490</f>
        <v>0</v>
      </c>
      <c r="D525" s="2" t="str">
        <f>'2 Diagnostics Ordering list'!K490</f>
        <v>General Cargo</v>
      </c>
      <c r="E525" s="2">
        <f>'2 Diagnostics Ordering list'!G490*'2 Diagnostics Ordering list'!P490</f>
        <v>0</v>
      </c>
      <c r="F525" s="2">
        <f>'2 Diagnostics Ordering list'!G490*'2 Diagnostics Ordering list'!L490</f>
        <v>0</v>
      </c>
      <c r="G525" s="2">
        <f>'2 Diagnostics Ordering list'!J490</f>
        <v>0</v>
      </c>
    </row>
    <row r="526" spans="1:7" x14ac:dyDescent="0.2">
      <c r="A526" s="2">
        <f>'2 Diagnostics Ordering list'!A491</f>
        <v>106745</v>
      </c>
      <c r="B526" s="2" t="str">
        <f>'2 Diagnostics Ordering list'!F491</f>
        <v>TTM</v>
      </c>
      <c r="C526" s="2">
        <f>'2 Diagnostics Ordering list'!G491</f>
        <v>0</v>
      </c>
      <c r="D526" s="2" t="str">
        <f>'2 Diagnostics Ordering list'!K491</f>
        <v>General Cargo</v>
      </c>
      <c r="E526" s="2">
        <f>'2 Diagnostics Ordering list'!G491*'2 Diagnostics Ordering list'!P491</f>
        <v>0</v>
      </c>
      <c r="F526" s="2">
        <f>'2 Diagnostics Ordering list'!G491*'2 Diagnostics Ordering list'!L491</f>
        <v>0</v>
      </c>
      <c r="G526" s="2">
        <f>'2 Diagnostics Ordering list'!J491</f>
        <v>0</v>
      </c>
    </row>
    <row r="527" spans="1:7" x14ac:dyDescent="0.2">
      <c r="A527" s="2">
        <f>'2 Diagnostics Ordering list'!A492</f>
        <v>106722</v>
      </c>
      <c r="B527" s="2" t="str">
        <f>'2 Diagnostics Ordering list'!F492</f>
        <v>TTM</v>
      </c>
      <c r="C527" s="2">
        <f>'2 Diagnostics Ordering list'!G492</f>
        <v>0</v>
      </c>
      <c r="D527" s="2" t="str">
        <f>'2 Diagnostics Ordering list'!K492</f>
        <v>General Cargo</v>
      </c>
      <c r="E527" s="2">
        <f>'2 Diagnostics Ordering list'!G492*'2 Diagnostics Ordering list'!P492</f>
        <v>0</v>
      </c>
      <c r="F527" s="2">
        <f>'2 Diagnostics Ordering list'!G492*'2 Diagnostics Ordering list'!L492</f>
        <v>0</v>
      </c>
      <c r="G527" s="2">
        <f>'2 Diagnostics Ordering list'!J492</f>
        <v>0</v>
      </c>
    </row>
    <row r="528" spans="1:7" x14ac:dyDescent="0.2">
      <c r="A528" s="2">
        <f>'2 Diagnostics Ordering list'!A493</f>
        <v>106094</v>
      </c>
      <c r="B528" s="2" t="str">
        <f>'2 Diagnostics Ordering list'!F493</f>
        <v>TTM</v>
      </c>
      <c r="C528" s="2">
        <f>'2 Diagnostics Ordering list'!G493</f>
        <v>0</v>
      </c>
      <c r="D528" s="2" t="str">
        <f>'2 Diagnostics Ordering list'!K493</f>
        <v>General Cargo</v>
      </c>
      <c r="E528" s="2">
        <f>'2 Diagnostics Ordering list'!G493*'2 Diagnostics Ordering list'!P493</f>
        <v>0</v>
      </c>
      <c r="F528" s="2">
        <f>'2 Diagnostics Ordering list'!G493*'2 Diagnostics Ordering list'!L493</f>
        <v>0</v>
      </c>
      <c r="G528" s="2">
        <f>'2 Diagnostics Ordering list'!J493</f>
        <v>0</v>
      </c>
    </row>
    <row r="529" spans="1:7" x14ac:dyDescent="0.2">
      <c r="A529" s="2">
        <f>'2 Diagnostics Ordering list'!A494</f>
        <v>106349</v>
      </c>
      <c r="B529" s="2" t="str">
        <f>'2 Diagnostics Ordering list'!F494</f>
        <v>TTM</v>
      </c>
      <c r="C529" s="2">
        <f>'2 Diagnostics Ordering list'!G494</f>
        <v>0</v>
      </c>
      <c r="D529" s="2" t="str">
        <f>'2 Diagnostics Ordering list'!K494</f>
        <v>General Cargo</v>
      </c>
      <c r="E529" s="2">
        <f>'2 Diagnostics Ordering list'!G494*'2 Diagnostics Ordering list'!P494</f>
        <v>0</v>
      </c>
      <c r="F529" s="2">
        <f>'2 Diagnostics Ordering list'!G494*'2 Diagnostics Ordering list'!L494</f>
        <v>0</v>
      </c>
      <c r="G529" s="2">
        <f>'2 Diagnostics Ordering list'!J494</f>
        <v>0</v>
      </c>
    </row>
    <row r="530" spans="1:7" x14ac:dyDescent="0.2">
      <c r="A530" s="2">
        <f>'2 Diagnostics Ordering list'!A495</f>
        <v>106728</v>
      </c>
      <c r="B530" s="2" t="str">
        <f>'2 Diagnostics Ordering list'!F495</f>
        <v>TTM</v>
      </c>
      <c r="C530" s="2">
        <f>'2 Diagnostics Ordering list'!G495</f>
        <v>0</v>
      </c>
      <c r="D530" s="2" t="str">
        <f>'2 Diagnostics Ordering list'!K495</f>
        <v>General Cargo</v>
      </c>
      <c r="E530" s="2">
        <f>'2 Diagnostics Ordering list'!G495*'2 Diagnostics Ordering list'!P495</f>
        <v>0</v>
      </c>
      <c r="F530" s="2">
        <f>'2 Diagnostics Ordering list'!G495*'2 Diagnostics Ordering list'!L495</f>
        <v>0</v>
      </c>
      <c r="G530" s="2">
        <f>'2 Diagnostics Ordering list'!J495</f>
        <v>0</v>
      </c>
    </row>
    <row r="531" spans="1:7" x14ac:dyDescent="0.2">
      <c r="A531" s="2">
        <f>'2 Diagnostics Ordering list'!A496</f>
        <v>106445</v>
      </c>
      <c r="B531" s="2" t="str">
        <f>'2 Diagnostics Ordering list'!F496</f>
        <v>TTM</v>
      </c>
      <c r="C531" s="2">
        <f>'2 Diagnostics Ordering list'!G496</f>
        <v>0</v>
      </c>
      <c r="D531" s="2" t="str">
        <f>'2 Diagnostics Ordering list'!K496</f>
        <v>General Cargo</v>
      </c>
      <c r="E531" s="2">
        <f>'2 Diagnostics Ordering list'!G496*'2 Diagnostics Ordering list'!P496</f>
        <v>0</v>
      </c>
      <c r="F531" s="2">
        <f>'2 Diagnostics Ordering list'!G496*'2 Diagnostics Ordering list'!L496</f>
        <v>0</v>
      </c>
      <c r="G531" s="2">
        <f>'2 Diagnostics Ordering list'!J496</f>
        <v>0</v>
      </c>
    </row>
    <row r="532" spans="1:7" x14ac:dyDescent="0.2">
      <c r="A532" s="2">
        <f>'2 Diagnostics Ordering list'!A497</f>
        <v>106409</v>
      </c>
      <c r="B532" s="2" t="str">
        <f>'2 Diagnostics Ordering list'!F497</f>
        <v>TTM</v>
      </c>
      <c r="C532" s="2">
        <f>'2 Diagnostics Ordering list'!G497</f>
        <v>0</v>
      </c>
      <c r="D532" s="2" t="str">
        <f>'2 Diagnostics Ordering list'!K497</f>
        <v>General Cargo</v>
      </c>
      <c r="E532" s="2">
        <f>'2 Diagnostics Ordering list'!G497*'2 Diagnostics Ordering list'!P497</f>
        <v>0</v>
      </c>
      <c r="F532" s="2">
        <f>'2 Diagnostics Ordering list'!G497*'2 Diagnostics Ordering list'!L497</f>
        <v>0</v>
      </c>
      <c r="G532" s="2">
        <f>'2 Diagnostics Ordering list'!J497</f>
        <v>0</v>
      </c>
    </row>
    <row r="533" spans="1:7" x14ac:dyDescent="0.2">
      <c r="A533" s="2" t="str">
        <f>'2 Diagnostics Ordering list'!A498</f>
        <v xml:space="preserve">5.2.2 Disinfectants	</v>
      </c>
      <c r="B533" s="2">
        <f>'2 Diagnostics Ordering list'!F498</f>
        <v>0</v>
      </c>
      <c r="C533" s="2">
        <f>'2 Diagnostics Ordering list'!G498</f>
        <v>0</v>
      </c>
      <c r="D533" s="2">
        <f>'2 Diagnostics Ordering list'!K498</f>
        <v>0</v>
      </c>
      <c r="E533" s="2">
        <f>'2 Diagnostics Ordering list'!G498*'2 Diagnostics Ordering list'!P498</f>
        <v>0</v>
      </c>
      <c r="F533" s="2">
        <f>'2 Diagnostics Ordering list'!G498*'2 Diagnostics Ordering list'!L498</f>
        <v>0</v>
      </c>
      <c r="G533" s="2">
        <f>'2 Diagnostics Ordering list'!J498</f>
        <v>0</v>
      </c>
    </row>
    <row r="534" spans="1:7" x14ac:dyDescent="0.2">
      <c r="A534" s="2">
        <f>'2 Diagnostics Ordering list'!A499</f>
        <v>106821</v>
      </c>
      <c r="B534" s="2" t="str">
        <f>'2 Diagnostics Ordering list'!F499</f>
        <v>TTM</v>
      </c>
      <c r="C534" s="2">
        <f>'2 Diagnostics Ordering list'!G499</f>
        <v>0</v>
      </c>
      <c r="D534" s="2" t="str">
        <f>'2 Diagnostics Ordering list'!K499</f>
        <v>General Cargo</v>
      </c>
      <c r="E534" s="2">
        <f>'2 Diagnostics Ordering list'!G499*'2 Diagnostics Ordering list'!P499</f>
        <v>0</v>
      </c>
      <c r="F534" s="2">
        <f>'2 Diagnostics Ordering list'!G499*'2 Diagnostics Ordering list'!L499</f>
        <v>0</v>
      </c>
      <c r="G534" s="2">
        <f>'2 Diagnostics Ordering list'!J499</f>
        <v>0</v>
      </c>
    </row>
    <row r="535" spans="1:7" x14ac:dyDescent="0.2">
      <c r="A535" s="2">
        <f>'2 Diagnostics Ordering list'!A500</f>
        <v>106373</v>
      </c>
      <c r="B535" s="2" t="str">
        <f>'2 Diagnostics Ordering list'!F500</f>
        <v>TTM</v>
      </c>
      <c r="C535" s="2">
        <f>'2 Diagnostics Ordering list'!G500</f>
        <v>0</v>
      </c>
      <c r="D535" s="2" t="str">
        <f>'2 Diagnostics Ordering list'!K500</f>
        <v>General Cargo</v>
      </c>
      <c r="E535" s="2">
        <f>'2 Diagnostics Ordering list'!G500*'2 Diagnostics Ordering list'!P500</f>
        <v>0</v>
      </c>
      <c r="F535" s="2">
        <f>'2 Diagnostics Ordering list'!G500*'2 Diagnostics Ordering list'!L500</f>
        <v>0</v>
      </c>
      <c r="G535" s="2">
        <f>'2 Diagnostics Ordering list'!J500</f>
        <v>0</v>
      </c>
    </row>
    <row r="536" spans="1:7" x14ac:dyDescent="0.2">
      <c r="A536" s="2">
        <f>'2 Diagnostics Ordering list'!A501</f>
        <v>106374</v>
      </c>
      <c r="B536" s="2" t="str">
        <f>'2 Diagnostics Ordering list'!F501</f>
        <v>TTM</v>
      </c>
      <c r="C536" s="2">
        <f>'2 Diagnostics Ordering list'!G501</f>
        <v>0</v>
      </c>
      <c r="D536" s="2" t="str">
        <f>'2 Diagnostics Ordering list'!K501</f>
        <v xml:space="preserve">Dangerous cargo
UN 1987, Class 3, PG III </v>
      </c>
      <c r="E536" s="2">
        <f>'2 Diagnostics Ordering list'!G501*'2 Diagnostics Ordering list'!P501</f>
        <v>0</v>
      </c>
      <c r="F536" s="2">
        <f>'2 Diagnostics Ordering list'!G501*'2 Diagnostics Ordering list'!L501</f>
        <v>0</v>
      </c>
      <c r="G536" s="2">
        <f>'2 Diagnostics Ordering list'!J501</f>
        <v>0</v>
      </c>
    </row>
    <row r="537" spans="1:7" x14ac:dyDescent="0.2">
      <c r="A537" s="2">
        <f>'2 Diagnostics Ordering list'!A502</f>
        <v>106294</v>
      </c>
      <c r="B537" s="2" t="str">
        <f>'2 Diagnostics Ordering list'!F502</f>
        <v>TTM</v>
      </c>
      <c r="C537" s="2">
        <f>'2 Diagnostics Ordering list'!G502</f>
        <v>0</v>
      </c>
      <c r="D537" s="2" t="str">
        <f>'2 Diagnostics Ordering list'!K502</f>
        <v xml:space="preserve">Dangerous cargo CAO
UN 1903, Class 8, PG III </v>
      </c>
      <c r="E537" s="2">
        <f>'2 Diagnostics Ordering list'!G502*'2 Diagnostics Ordering list'!P502</f>
        <v>0</v>
      </c>
      <c r="F537" s="2">
        <f>'2 Diagnostics Ordering list'!G502*'2 Diagnostics Ordering list'!L502</f>
        <v>0</v>
      </c>
      <c r="G537" s="2">
        <f>'2 Diagnostics Ordering list'!J502</f>
        <v>0</v>
      </c>
    </row>
    <row r="538" spans="1:7" x14ac:dyDescent="0.2">
      <c r="A538" s="2">
        <f>'2 Diagnostics Ordering list'!A503</f>
        <v>106371</v>
      </c>
      <c r="B538" s="2" t="str">
        <f>'2 Diagnostics Ordering list'!F503</f>
        <v>TTM</v>
      </c>
      <c r="C538" s="2">
        <f>'2 Diagnostics Ordering list'!G503</f>
        <v>0</v>
      </c>
      <c r="D538" s="2" t="str">
        <f>'2 Diagnostics Ordering list'!K503</f>
        <v xml:space="preserve">Dangerous cargo
UN 1987, Class 3, PG III </v>
      </c>
      <c r="E538" s="2">
        <f>'2 Diagnostics Ordering list'!G503*'2 Diagnostics Ordering list'!P503</f>
        <v>0</v>
      </c>
      <c r="F538" s="2">
        <f>'2 Diagnostics Ordering list'!G503*'2 Diagnostics Ordering list'!L503</f>
        <v>0</v>
      </c>
      <c r="G538" s="2">
        <f>'2 Diagnostics Ordering list'!J503</f>
        <v>0</v>
      </c>
    </row>
    <row r="539" spans="1:7" x14ac:dyDescent="0.2">
      <c r="A539" s="2">
        <f>'2 Diagnostics Ordering list'!A504</f>
        <v>106747</v>
      </c>
      <c r="B539" s="2" t="str">
        <f>'2 Diagnostics Ordering list'!F504</f>
        <v>TTM</v>
      </c>
      <c r="C539" s="2">
        <f>'2 Diagnostics Ordering list'!G504</f>
        <v>0</v>
      </c>
      <c r="D539" s="2" t="str">
        <f>'2 Diagnostics Ordering list'!K504</f>
        <v>General Cargo</v>
      </c>
      <c r="E539" s="2">
        <f>'2 Diagnostics Ordering list'!G504*'2 Diagnostics Ordering list'!P504</f>
        <v>0</v>
      </c>
      <c r="F539" s="2">
        <f>'2 Diagnostics Ordering list'!G504*'2 Diagnostics Ordering list'!L504</f>
        <v>0</v>
      </c>
      <c r="G539" s="2">
        <f>'2 Diagnostics Ordering list'!J504</f>
        <v>0</v>
      </c>
    </row>
    <row r="540" spans="1:7" x14ac:dyDescent="0.2">
      <c r="A540" s="2">
        <f>'2 Diagnostics Ordering list'!A505</f>
        <v>106378</v>
      </c>
      <c r="B540" s="2" t="str">
        <f>'2 Diagnostics Ordering list'!F505</f>
        <v>TTM</v>
      </c>
      <c r="C540" s="2">
        <f>'2 Diagnostics Ordering list'!G505</f>
        <v>0</v>
      </c>
      <c r="D540" s="2" t="str">
        <f>'2 Diagnostics Ordering list'!K505</f>
        <v>Dangerous cargo
UN 1814, Class 8, PG II</v>
      </c>
      <c r="E540" s="2">
        <f>'2 Diagnostics Ordering list'!G505*'2 Diagnostics Ordering list'!P505</f>
        <v>0</v>
      </c>
      <c r="F540" s="2">
        <f>'2 Diagnostics Ordering list'!G505*'2 Diagnostics Ordering list'!L505</f>
        <v>0</v>
      </c>
      <c r="G540" s="2">
        <f>'2 Diagnostics Ordering list'!J505</f>
        <v>0</v>
      </c>
    </row>
    <row r="541" spans="1:7" x14ac:dyDescent="0.2">
      <c r="A541" s="2" t="str">
        <f>'2 Diagnostics Ordering list'!A506</f>
        <v>5.3 WASTE MANAGEMENT</v>
      </c>
      <c r="B541" s="2">
        <f>'2 Diagnostics Ordering list'!F506</f>
        <v>0</v>
      </c>
      <c r="C541" s="2">
        <f>'2 Diagnostics Ordering list'!G506</f>
        <v>0</v>
      </c>
      <c r="D541" s="2">
        <f>'2 Diagnostics Ordering list'!K506</f>
        <v>0</v>
      </c>
      <c r="E541" s="2">
        <f>'2 Diagnostics Ordering list'!G506*'2 Diagnostics Ordering list'!P506</f>
        <v>0</v>
      </c>
      <c r="F541" s="2">
        <f>'2 Diagnostics Ordering list'!G506*'2 Diagnostics Ordering list'!L506</f>
        <v>0</v>
      </c>
      <c r="G541" s="2">
        <f>'2 Diagnostics Ordering list'!J506</f>
        <v>0</v>
      </c>
    </row>
    <row r="542" spans="1:7" x14ac:dyDescent="0.2">
      <c r="A542" s="2" t="str">
        <f>'2 Diagnostics Ordering list'!A507</f>
        <v xml:space="preserve">5.3.1 Waste management reagents	</v>
      </c>
      <c r="B542" s="2">
        <f>'2 Diagnostics Ordering list'!F507</f>
        <v>0</v>
      </c>
      <c r="C542" s="2">
        <f>'2 Diagnostics Ordering list'!G507</f>
        <v>0</v>
      </c>
      <c r="D542" s="2">
        <f>'2 Diagnostics Ordering list'!K507</f>
        <v>0</v>
      </c>
      <c r="E542" s="2">
        <f>'2 Diagnostics Ordering list'!G507*'2 Diagnostics Ordering list'!P507</f>
        <v>0</v>
      </c>
      <c r="F542" s="2">
        <f>'2 Diagnostics Ordering list'!G507*'2 Diagnostics Ordering list'!L507</f>
        <v>0</v>
      </c>
      <c r="G542" s="2">
        <f>'2 Diagnostics Ordering list'!J507</f>
        <v>0</v>
      </c>
    </row>
    <row r="543" spans="1:7" x14ac:dyDescent="0.2">
      <c r="A543" s="2">
        <f>'2 Diagnostics Ordering list'!A508</f>
        <v>106331</v>
      </c>
      <c r="B543" s="2" t="str">
        <f>'2 Diagnostics Ordering list'!F508</f>
        <v>TTM</v>
      </c>
      <c r="C543" s="2">
        <f>'2 Diagnostics Ordering list'!G508</f>
        <v>0</v>
      </c>
      <c r="D543" s="2" t="str">
        <f>'2 Diagnostics Ordering list'!K508</f>
        <v>Dangerous cargo
UN 1671, Class 6.1, PG II</v>
      </c>
      <c r="E543" s="2">
        <f>'2 Diagnostics Ordering list'!G508*'2 Diagnostics Ordering list'!P508</f>
        <v>0</v>
      </c>
      <c r="F543" s="2">
        <f>'2 Diagnostics Ordering list'!G508*'2 Diagnostics Ordering list'!L508</f>
        <v>0</v>
      </c>
      <c r="G543" s="2">
        <f>'2 Diagnostics Ordering list'!J508</f>
        <v>0</v>
      </c>
    </row>
    <row r="544" spans="1:7" x14ac:dyDescent="0.2">
      <c r="A544" s="2" t="str">
        <f>'2 Diagnostics Ordering list'!A509</f>
        <v xml:space="preserve">5.3.2 Waste management consumables	</v>
      </c>
      <c r="B544" s="2">
        <f>'2 Diagnostics Ordering list'!F509</f>
        <v>0</v>
      </c>
      <c r="C544" s="2">
        <f>'2 Diagnostics Ordering list'!G509</f>
        <v>0</v>
      </c>
      <c r="D544" s="2">
        <f>'2 Diagnostics Ordering list'!K509</f>
        <v>0</v>
      </c>
      <c r="E544" s="2">
        <f>'2 Diagnostics Ordering list'!G509*'2 Diagnostics Ordering list'!P509</f>
        <v>0</v>
      </c>
      <c r="F544" s="2">
        <f>'2 Diagnostics Ordering list'!G509*'2 Diagnostics Ordering list'!L509</f>
        <v>0</v>
      </c>
      <c r="G544" s="2">
        <f>'2 Diagnostics Ordering list'!J509</f>
        <v>0</v>
      </c>
    </row>
    <row r="545" spans="1:7" x14ac:dyDescent="0.2">
      <c r="A545" s="2">
        <f>'2 Diagnostics Ordering list'!A510</f>
        <v>106253</v>
      </c>
      <c r="B545" s="2" t="str">
        <f>'2 Diagnostics Ordering list'!F510</f>
        <v>TTM</v>
      </c>
      <c r="C545" s="2">
        <f>'2 Diagnostics Ordering list'!G510</f>
        <v>0</v>
      </c>
      <c r="D545" s="2" t="str">
        <f>'2 Diagnostics Ordering list'!K510</f>
        <v>General Cargo</v>
      </c>
      <c r="E545" s="2">
        <f>'2 Diagnostics Ordering list'!G510*'2 Diagnostics Ordering list'!P510</f>
        <v>0</v>
      </c>
      <c r="F545" s="2">
        <f>'2 Diagnostics Ordering list'!G510*'2 Diagnostics Ordering list'!L510</f>
        <v>0</v>
      </c>
      <c r="G545" s="2">
        <f>'2 Diagnostics Ordering list'!J510</f>
        <v>0</v>
      </c>
    </row>
    <row r="546" spans="1:7" x14ac:dyDescent="0.2">
      <c r="A546" s="2">
        <f>'2 Diagnostics Ordering list'!A511</f>
        <v>106718</v>
      </c>
      <c r="B546" s="2" t="str">
        <f>'2 Diagnostics Ordering list'!F511</f>
        <v>TTM</v>
      </c>
      <c r="C546" s="2">
        <f>'2 Diagnostics Ordering list'!G511</f>
        <v>0</v>
      </c>
      <c r="D546" s="2" t="str">
        <f>'2 Diagnostics Ordering list'!K511</f>
        <v>General Cargo</v>
      </c>
      <c r="E546" s="2">
        <f>'2 Diagnostics Ordering list'!G511*'2 Diagnostics Ordering list'!P511</f>
        <v>0</v>
      </c>
      <c r="F546" s="2">
        <f>'2 Diagnostics Ordering list'!G511*'2 Diagnostics Ordering list'!L511</f>
        <v>0</v>
      </c>
      <c r="G546" s="2">
        <f>'2 Diagnostics Ordering list'!J511</f>
        <v>0</v>
      </c>
    </row>
    <row r="547" spans="1:7" x14ac:dyDescent="0.2">
      <c r="A547" s="2">
        <f>'2 Diagnostics Ordering list'!A512</f>
        <v>106256</v>
      </c>
      <c r="B547" s="2" t="str">
        <f>'2 Diagnostics Ordering list'!F512</f>
        <v>TTM</v>
      </c>
      <c r="C547" s="2">
        <f>'2 Diagnostics Ordering list'!G512</f>
        <v>0</v>
      </c>
      <c r="D547" s="2" t="str">
        <f>'2 Diagnostics Ordering list'!K512</f>
        <v>General Cargo</v>
      </c>
      <c r="E547" s="2">
        <f>'2 Diagnostics Ordering list'!G512*'2 Diagnostics Ordering list'!P512</f>
        <v>0</v>
      </c>
      <c r="F547" s="2">
        <f>'2 Diagnostics Ordering list'!G512*'2 Diagnostics Ordering list'!L512</f>
        <v>0</v>
      </c>
      <c r="G547" s="2">
        <f>'2 Diagnostics Ordering list'!J512</f>
        <v>0</v>
      </c>
    </row>
    <row r="548" spans="1:7" x14ac:dyDescent="0.2">
      <c r="A548" s="2" t="str">
        <f>'2 Diagnostics Ordering list'!A513</f>
        <v>6. LABORATORY EQUIPMENT</v>
      </c>
      <c r="B548" s="2">
        <f>'2 Diagnostics Ordering list'!F513</f>
        <v>0</v>
      </c>
      <c r="C548" s="2">
        <f>'2 Diagnostics Ordering list'!G513</f>
        <v>0</v>
      </c>
      <c r="D548" s="2">
        <f>'2 Diagnostics Ordering list'!K513</f>
        <v>0</v>
      </c>
      <c r="E548" s="2">
        <f>'2 Diagnostics Ordering list'!G513*'2 Diagnostics Ordering list'!P513</f>
        <v>0</v>
      </c>
      <c r="F548" s="2">
        <f>'2 Diagnostics Ordering list'!G513*'2 Diagnostics Ordering list'!L513</f>
        <v>0</v>
      </c>
      <c r="G548" s="2">
        <f>'2 Diagnostics Ordering list'!J513</f>
        <v>0</v>
      </c>
    </row>
    <row r="549" spans="1:7" x14ac:dyDescent="0.2">
      <c r="A549" s="2" t="str">
        <f>'2 Diagnostics Ordering list'!A514</f>
        <v>6.1 UPS AND SOLAR PANELS</v>
      </c>
      <c r="B549" s="2">
        <f>'2 Diagnostics Ordering list'!F514</f>
        <v>0</v>
      </c>
      <c r="C549" s="2">
        <f>'2 Diagnostics Ordering list'!G514</f>
        <v>0</v>
      </c>
      <c r="D549" s="2">
        <f>'2 Diagnostics Ordering list'!K514</f>
        <v>0</v>
      </c>
      <c r="E549" s="2">
        <f>'2 Diagnostics Ordering list'!G514*'2 Diagnostics Ordering list'!P514</f>
        <v>0</v>
      </c>
      <c r="F549" s="2">
        <f>'2 Diagnostics Ordering list'!G514*'2 Diagnostics Ordering list'!L514</f>
        <v>0</v>
      </c>
      <c r="G549" s="2">
        <f>'2 Diagnostics Ordering list'!J514</f>
        <v>0</v>
      </c>
    </row>
    <row r="550" spans="1:7" x14ac:dyDescent="0.2">
      <c r="A550" s="2" t="str">
        <f>'2 Diagnostics Ordering list'!A515</f>
        <v>6.1.1 UPSs</v>
      </c>
      <c r="B550" s="2">
        <f>'2 Diagnostics Ordering list'!F515</f>
        <v>0</v>
      </c>
      <c r="C550" s="2">
        <f>'2 Diagnostics Ordering list'!G515</f>
        <v>0</v>
      </c>
      <c r="D550" s="2">
        <f>'2 Diagnostics Ordering list'!K515</f>
        <v>0</v>
      </c>
      <c r="E550" s="2">
        <f>'2 Diagnostics Ordering list'!G515*'2 Diagnostics Ordering list'!P515</f>
        <v>0</v>
      </c>
      <c r="F550" s="2">
        <f>'2 Diagnostics Ordering list'!G515*'2 Diagnostics Ordering list'!L515</f>
        <v>0</v>
      </c>
      <c r="G550" s="2">
        <f>'2 Diagnostics Ordering list'!J515</f>
        <v>0</v>
      </c>
    </row>
    <row r="551" spans="1:7" x14ac:dyDescent="0.2">
      <c r="A551" s="2">
        <f>'2 Diagnostics Ordering list'!A516</f>
        <v>106707</v>
      </c>
      <c r="B551" s="2" t="str">
        <f>'2 Diagnostics Ordering list'!F516</f>
        <v>TTM</v>
      </c>
      <c r="C551" s="2">
        <f>'2 Diagnostics Ordering list'!G516</f>
        <v>0</v>
      </c>
      <c r="D551" s="2" t="str">
        <f>'2 Diagnostics Ordering list'!K516</f>
        <v>General cargo UN 2800
Valve Regulated Lead Acid Battery: UN 2800 Class 8 Packing group not restricted as per special provision A48 / A67</v>
      </c>
      <c r="E551" s="2">
        <f>'2 Diagnostics Ordering list'!G516*'2 Diagnostics Ordering list'!P516</f>
        <v>0</v>
      </c>
      <c r="F551" s="2">
        <f>'2 Diagnostics Ordering list'!G516*'2 Diagnostics Ordering list'!L516</f>
        <v>0</v>
      </c>
      <c r="G551" s="2">
        <f>'2 Diagnostics Ordering list'!J516</f>
        <v>0</v>
      </c>
    </row>
    <row r="552" spans="1:7" x14ac:dyDescent="0.2">
      <c r="A552" s="2">
        <f>'2 Diagnostics Ordering list'!A517</f>
        <v>106708</v>
      </c>
      <c r="B552" s="2" t="str">
        <f>'2 Diagnostics Ordering list'!F517</f>
        <v>TTM</v>
      </c>
      <c r="C552" s="2">
        <f>'2 Diagnostics Ordering list'!G517</f>
        <v>0</v>
      </c>
      <c r="D552" s="2" t="str">
        <f>'2 Diagnostics Ordering list'!K517</f>
        <v>General cargo UN 2800
Valve Regulated Lead Acid Battery: UN 2800 Class 8 Packing group not restricted as per special provision A48 / A67</v>
      </c>
      <c r="E552" s="2">
        <f>'2 Diagnostics Ordering list'!G517*'2 Diagnostics Ordering list'!P517</f>
        <v>0</v>
      </c>
      <c r="F552" s="2">
        <f>'2 Diagnostics Ordering list'!G517*'2 Diagnostics Ordering list'!L517</f>
        <v>0</v>
      </c>
      <c r="G552" s="2">
        <f>'2 Diagnostics Ordering list'!J517</f>
        <v>0</v>
      </c>
    </row>
    <row r="553" spans="1:7" x14ac:dyDescent="0.2">
      <c r="A553" s="2">
        <f>'2 Diagnostics Ordering list'!A518</f>
        <v>106709</v>
      </c>
      <c r="B553" s="2" t="str">
        <f>'2 Diagnostics Ordering list'!F518</f>
        <v>TTM</v>
      </c>
      <c r="C553" s="2">
        <f>'2 Diagnostics Ordering list'!G518</f>
        <v>0</v>
      </c>
      <c r="D553" s="2" t="str">
        <f>'2 Diagnostics Ordering list'!K518</f>
        <v>General cargo UN 2800
Valve Regulated Lead Acid Battery: UN 2800 Class 8 Packing group not restricted as per special provision A48 / A67</v>
      </c>
      <c r="E553" s="2">
        <f>'2 Diagnostics Ordering list'!G518*'2 Diagnostics Ordering list'!P518</f>
        <v>0</v>
      </c>
      <c r="F553" s="2">
        <f>'2 Diagnostics Ordering list'!G518*'2 Diagnostics Ordering list'!L518</f>
        <v>0</v>
      </c>
      <c r="G553" s="2">
        <f>'2 Diagnostics Ordering list'!J518</f>
        <v>0</v>
      </c>
    </row>
    <row r="554" spans="1:7" x14ac:dyDescent="0.2">
      <c r="A554" s="2">
        <f>'2 Diagnostics Ordering list'!A519</f>
        <v>106710</v>
      </c>
      <c r="B554" s="2" t="str">
        <f>'2 Diagnostics Ordering list'!F519</f>
        <v>TTM</v>
      </c>
      <c r="C554" s="2">
        <f>'2 Diagnostics Ordering list'!G519</f>
        <v>0</v>
      </c>
      <c r="D554" s="2" t="str">
        <f>'2 Diagnostics Ordering list'!K519</f>
        <v>General cargo UN 2800
Valve Regulated Lead Acid Battery: UN 2800 Class 8 Packing group not restricted as per special provision A48 / A67</v>
      </c>
      <c r="E554" s="2">
        <f>'2 Diagnostics Ordering list'!G519*'2 Diagnostics Ordering list'!P519</f>
        <v>0</v>
      </c>
      <c r="F554" s="2">
        <f>'2 Diagnostics Ordering list'!G519*'2 Diagnostics Ordering list'!L519</f>
        <v>0</v>
      </c>
      <c r="G554" s="2">
        <f>'2 Diagnostics Ordering list'!J519</f>
        <v>0</v>
      </c>
    </row>
    <row r="555" spans="1:7" x14ac:dyDescent="0.2">
      <c r="A555" s="2" t="str">
        <f>'2 Diagnostics Ordering list'!A520</f>
        <v>6.1.2 Solar panels</v>
      </c>
      <c r="B555" s="2">
        <f>'2 Diagnostics Ordering list'!F520</f>
        <v>0</v>
      </c>
      <c r="C555" s="2">
        <f>'2 Diagnostics Ordering list'!G520</f>
        <v>0</v>
      </c>
      <c r="D555" s="2">
        <f>'2 Diagnostics Ordering list'!K520</f>
        <v>0</v>
      </c>
      <c r="E555" s="2">
        <f>'2 Diagnostics Ordering list'!G520*'2 Diagnostics Ordering list'!P520</f>
        <v>0</v>
      </c>
      <c r="F555" s="2">
        <f>'2 Diagnostics Ordering list'!G520*'2 Diagnostics Ordering list'!L520</f>
        <v>0</v>
      </c>
      <c r="G555" s="2">
        <f>'2 Diagnostics Ordering list'!J520</f>
        <v>0</v>
      </c>
    </row>
    <row r="556" spans="1:7" x14ac:dyDescent="0.2">
      <c r="A556" s="2">
        <f>'2 Diagnostics Ordering list'!A521</f>
        <v>106493</v>
      </c>
      <c r="B556" s="2" t="str">
        <f>'2 Diagnostics Ordering list'!F521</f>
        <v>TTM</v>
      </c>
      <c r="C556" s="2">
        <f>'2 Diagnostics Ordering list'!G521</f>
        <v>0</v>
      </c>
      <c r="D556" s="2" t="str">
        <f>'2 Diagnostics Ordering list'!K521</f>
        <v>General Cargo</v>
      </c>
      <c r="E556" s="2">
        <f>'2 Diagnostics Ordering list'!G521*'2 Diagnostics Ordering list'!P521</f>
        <v>0</v>
      </c>
      <c r="F556" s="2">
        <f>'2 Diagnostics Ordering list'!G521*'2 Diagnostics Ordering list'!L521</f>
        <v>0</v>
      </c>
      <c r="G556" s="2">
        <f>'2 Diagnostics Ordering list'!J521</f>
        <v>0</v>
      </c>
    </row>
    <row r="557" spans="1:7" x14ac:dyDescent="0.2">
      <c r="A557" s="2" t="str">
        <f>'2 Diagnostics Ordering list'!A522</f>
        <v>6.2 AUTOCLAVES</v>
      </c>
      <c r="B557" s="2">
        <f>'2 Diagnostics Ordering list'!F522</f>
        <v>0</v>
      </c>
      <c r="C557" s="2">
        <f>'2 Diagnostics Ordering list'!G522</f>
        <v>0</v>
      </c>
      <c r="D557" s="2">
        <f>'2 Diagnostics Ordering list'!K522</f>
        <v>0</v>
      </c>
      <c r="E557" s="2">
        <f>'2 Diagnostics Ordering list'!G522*'2 Diagnostics Ordering list'!P522</f>
        <v>0</v>
      </c>
      <c r="F557" s="2">
        <f>'2 Diagnostics Ordering list'!G522*'2 Diagnostics Ordering list'!L522</f>
        <v>0</v>
      </c>
      <c r="G557" s="2">
        <f>'2 Diagnostics Ordering list'!J522</f>
        <v>0</v>
      </c>
    </row>
    <row r="558" spans="1:7" x14ac:dyDescent="0.2">
      <c r="A558" s="2" t="str">
        <f>'2 Diagnostics Ordering list'!A523</f>
        <v>6.2.1 Horizontal Autoclaves</v>
      </c>
      <c r="B558" s="2">
        <f>'2 Diagnostics Ordering list'!F523</f>
        <v>0</v>
      </c>
      <c r="C558" s="2">
        <f>'2 Diagnostics Ordering list'!G523</f>
        <v>0</v>
      </c>
      <c r="D558" s="2">
        <f>'2 Diagnostics Ordering list'!K523</f>
        <v>0</v>
      </c>
      <c r="E558" s="2">
        <f>'2 Diagnostics Ordering list'!G523*'2 Diagnostics Ordering list'!P523</f>
        <v>0</v>
      </c>
      <c r="F558" s="2">
        <f>'2 Diagnostics Ordering list'!G523*'2 Diagnostics Ordering list'!L523</f>
        <v>0</v>
      </c>
      <c r="G558" s="2">
        <f>'2 Diagnostics Ordering list'!J523</f>
        <v>0</v>
      </c>
    </row>
    <row r="559" spans="1:7" x14ac:dyDescent="0.2">
      <c r="A559" s="2">
        <f>'2 Diagnostics Ordering list'!A524</f>
        <v>106750</v>
      </c>
      <c r="B559" s="2" t="str">
        <f>'2 Diagnostics Ordering list'!F524</f>
        <v>TTM</v>
      </c>
      <c r="C559" s="2">
        <f>'2 Diagnostics Ordering list'!G524</f>
        <v>0</v>
      </c>
      <c r="D559" s="2" t="str">
        <f>'2 Diagnostics Ordering list'!K524</f>
        <v>General Cargo</v>
      </c>
      <c r="E559" s="2">
        <f>'2 Diagnostics Ordering list'!G524*'2 Diagnostics Ordering list'!P524</f>
        <v>0</v>
      </c>
      <c r="F559" s="2">
        <f>'2 Diagnostics Ordering list'!G524*'2 Diagnostics Ordering list'!L524</f>
        <v>0</v>
      </c>
      <c r="G559" s="2">
        <f>'2 Diagnostics Ordering list'!J524</f>
        <v>0</v>
      </c>
    </row>
    <row r="560" spans="1:7" x14ac:dyDescent="0.2">
      <c r="A560" s="2">
        <f>'2 Diagnostics Ordering list'!A525</f>
        <v>106751</v>
      </c>
      <c r="B560" s="2" t="str">
        <f>'2 Diagnostics Ordering list'!F525</f>
        <v>TTM</v>
      </c>
      <c r="C560" s="2">
        <f>'2 Diagnostics Ordering list'!G525</f>
        <v>0</v>
      </c>
      <c r="D560" s="2" t="str">
        <f>'2 Diagnostics Ordering list'!K525</f>
        <v>General Cargo</v>
      </c>
      <c r="E560" s="2">
        <f>'2 Diagnostics Ordering list'!G525*'2 Diagnostics Ordering list'!P525</f>
        <v>0</v>
      </c>
      <c r="F560" s="2">
        <f>'2 Diagnostics Ordering list'!G525*'2 Diagnostics Ordering list'!L525</f>
        <v>0</v>
      </c>
      <c r="G560" s="2">
        <f>'2 Diagnostics Ordering list'!J525</f>
        <v>0</v>
      </c>
    </row>
    <row r="561" spans="1:7" x14ac:dyDescent="0.2">
      <c r="A561" s="2">
        <f>'2 Diagnostics Ordering list'!A526</f>
        <v>106752</v>
      </c>
      <c r="B561" s="2" t="str">
        <f>'2 Diagnostics Ordering list'!F526</f>
        <v>TTM</v>
      </c>
      <c r="C561" s="2">
        <f>'2 Diagnostics Ordering list'!G526</f>
        <v>0</v>
      </c>
      <c r="D561" s="2" t="str">
        <f>'2 Diagnostics Ordering list'!K526</f>
        <v>General Cargo</v>
      </c>
      <c r="E561" s="2">
        <f>'2 Diagnostics Ordering list'!G526*'2 Diagnostics Ordering list'!P526</f>
        <v>0</v>
      </c>
      <c r="F561" s="2">
        <f>'2 Diagnostics Ordering list'!G526*'2 Diagnostics Ordering list'!L526</f>
        <v>0</v>
      </c>
      <c r="G561" s="2">
        <f>'2 Diagnostics Ordering list'!J526</f>
        <v>0</v>
      </c>
    </row>
    <row r="562" spans="1:7" x14ac:dyDescent="0.2">
      <c r="A562" s="2">
        <f>'2 Diagnostics Ordering list'!A527</f>
        <v>106753</v>
      </c>
      <c r="B562" s="2" t="str">
        <f>'2 Diagnostics Ordering list'!F527</f>
        <v>TTM</v>
      </c>
      <c r="C562" s="2">
        <f>'2 Diagnostics Ordering list'!G527</f>
        <v>0</v>
      </c>
      <c r="D562" s="2" t="str">
        <f>'2 Diagnostics Ordering list'!K527</f>
        <v>General Cargo</v>
      </c>
      <c r="E562" s="2">
        <f>'2 Diagnostics Ordering list'!G527*'2 Diagnostics Ordering list'!P527</f>
        <v>0</v>
      </c>
      <c r="F562" s="2">
        <f>'2 Diagnostics Ordering list'!G527*'2 Diagnostics Ordering list'!L527</f>
        <v>0</v>
      </c>
      <c r="G562" s="2">
        <f>'2 Diagnostics Ordering list'!J527</f>
        <v>0</v>
      </c>
    </row>
    <row r="563" spans="1:7" x14ac:dyDescent="0.2">
      <c r="A563" s="2">
        <f>'2 Diagnostics Ordering list'!A528</f>
        <v>106754</v>
      </c>
      <c r="B563" s="2" t="str">
        <f>'2 Diagnostics Ordering list'!F528</f>
        <v>TTM</v>
      </c>
      <c r="C563" s="2">
        <f>'2 Diagnostics Ordering list'!G528</f>
        <v>0</v>
      </c>
      <c r="D563" s="2" t="str">
        <f>'2 Diagnostics Ordering list'!K528</f>
        <v>General Cargo</v>
      </c>
      <c r="E563" s="2">
        <f>'2 Diagnostics Ordering list'!G528*'2 Diagnostics Ordering list'!P528</f>
        <v>0</v>
      </c>
      <c r="F563" s="2">
        <f>'2 Diagnostics Ordering list'!G528*'2 Diagnostics Ordering list'!L528</f>
        <v>0</v>
      </c>
      <c r="G563" s="2">
        <f>'2 Diagnostics Ordering list'!J528</f>
        <v>0</v>
      </c>
    </row>
    <row r="564" spans="1:7" x14ac:dyDescent="0.2">
      <c r="A564" s="2">
        <f>'2 Diagnostics Ordering list'!A529</f>
        <v>106490</v>
      </c>
      <c r="B564" s="2" t="str">
        <f>'2 Diagnostics Ordering list'!F529</f>
        <v>TTM</v>
      </c>
      <c r="C564" s="2">
        <f>'2 Diagnostics Ordering list'!G529</f>
        <v>0</v>
      </c>
      <c r="D564" s="2" t="str">
        <f>'2 Diagnostics Ordering list'!K529</f>
        <v>Service</v>
      </c>
      <c r="E564" s="2" t="e">
        <f>'2 Diagnostics Ordering list'!G529*'2 Diagnostics Ordering list'!P529</f>
        <v>#VALUE!</v>
      </c>
      <c r="F564" s="2" t="e">
        <f>'2 Diagnostics Ordering list'!G529*'2 Diagnostics Ordering list'!L529</f>
        <v>#VALUE!</v>
      </c>
      <c r="G564" s="2">
        <f>'2 Diagnostics Ordering list'!J529</f>
        <v>0</v>
      </c>
    </row>
    <row r="565" spans="1:7" x14ac:dyDescent="0.2">
      <c r="A565" s="2">
        <f>'2 Diagnostics Ordering list'!A530</f>
        <v>106808</v>
      </c>
      <c r="B565" s="2" t="str">
        <f>'2 Diagnostics Ordering list'!F530</f>
        <v>TTM</v>
      </c>
      <c r="C565" s="2">
        <f>'2 Diagnostics Ordering list'!G530</f>
        <v>0</v>
      </c>
      <c r="D565" s="2" t="str">
        <f>'2 Diagnostics Ordering list'!K530</f>
        <v>General Cargo</v>
      </c>
      <c r="E565" s="2">
        <f>'2 Diagnostics Ordering list'!G530*'2 Diagnostics Ordering list'!P530</f>
        <v>0</v>
      </c>
      <c r="F565" s="2">
        <f>'2 Diagnostics Ordering list'!G530*'2 Diagnostics Ordering list'!L530</f>
        <v>0</v>
      </c>
      <c r="G565" s="2">
        <f>'2 Diagnostics Ordering list'!J530</f>
        <v>0</v>
      </c>
    </row>
    <row r="566" spans="1:7" x14ac:dyDescent="0.2">
      <c r="A566" s="2">
        <f>'2 Diagnostics Ordering list'!A531</f>
        <v>106809</v>
      </c>
      <c r="B566" s="2" t="str">
        <f>'2 Diagnostics Ordering list'!F531</f>
        <v>TTM</v>
      </c>
      <c r="C566" s="2">
        <f>'2 Diagnostics Ordering list'!G531</f>
        <v>0</v>
      </c>
      <c r="D566" s="2" t="str">
        <f>'2 Diagnostics Ordering list'!K531</f>
        <v>General Cargo</v>
      </c>
      <c r="E566" s="2">
        <f>'2 Diagnostics Ordering list'!G531*'2 Diagnostics Ordering list'!P531</f>
        <v>0</v>
      </c>
      <c r="F566" s="2">
        <f>'2 Diagnostics Ordering list'!G531*'2 Diagnostics Ordering list'!L531</f>
        <v>0</v>
      </c>
      <c r="G566" s="2">
        <f>'2 Diagnostics Ordering list'!J531</f>
        <v>0</v>
      </c>
    </row>
    <row r="567" spans="1:7" x14ac:dyDescent="0.2">
      <c r="A567" s="2">
        <f>'2 Diagnostics Ordering list'!A532</f>
        <v>106810</v>
      </c>
      <c r="B567" s="2" t="str">
        <f>'2 Diagnostics Ordering list'!F532</f>
        <v>TTM</v>
      </c>
      <c r="C567" s="2">
        <f>'2 Diagnostics Ordering list'!G532</f>
        <v>0</v>
      </c>
      <c r="D567" s="2" t="str">
        <f>'2 Diagnostics Ordering list'!K532</f>
        <v>General Cargo</v>
      </c>
      <c r="E567" s="2">
        <f>'2 Diagnostics Ordering list'!G532*'2 Diagnostics Ordering list'!P532</f>
        <v>0</v>
      </c>
      <c r="F567" s="2">
        <f>'2 Diagnostics Ordering list'!G532*'2 Diagnostics Ordering list'!L532</f>
        <v>0</v>
      </c>
      <c r="G567" s="2">
        <f>'2 Diagnostics Ordering list'!J532</f>
        <v>0</v>
      </c>
    </row>
    <row r="568" spans="1:7" x14ac:dyDescent="0.2">
      <c r="A568" s="2">
        <f>'2 Diagnostics Ordering list'!A533</f>
        <v>106811</v>
      </c>
      <c r="B568" s="2" t="str">
        <f>'2 Diagnostics Ordering list'!F533</f>
        <v>TTM</v>
      </c>
      <c r="C568" s="2">
        <f>'2 Diagnostics Ordering list'!G533</f>
        <v>0</v>
      </c>
      <c r="D568" s="2" t="str">
        <f>'2 Diagnostics Ordering list'!K533</f>
        <v>General Cargo</v>
      </c>
      <c r="E568" s="2">
        <f>'2 Diagnostics Ordering list'!G533*'2 Diagnostics Ordering list'!P533</f>
        <v>0</v>
      </c>
      <c r="F568" s="2">
        <f>'2 Diagnostics Ordering list'!G533*'2 Diagnostics Ordering list'!L533</f>
        <v>0</v>
      </c>
      <c r="G568" s="2">
        <f>'2 Diagnostics Ordering list'!J533</f>
        <v>0</v>
      </c>
    </row>
    <row r="569" spans="1:7" x14ac:dyDescent="0.2">
      <c r="A569" s="2">
        <f>'2 Diagnostics Ordering list'!A534</f>
        <v>106812</v>
      </c>
      <c r="B569" s="2" t="str">
        <f>'2 Diagnostics Ordering list'!F534</f>
        <v>TTM</v>
      </c>
      <c r="C569" s="2">
        <f>'2 Diagnostics Ordering list'!G534</f>
        <v>0</v>
      </c>
      <c r="D569" s="2" t="str">
        <f>'2 Diagnostics Ordering list'!K534</f>
        <v>General Cargo</v>
      </c>
      <c r="E569" s="2">
        <f>'2 Diagnostics Ordering list'!G534*'2 Diagnostics Ordering list'!P534</f>
        <v>0</v>
      </c>
      <c r="F569" s="2">
        <f>'2 Diagnostics Ordering list'!G534*'2 Diagnostics Ordering list'!L534</f>
        <v>0</v>
      </c>
      <c r="G569" s="2">
        <f>'2 Diagnostics Ordering list'!J534</f>
        <v>0</v>
      </c>
    </row>
    <row r="570" spans="1:7" x14ac:dyDescent="0.2">
      <c r="A570" s="2">
        <f>'2 Diagnostics Ordering list'!A535</f>
        <v>106490</v>
      </c>
      <c r="B570" s="2" t="str">
        <f>'2 Diagnostics Ordering list'!F535</f>
        <v>TTM</v>
      </c>
      <c r="C570" s="2">
        <f>'2 Diagnostics Ordering list'!G535</f>
        <v>0</v>
      </c>
      <c r="D570" s="2" t="str">
        <f>'2 Diagnostics Ordering list'!K535</f>
        <v>Service</v>
      </c>
      <c r="E570" s="2" t="e">
        <f>'2 Diagnostics Ordering list'!G535*'2 Diagnostics Ordering list'!P535</f>
        <v>#VALUE!</v>
      </c>
      <c r="F570" s="2" t="e">
        <f>'2 Diagnostics Ordering list'!G535*'2 Diagnostics Ordering list'!L535</f>
        <v>#VALUE!</v>
      </c>
      <c r="G570" s="2">
        <f>'2 Diagnostics Ordering list'!J535</f>
        <v>0</v>
      </c>
    </row>
    <row r="571" spans="1:7" x14ac:dyDescent="0.2">
      <c r="A571" s="2" t="str">
        <f>'2 Diagnostics Ordering list'!A536</f>
        <v>6.2.2 Vertical Autoclaves</v>
      </c>
      <c r="B571" s="2">
        <f>'2 Diagnostics Ordering list'!F536</f>
        <v>0</v>
      </c>
      <c r="C571" s="2">
        <f>'2 Diagnostics Ordering list'!G536</f>
        <v>0</v>
      </c>
      <c r="D571" s="2">
        <f>'2 Diagnostics Ordering list'!K536</f>
        <v>0</v>
      </c>
      <c r="E571" s="2">
        <f>'2 Diagnostics Ordering list'!G536*'2 Diagnostics Ordering list'!P536</f>
        <v>0</v>
      </c>
      <c r="F571" s="2">
        <f>'2 Diagnostics Ordering list'!G536*'2 Diagnostics Ordering list'!L536</f>
        <v>0</v>
      </c>
      <c r="G571" s="2">
        <f>'2 Diagnostics Ordering list'!J536</f>
        <v>0</v>
      </c>
    </row>
    <row r="572" spans="1:7" x14ac:dyDescent="0.2">
      <c r="A572" s="2">
        <f>'2 Diagnostics Ordering list'!A537</f>
        <v>106813</v>
      </c>
      <c r="B572" s="2" t="str">
        <f>'2 Diagnostics Ordering list'!F537</f>
        <v>TTM</v>
      </c>
      <c r="C572" s="2">
        <f>'2 Diagnostics Ordering list'!G537</f>
        <v>0</v>
      </c>
      <c r="D572" s="2" t="str">
        <f>'2 Diagnostics Ordering list'!K537</f>
        <v>General Cargo</v>
      </c>
      <c r="E572" s="2">
        <f>'2 Diagnostics Ordering list'!G537*'2 Diagnostics Ordering list'!P537</f>
        <v>0</v>
      </c>
      <c r="F572" s="2">
        <f>'2 Diagnostics Ordering list'!G537*'2 Diagnostics Ordering list'!L537</f>
        <v>0</v>
      </c>
      <c r="G572" s="2">
        <f>'2 Diagnostics Ordering list'!J537</f>
        <v>0</v>
      </c>
    </row>
    <row r="573" spans="1:7" x14ac:dyDescent="0.2">
      <c r="A573" s="2">
        <f>'2 Diagnostics Ordering list'!A538</f>
        <v>106814</v>
      </c>
      <c r="B573" s="2" t="str">
        <f>'2 Diagnostics Ordering list'!F538</f>
        <v>TTM</v>
      </c>
      <c r="C573" s="2">
        <f>'2 Diagnostics Ordering list'!G538</f>
        <v>0</v>
      </c>
      <c r="D573" s="2" t="str">
        <f>'2 Diagnostics Ordering list'!K538</f>
        <v>General Cargo</v>
      </c>
      <c r="E573" s="2">
        <f>'2 Diagnostics Ordering list'!G538*'2 Diagnostics Ordering list'!P538</f>
        <v>0</v>
      </c>
      <c r="F573" s="2">
        <f>'2 Diagnostics Ordering list'!G538*'2 Diagnostics Ordering list'!L538</f>
        <v>0</v>
      </c>
      <c r="G573" s="2">
        <f>'2 Diagnostics Ordering list'!J538</f>
        <v>0</v>
      </c>
    </row>
    <row r="574" spans="1:7" x14ac:dyDescent="0.2">
      <c r="A574" s="2">
        <f>'2 Diagnostics Ordering list'!A539</f>
        <v>106815</v>
      </c>
      <c r="B574" s="2" t="str">
        <f>'2 Diagnostics Ordering list'!F539</f>
        <v>TTM</v>
      </c>
      <c r="C574" s="2">
        <f>'2 Diagnostics Ordering list'!G539</f>
        <v>0</v>
      </c>
      <c r="D574" s="2" t="str">
        <f>'2 Diagnostics Ordering list'!K539</f>
        <v>General Cargo</v>
      </c>
      <c r="E574" s="2">
        <f>'2 Diagnostics Ordering list'!G539*'2 Diagnostics Ordering list'!P539</f>
        <v>0</v>
      </c>
      <c r="F574" s="2">
        <f>'2 Diagnostics Ordering list'!G539*'2 Diagnostics Ordering list'!L539</f>
        <v>0</v>
      </c>
      <c r="G574" s="2">
        <f>'2 Diagnostics Ordering list'!J539</f>
        <v>0</v>
      </c>
    </row>
    <row r="575" spans="1:7" x14ac:dyDescent="0.2">
      <c r="A575" s="2">
        <f>'2 Diagnostics Ordering list'!A540</f>
        <v>106816</v>
      </c>
      <c r="B575" s="2" t="str">
        <f>'2 Diagnostics Ordering list'!F540</f>
        <v>TTM</v>
      </c>
      <c r="C575" s="2">
        <f>'2 Diagnostics Ordering list'!G540</f>
        <v>0</v>
      </c>
      <c r="D575" s="2" t="str">
        <f>'2 Diagnostics Ordering list'!K540</f>
        <v>General Cargo</v>
      </c>
      <c r="E575" s="2">
        <f>'2 Diagnostics Ordering list'!G540*'2 Diagnostics Ordering list'!P540</f>
        <v>0</v>
      </c>
      <c r="F575" s="2">
        <f>'2 Diagnostics Ordering list'!G540*'2 Diagnostics Ordering list'!L540</f>
        <v>0</v>
      </c>
      <c r="G575" s="2">
        <f>'2 Diagnostics Ordering list'!J540</f>
        <v>0</v>
      </c>
    </row>
    <row r="576" spans="1:7" x14ac:dyDescent="0.2">
      <c r="A576" s="2">
        <f>'2 Diagnostics Ordering list'!A541</f>
        <v>106817</v>
      </c>
      <c r="B576" s="2" t="str">
        <f>'2 Diagnostics Ordering list'!F541</f>
        <v>TTM</v>
      </c>
      <c r="C576" s="2">
        <f>'2 Diagnostics Ordering list'!G541</f>
        <v>0</v>
      </c>
      <c r="D576" s="2" t="str">
        <f>'2 Diagnostics Ordering list'!K541</f>
        <v>General Cargo</v>
      </c>
      <c r="E576" s="2">
        <f>'2 Diagnostics Ordering list'!G541*'2 Diagnostics Ordering list'!P541</f>
        <v>0</v>
      </c>
      <c r="F576" s="2">
        <f>'2 Diagnostics Ordering list'!G541*'2 Diagnostics Ordering list'!L541</f>
        <v>0</v>
      </c>
      <c r="G576" s="2">
        <f>'2 Diagnostics Ordering list'!J541</f>
        <v>0</v>
      </c>
    </row>
    <row r="577" spans="1:7" x14ac:dyDescent="0.2">
      <c r="A577" s="2">
        <f>'2 Diagnostics Ordering list'!A542</f>
        <v>106490</v>
      </c>
      <c r="B577" s="2" t="str">
        <f>'2 Diagnostics Ordering list'!F542</f>
        <v>TTM</v>
      </c>
      <c r="C577" s="2">
        <f>'2 Diagnostics Ordering list'!G542</f>
        <v>0</v>
      </c>
      <c r="D577" s="2" t="str">
        <f>'2 Diagnostics Ordering list'!K542</f>
        <v>Service</v>
      </c>
      <c r="E577" s="2" t="e">
        <f>'2 Diagnostics Ordering list'!G542*'2 Diagnostics Ordering list'!P542</f>
        <v>#VALUE!</v>
      </c>
      <c r="F577" s="2" t="e">
        <f>'2 Diagnostics Ordering list'!G542*'2 Diagnostics Ordering list'!L542</f>
        <v>#VALUE!</v>
      </c>
      <c r="G577" s="2">
        <f>'2 Diagnostics Ordering list'!J542</f>
        <v>0</v>
      </c>
    </row>
    <row r="578" spans="1:7" x14ac:dyDescent="0.2">
      <c r="A578" s="2">
        <f>'2 Diagnostics Ordering list'!A543</f>
        <v>106824</v>
      </c>
      <c r="B578" s="2" t="str">
        <f>'2 Diagnostics Ordering list'!F543</f>
        <v>TTM</v>
      </c>
      <c r="C578" s="2">
        <f>'2 Diagnostics Ordering list'!G543</f>
        <v>0</v>
      </c>
      <c r="D578" s="2" t="str">
        <f>'2 Diagnostics Ordering list'!K543</f>
        <v>General Cargo</v>
      </c>
      <c r="E578" s="2">
        <f>'2 Diagnostics Ordering list'!G543*'2 Diagnostics Ordering list'!P543</f>
        <v>0</v>
      </c>
      <c r="F578" s="2">
        <f>'2 Diagnostics Ordering list'!G543*'2 Diagnostics Ordering list'!L543</f>
        <v>0</v>
      </c>
      <c r="G578" s="2">
        <f>'2 Diagnostics Ordering list'!J543</f>
        <v>0</v>
      </c>
    </row>
    <row r="579" spans="1:7" x14ac:dyDescent="0.2">
      <c r="A579" s="2">
        <f>'2 Diagnostics Ordering list'!A544</f>
        <v>106825</v>
      </c>
      <c r="B579" s="2" t="str">
        <f>'2 Diagnostics Ordering list'!F544</f>
        <v>TTM</v>
      </c>
      <c r="C579" s="2">
        <f>'2 Diagnostics Ordering list'!G544</f>
        <v>0</v>
      </c>
      <c r="D579" s="2" t="str">
        <f>'2 Diagnostics Ordering list'!K544</f>
        <v>General Cargo</v>
      </c>
      <c r="E579" s="2">
        <f>'2 Diagnostics Ordering list'!G544*'2 Diagnostics Ordering list'!P544</f>
        <v>0</v>
      </c>
      <c r="F579" s="2">
        <f>'2 Diagnostics Ordering list'!G544*'2 Diagnostics Ordering list'!L544</f>
        <v>0</v>
      </c>
      <c r="G579" s="2">
        <f>'2 Diagnostics Ordering list'!J544</f>
        <v>0</v>
      </c>
    </row>
    <row r="580" spans="1:7" x14ac:dyDescent="0.2">
      <c r="A580" s="2">
        <f>'2 Diagnostics Ordering list'!A545</f>
        <v>106826</v>
      </c>
      <c r="B580" s="2" t="str">
        <f>'2 Diagnostics Ordering list'!F545</f>
        <v>TTM</v>
      </c>
      <c r="C580" s="2">
        <f>'2 Diagnostics Ordering list'!G545</f>
        <v>0</v>
      </c>
      <c r="D580" s="2" t="str">
        <f>'2 Diagnostics Ordering list'!K545</f>
        <v>General Cargo</v>
      </c>
      <c r="E580" s="2">
        <f>'2 Diagnostics Ordering list'!G545*'2 Diagnostics Ordering list'!P545</f>
        <v>0</v>
      </c>
      <c r="F580" s="2">
        <f>'2 Diagnostics Ordering list'!G545*'2 Diagnostics Ordering list'!L545</f>
        <v>0</v>
      </c>
      <c r="G580" s="2">
        <f>'2 Diagnostics Ordering list'!J545</f>
        <v>0</v>
      </c>
    </row>
    <row r="581" spans="1:7" x14ac:dyDescent="0.2">
      <c r="A581" s="2">
        <f>'2 Diagnostics Ordering list'!A546</f>
        <v>106827</v>
      </c>
      <c r="B581" s="2" t="str">
        <f>'2 Diagnostics Ordering list'!F546</f>
        <v>TTM</v>
      </c>
      <c r="C581" s="2">
        <f>'2 Diagnostics Ordering list'!G546</f>
        <v>0</v>
      </c>
      <c r="D581" s="2" t="str">
        <f>'2 Diagnostics Ordering list'!K546</f>
        <v>General Cargo</v>
      </c>
      <c r="E581" s="2">
        <f>'2 Diagnostics Ordering list'!G546*'2 Diagnostics Ordering list'!P546</f>
        <v>0</v>
      </c>
      <c r="F581" s="2">
        <f>'2 Diagnostics Ordering list'!G546*'2 Diagnostics Ordering list'!L546</f>
        <v>0</v>
      </c>
      <c r="G581" s="2">
        <f>'2 Diagnostics Ordering list'!J546</f>
        <v>0</v>
      </c>
    </row>
    <row r="582" spans="1:7" x14ac:dyDescent="0.2">
      <c r="A582" s="2">
        <f>'2 Diagnostics Ordering list'!A547</f>
        <v>106828</v>
      </c>
      <c r="B582" s="2" t="str">
        <f>'2 Diagnostics Ordering list'!F547</f>
        <v>TTM</v>
      </c>
      <c r="C582" s="2">
        <f>'2 Diagnostics Ordering list'!G547</f>
        <v>0</v>
      </c>
      <c r="D582" s="2" t="str">
        <f>'2 Diagnostics Ordering list'!K547</f>
        <v>General Cargo</v>
      </c>
      <c r="E582" s="2">
        <f>'2 Diagnostics Ordering list'!G547*'2 Diagnostics Ordering list'!P547</f>
        <v>0</v>
      </c>
      <c r="F582" s="2">
        <f>'2 Diagnostics Ordering list'!G547*'2 Diagnostics Ordering list'!L547</f>
        <v>0</v>
      </c>
      <c r="G582" s="2">
        <f>'2 Diagnostics Ordering list'!J547</f>
        <v>0</v>
      </c>
    </row>
    <row r="583" spans="1:7" x14ac:dyDescent="0.2">
      <c r="A583" s="2">
        <f>'2 Diagnostics Ordering list'!A548</f>
        <v>106490</v>
      </c>
      <c r="B583" s="2" t="str">
        <f>'2 Diagnostics Ordering list'!F548</f>
        <v>TTM</v>
      </c>
      <c r="C583" s="2">
        <f>'2 Diagnostics Ordering list'!G548</f>
        <v>0</v>
      </c>
      <c r="D583" s="2" t="str">
        <f>'2 Diagnostics Ordering list'!K548</f>
        <v>Service</v>
      </c>
      <c r="E583" s="2" t="e">
        <f>'2 Diagnostics Ordering list'!G548*'2 Diagnostics Ordering list'!P548</f>
        <v>#VALUE!</v>
      </c>
      <c r="F583" s="2" t="e">
        <f>'2 Diagnostics Ordering list'!G548*'2 Diagnostics Ordering list'!L548</f>
        <v>#VALUE!</v>
      </c>
      <c r="G583" s="2">
        <f>'2 Diagnostics Ordering list'!J548</f>
        <v>0</v>
      </c>
    </row>
    <row r="584" spans="1:7" x14ac:dyDescent="0.2">
      <c r="A584" s="2">
        <f>'2 Diagnostics Ordering list'!A549</f>
        <v>106580</v>
      </c>
      <c r="B584" s="2" t="str">
        <f>'2 Diagnostics Ordering list'!F549</f>
        <v>TTM</v>
      </c>
      <c r="C584" s="2">
        <f>'2 Diagnostics Ordering list'!G549</f>
        <v>0</v>
      </c>
      <c r="D584" s="2" t="str">
        <f>'2 Diagnostics Ordering list'!K549</f>
        <v>General Cargo</v>
      </c>
      <c r="E584" s="2">
        <f>'2 Diagnostics Ordering list'!G549*'2 Diagnostics Ordering list'!P549</f>
        <v>0</v>
      </c>
      <c r="F584" s="2">
        <f>'2 Diagnostics Ordering list'!G549*'2 Diagnostics Ordering list'!L549</f>
        <v>0</v>
      </c>
      <c r="G584" s="2">
        <f>'2 Diagnostics Ordering list'!J549</f>
        <v>0</v>
      </c>
    </row>
    <row r="585" spans="1:7" x14ac:dyDescent="0.2">
      <c r="A585" s="2" t="str">
        <f>'2 Diagnostics Ordering list'!A550</f>
        <v>6.2.3 Autoclave water supply</v>
      </c>
      <c r="B585" s="2">
        <f>'2 Diagnostics Ordering list'!F550</f>
        <v>0</v>
      </c>
      <c r="C585" s="2">
        <f>'2 Diagnostics Ordering list'!G550</f>
        <v>0</v>
      </c>
      <c r="D585" s="2">
        <f>'2 Diagnostics Ordering list'!K550</f>
        <v>0</v>
      </c>
      <c r="E585" s="2">
        <f>'2 Diagnostics Ordering list'!G550*'2 Diagnostics Ordering list'!P550</f>
        <v>0</v>
      </c>
      <c r="F585" s="2">
        <f>'2 Diagnostics Ordering list'!G550*'2 Diagnostics Ordering list'!L550</f>
        <v>0</v>
      </c>
      <c r="G585" s="2">
        <f>'2 Diagnostics Ordering list'!J550</f>
        <v>0</v>
      </c>
    </row>
    <row r="586" spans="1:7" x14ac:dyDescent="0.2">
      <c r="A586" s="2">
        <f>'2 Diagnostics Ordering list'!A551</f>
        <v>106756</v>
      </c>
      <c r="B586" s="2" t="str">
        <f>'2 Diagnostics Ordering list'!F551</f>
        <v>TTM</v>
      </c>
      <c r="C586" s="2">
        <f>'2 Diagnostics Ordering list'!G551</f>
        <v>0</v>
      </c>
      <c r="D586" s="2" t="str">
        <f>'2 Diagnostics Ordering list'!K551</f>
        <v>General Cargo</v>
      </c>
      <c r="E586" s="2">
        <f>'2 Diagnostics Ordering list'!G551*'2 Diagnostics Ordering list'!P551</f>
        <v>0</v>
      </c>
      <c r="F586" s="2">
        <f>'2 Diagnostics Ordering list'!G551*'2 Diagnostics Ordering list'!L551</f>
        <v>0</v>
      </c>
      <c r="G586" s="2">
        <f>'2 Diagnostics Ordering list'!J551</f>
        <v>0</v>
      </c>
    </row>
    <row r="587" spans="1:7" x14ac:dyDescent="0.2">
      <c r="A587" s="2" t="str">
        <f>'2 Diagnostics Ordering list'!A552</f>
        <v>6.3 BIOSAFETY CABINETS</v>
      </c>
      <c r="B587" s="2">
        <f>'2 Diagnostics Ordering list'!F552</f>
        <v>0</v>
      </c>
      <c r="C587" s="2">
        <f>'2 Diagnostics Ordering list'!G552</f>
        <v>0</v>
      </c>
      <c r="D587" s="2">
        <f>'2 Diagnostics Ordering list'!K552</f>
        <v>0</v>
      </c>
      <c r="E587" s="2">
        <f>'2 Diagnostics Ordering list'!G552*'2 Diagnostics Ordering list'!P552</f>
        <v>0</v>
      </c>
      <c r="F587" s="2">
        <f>'2 Diagnostics Ordering list'!G552*'2 Diagnostics Ordering list'!L552</f>
        <v>0</v>
      </c>
      <c r="G587" s="2">
        <f>'2 Diagnostics Ordering list'!J552</f>
        <v>0</v>
      </c>
    </row>
    <row r="588" spans="1:7" x14ac:dyDescent="0.2">
      <c r="A588" s="2" t="str">
        <f>'2 Diagnostics Ordering list'!A553</f>
        <v xml:space="preserve">6.3.1 Biosafety cabinet Class II - 3 filters </v>
      </c>
      <c r="B588" s="2">
        <f>'2 Diagnostics Ordering list'!F553</f>
        <v>0</v>
      </c>
      <c r="C588" s="2">
        <f>'2 Diagnostics Ordering list'!G553</f>
        <v>0</v>
      </c>
      <c r="D588" s="2">
        <f>'2 Diagnostics Ordering list'!K553</f>
        <v>0</v>
      </c>
      <c r="E588" s="2">
        <f>'2 Diagnostics Ordering list'!G553*'2 Diagnostics Ordering list'!P553</f>
        <v>0</v>
      </c>
      <c r="F588" s="2">
        <f>'2 Diagnostics Ordering list'!G553*'2 Diagnostics Ordering list'!L553</f>
        <v>0</v>
      </c>
      <c r="G588" s="2">
        <f>'2 Diagnostics Ordering list'!J553</f>
        <v>0</v>
      </c>
    </row>
    <row r="589" spans="1:7" x14ac:dyDescent="0.2">
      <c r="A589" s="2">
        <f>'2 Diagnostics Ordering list'!A554</f>
        <v>106784</v>
      </c>
      <c r="B589" s="2" t="str">
        <f>'2 Diagnostics Ordering list'!F554</f>
        <v>TTM</v>
      </c>
      <c r="C589" s="2">
        <f>'2 Diagnostics Ordering list'!G554</f>
        <v>0</v>
      </c>
      <c r="D589" s="2" t="str">
        <f>'2 Diagnostics Ordering list'!K554</f>
        <v>General Cargo Large</v>
      </c>
      <c r="E589" s="2">
        <f>'2 Diagnostics Ordering list'!G554*'2 Diagnostics Ordering list'!P554</f>
        <v>0</v>
      </c>
      <c r="F589" s="2">
        <f>'2 Diagnostics Ordering list'!G554*'2 Diagnostics Ordering list'!L554</f>
        <v>0</v>
      </c>
      <c r="G589" s="2">
        <f>'2 Diagnostics Ordering list'!J554</f>
        <v>0</v>
      </c>
    </row>
    <row r="590" spans="1:7" x14ac:dyDescent="0.2">
      <c r="A590" s="2">
        <f>'2 Diagnostics Ordering list'!A555</f>
        <v>106785</v>
      </c>
      <c r="B590" s="2" t="str">
        <f>'2 Diagnostics Ordering list'!F555</f>
        <v>TTM</v>
      </c>
      <c r="C590" s="2">
        <f>'2 Diagnostics Ordering list'!G555</f>
        <v>0</v>
      </c>
      <c r="D590" s="2" t="str">
        <f>'2 Diagnostics Ordering list'!K555</f>
        <v>General Cargo</v>
      </c>
      <c r="E590" s="2">
        <f>'2 Diagnostics Ordering list'!G555*'2 Diagnostics Ordering list'!P555</f>
        <v>0</v>
      </c>
      <c r="F590" s="2">
        <f>'2 Diagnostics Ordering list'!G555*'2 Diagnostics Ordering list'!L555</f>
        <v>0</v>
      </c>
      <c r="G590" s="2">
        <f>'2 Diagnostics Ordering list'!J555</f>
        <v>0</v>
      </c>
    </row>
    <row r="591" spans="1:7" x14ac:dyDescent="0.2">
      <c r="A591" s="2">
        <f>'2 Diagnostics Ordering list'!A556</f>
        <v>106786</v>
      </c>
      <c r="B591" s="2" t="str">
        <f>'2 Diagnostics Ordering list'!F556</f>
        <v>TTM</v>
      </c>
      <c r="C591" s="2">
        <f>'2 Diagnostics Ordering list'!G556</f>
        <v>0</v>
      </c>
      <c r="D591" s="2" t="str">
        <f>'2 Diagnostics Ordering list'!K556</f>
        <v>General Cargo</v>
      </c>
      <c r="E591" s="2">
        <f>'2 Diagnostics Ordering list'!G556*'2 Diagnostics Ordering list'!P556</f>
        <v>0</v>
      </c>
      <c r="F591" s="2">
        <f>'2 Diagnostics Ordering list'!G556*'2 Diagnostics Ordering list'!L556</f>
        <v>0</v>
      </c>
      <c r="G591" s="2">
        <f>'2 Diagnostics Ordering list'!J556</f>
        <v>0</v>
      </c>
    </row>
    <row r="592" spans="1:7" x14ac:dyDescent="0.2">
      <c r="A592" s="2">
        <f>'2 Diagnostics Ordering list'!A557</f>
        <v>106787</v>
      </c>
      <c r="B592" s="2" t="str">
        <f>'2 Diagnostics Ordering list'!F557</f>
        <v>TTM</v>
      </c>
      <c r="C592" s="2">
        <f>'2 Diagnostics Ordering list'!G557</f>
        <v>0</v>
      </c>
      <c r="D592" s="2" t="str">
        <f>'2 Diagnostics Ordering list'!K557</f>
        <v>General Cargo</v>
      </c>
      <c r="E592" s="2">
        <f>'2 Diagnostics Ordering list'!G557*'2 Diagnostics Ordering list'!P557</f>
        <v>0</v>
      </c>
      <c r="F592" s="2">
        <f>'2 Diagnostics Ordering list'!G557*'2 Diagnostics Ordering list'!L557</f>
        <v>0</v>
      </c>
      <c r="G592" s="2">
        <f>'2 Diagnostics Ordering list'!J557</f>
        <v>0</v>
      </c>
    </row>
    <row r="593" spans="1:7" x14ac:dyDescent="0.2">
      <c r="A593" s="2">
        <f>'2 Diagnostics Ordering list'!A558</f>
        <v>106788</v>
      </c>
      <c r="B593" s="2" t="str">
        <f>'2 Diagnostics Ordering list'!F558</f>
        <v>TTM</v>
      </c>
      <c r="C593" s="2">
        <f>'2 Diagnostics Ordering list'!G558</f>
        <v>0</v>
      </c>
      <c r="D593" s="2" t="str">
        <f>'2 Diagnostics Ordering list'!K558</f>
        <v>General Cargo</v>
      </c>
      <c r="E593" s="2">
        <f>'2 Diagnostics Ordering list'!G558*'2 Diagnostics Ordering list'!P558</f>
        <v>0</v>
      </c>
      <c r="F593" s="2">
        <f>'2 Diagnostics Ordering list'!G558*'2 Diagnostics Ordering list'!L558</f>
        <v>0</v>
      </c>
      <c r="G593" s="2">
        <f>'2 Diagnostics Ordering list'!J558</f>
        <v>0</v>
      </c>
    </row>
    <row r="594" spans="1:7" x14ac:dyDescent="0.2">
      <c r="A594" s="2">
        <f>'2 Diagnostics Ordering list'!A559</f>
        <v>106789</v>
      </c>
      <c r="B594" s="2" t="str">
        <f>'2 Diagnostics Ordering list'!F559</f>
        <v>TTM</v>
      </c>
      <c r="C594" s="2">
        <f>'2 Diagnostics Ordering list'!G559</f>
        <v>0</v>
      </c>
      <c r="D594" s="2" t="str">
        <f>'2 Diagnostics Ordering list'!K559</f>
        <v>General Cargo</v>
      </c>
      <c r="E594" s="2">
        <f>'2 Diagnostics Ordering list'!G559*'2 Diagnostics Ordering list'!P559</f>
        <v>0</v>
      </c>
      <c r="F594" s="2">
        <f>'2 Diagnostics Ordering list'!G559*'2 Diagnostics Ordering list'!L559</f>
        <v>0</v>
      </c>
      <c r="G594" s="2">
        <f>'2 Diagnostics Ordering list'!J559</f>
        <v>0</v>
      </c>
    </row>
    <row r="595" spans="1:7" x14ac:dyDescent="0.2">
      <c r="A595" s="2">
        <f>'2 Diagnostics Ordering list'!A560</f>
        <v>106790</v>
      </c>
      <c r="B595" s="2" t="str">
        <f>'2 Diagnostics Ordering list'!F560</f>
        <v>TTM</v>
      </c>
      <c r="C595" s="2">
        <f>'2 Diagnostics Ordering list'!G560</f>
        <v>0</v>
      </c>
      <c r="D595" s="2" t="str">
        <f>'2 Diagnostics Ordering list'!K560</f>
        <v>General Cargo</v>
      </c>
      <c r="E595" s="2">
        <f>'2 Diagnostics Ordering list'!G560*'2 Diagnostics Ordering list'!P560</f>
        <v>0</v>
      </c>
      <c r="F595" s="2">
        <f>'2 Diagnostics Ordering list'!G560*'2 Diagnostics Ordering list'!L560</f>
        <v>0</v>
      </c>
      <c r="G595" s="2">
        <f>'2 Diagnostics Ordering list'!J560</f>
        <v>0</v>
      </c>
    </row>
    <row r="596" spans="1:7" x14ac:dyDescent="0.2">
      <c r="A596" s="2">
        <f>'2 Diagnostics Ordering list'!A561</f>
        <v>106791</v>
      </c>
      <c r="B596" s="2" t="str">
        <f>'2 Diagnostics Ordering list'!F561</f>
        <v>TTM</v>
      </c>
      <c r="C596" s="2">
        <f>'2 Diagnostics Ordering list'!G561</f>
        <v>0</v>
      </c>
      <c r="D596" s="2" t="str">
        <f>'2 Diagnostics Ordering list'!K561</f>
        <v>General Cargo</v>
      </c>
      <c r="E596" s="2">
        <f>'2 Diagnostics Ordering list'!G561*'2 Diagnostics Ordering list'!P561</f>
        <v>0</v>
      </c>
      <c r="F596" s="2">
        <f>'2 Diagnostics Ordering list'!G561*'2 Diagnostics Ordering list'!L561</f>
        <v>0</v>
      </c>
      <c r="G596" s="2">
        <f>'2 Diagnostics Ordering list'!J561</f>
        <v>0</v>
      </c>
    </row>
    <row r="597" spans="1:7" x14ac:dyDescent="0.2">
      <c r="A597" s="2">
        <f>'2 Diagnostics Ordering list'!A562</f>
        <v>106489</v>
      </c>
      <c r="B597" s="2" t="str">
        <f>'2 Diagnostics Ordering list'!F562</f>
        <v>TTM</v>
      </c>
      <c r="C597" s="2">
        <f>'2 Diagnostics Ordering list'!G562</f>
        <v>0</v>
      </c>
      <c r="D597" s="2" t="str">
        <f>'2 Diagnostics Ordering list'!K562</f>
        <v>Service</v>
      </c>
      <c r="E597" s="2" t="e">
        <f>'2 Diagnostics Ordering list'!G562*'2 Diagnostics Ordering list'!P562</f>
        <v>#VALUE!</v>
      </c>
      <c r="F597" s="2" t="e">
        <f>'2 Diagnostics Ordering list'!G562*'2 Diagnostics Ordering list'!L562</f>
        <v>#VALUE!</v>
      </c>
      <c r="G597" s="2">
        <f>'2 Diagnostics Ordering list'!J562</f>
        <v>0</v>
      </c>
    </row>
    <row r="598" spans="1:7" x14ac:dyDescent="0.2">
      <c r="A598" s="2">
        <f>'2 Diagnostics Ordering list'!A563</f>
        <v>106792</v>
      </c>
      <c r="B598" s="2" t="str">
        <f>'2 Diagnostics Ordering list'!F563</f>
        <v>TTM</v>
      </c>
      <c r="C598" s="2">
        <f>'2 Diagnostics Ordering list'!G563</f>
        <v>0</v>
      </c>
      <c r="D598" s="2" t="str">
        <f>'2 Diagnostics Ordering list'!K563</f>
        <v>General Cargo Large</v>
      </c>
      <c r="E598" s="2">
        <f>'2 Diagnostics Ordering list'!G563*'2 Diagnostics Ordering list'!P563</f>
        <v>0</v>
      </c>
      <c r="F598" s="2">
        <f>'2 Diagnostics Ordering list'!G563*'2 Diagnostics Ordering list'!L563</f>
        <v>0</v>
      </c>
      <c r="G598" s="2">
        <f>'2 Diagnostics Ordering list'!J563</f>
        <v>0</v>
      </c>
    </row>
    <row r="599" spans="1:7" x14ac:dyDescent="0.2">
      <c r="A599" s="2">
        <f>'2 Diagnostics Ordering list'!A564</f>
        <v>106793</v>
      </c>
      <c r="B599" s="2" t="str">
        <f>'2 Diagnostics Ordering list'!F564</f>
        <v>TTM</v>
      </c>
      <c r="C599" s="2">
        <f>'2 Diagnostics Ordering list'!G564</f>
        <v>0</v>
      </c>
      <c r="D599" s="2" t="str">
        <f>'2 Diagnostics Ordering list'!K564</f>
        <v>General Cargo</v>
      </c>
      <c r="E599" s="2">
        <f>'2 Diagnostics Ordering list'!G564*'2 Diagnostics Ordering list'!P564</f>
        <v>0</v>
      </c>
      <c r="F599" s="2">
        <f>'2 Diagnostics Ordering list'!G564*'2 Diagnostics Ordering list'!L564</f>
        <v>0</v>
      </c>
      <c r="G599" s="2">
        <f>'2 Diagnostics Ordering list'!J564</f>
        <v>0</v>
      </c>
    </row>
    <row r="600" spans="1:7" x14ac:dyDescent="0.2">
      <c r="A600" s="2">
        <f>'2 Diagnostics Ordering list'!A565</f>
        <v>106794</v>
      </c>
      <c r="B600" s="2" t="str">
        <f>'2 Diagnostics Ordering list'!F565</f>
        <v>TTM</v>
      </c>
      <c r="C600" s="2">
        <f>'2 Diagnostics Ordering list'!G565</f>
        <v>0</v>
      </c>
      <c r="D600" s="2" t="str">
        <f>'2 Diagnostics Ordering list'!K565</f>
        <v>General Cargo</v>
      </c>
      <c r="E600" s="2">
        <f>'2 Diagnostics Ordering list'!G565*'2 Diagnostics Ordering list'!P565</f>
        <v>0</v>
      </c>
      <c r="F600" s="2">
        <f>'2 Diagnostics Ordering list'!G565*'2 Diagnostics Ordering list'!L565</f>
        <v>0</v>
      </c>
      <c r="G600" s="2">
        <f>'2 Diagnostics Ordering list'!J565</f>
        <v>0</v>
      </c>
    </row>
    <row r="601" spans="1:7" x14ac:dyDescent="0.2">
      <c r="A601" s="2">
        <f>'2 Diagnostics Ordering list'!A566</f>
        <v>106795</v>
      </c>
      <c r="B601" s="2" t="str">
        <f>'2 Diagnostics Ordering list'!F566</f>
        <v>TTM</v>
      </c>
      <c r="C601" s="2">
        <f>'2 Diagnostics Ordering list'!G566</f>
        <v>0</v>
      </c>
      <c r="D601" s="2" t="str">
        <f>'2 Diagnostics Ordering list'!K566</f>
        <v>General Cargo</v>
      </c>
      <c r="E601" s="2">
        <f>'2 Diagnostics Ordering list'!G566*'2 Diagnostics Ordering list'!P566</f>
        <v>0</v>
      </c>
      <c r="F601" s="2">
        <f>'2 Diagnostics Ordering list'!G566*'2 Diagnostics Ordering list'!L566</f>
        <v>0</v>
      </c>
      <c r="G601" s="2">
        <f>'2 Diagnostics Ordering list'!J566</f>
        <v>0</v>
      </c>
    </row>
    <row r="602" spans="1:7" x14ac:dyDescent="0.2">
      <c r="A602" s="2">
        <f>'2 Diagnostics Ordering list'!A567</f>
        <v>106796</v>
      </c>
      <c r="B602" s="2" t="str">
        <f>'2 Diagnostics Ordering list'!F567</f>
        <v>TTM</v>
      </c>
      <c r="C602" s="2">
        <f>'2 Diagnostics Ordering list'!G567</f>
        <v>0</v>
      </c>
      <c r="D602" s="2" t="str">
        <f>'2 Diagnostics Ordering list'!K567</f>
        <v>General Cargo</v>
      </c>
      <c r="E602" s="2">
        <f>'2 Diagnostics Ordering list'!G567*'2 Diagnostics Ordering list'!P567</f>
        <v>0</v>
      </c>
      <c r="F602" s="2">
        <f>'2 Diagnostics Ordering list'!G567*'2 Diagnostics Ordering list'!L567</f>
        <v>0</v>
      </c>
      <c r="G602" s="2">
        <f>'2 Diagnostics Ordering list'!J567</f>
        <v>0</v>
      </c>
    </row>
    <row r="603" spans="1:7" x14ac:dyDescent="0.2">
      <c r="A603" s="2">
        <f>'2 Diagnostics Ordering list'!A568</f>
        <v>106797</v>
      </c>
      <c r="B603" s="2" t="str">
        <f>'2 Diagnostics Ordering list'!F568</f>
        <v>TTM</v>
      </c>
      <c r="C603" s="2">
        <f>'2 Diagnostics Ordering list'!G568</f>
        <v>0</v>
      </c>
      <c r="D603" s="2" t="str">
        <f>'2 Diagnostics Ordering list'!K568</f>
        <v>General Cargo</v>
      </c>
      <c r="E603" s="2">
        <f>'2 Diagnostics Ordering list'!G568*'2 Diagnostics Ordering list'!P568</f>
        <v>0</v>
      </c>
      <c r="F603" s="2">
        <f>'2 Diagnostics Ordering list'!G568*'2 Diagnostics Ordering list'!L568</f>
        <v>0</v>
      </c>
      <c r="G603" s="2">
        <f>'2 Diagnostics Ordering list'!J568</f>
        <v>0</v>
      </c>
    </row>
    <row r="604" spans="1:7" x14ac:dyDescent="0.2">
      <c r="A604" s="2">
        <f>'2 Diagnostics Ordering list'!A569</f>
        <v>106798</v>
      </c>
      <c r="B604" s="2" t="str">
        <f>'2 Diagnostics Ordering list'!F569</f>
        <v>TTM</v>
      </c>
      <c r="C604" s="2">
        <f>'2 Diagnostics Ordering list'!G569</f>
        <v>0</v>
      </c>
      <c r="D604" s="2" t="str">
        <f>'2 Diagnostics Ordering list'!K569</f>
        <v>General Cargo</v>
      </c>
      <c r="E604" s="2">
        <f>'2 Diagnostics Ordering list'!G569*'2 Diagnostics Ordering list'!P569</f>
        <v>0</v>
      </c>
      <c r="F604" s="2">
        <f>'2 Diagnostics Ordering list'!G569*'2 Diagnostics Ordering list'!L569</f>
        <v>0</v>
      </c>
      <c r="G604" s="2">
        <f>'2 Diagnostics Ordering list'!J569</f>
        <v>0</v>
      </c>
    </row>
    <row r="605" spans="1:7" x14ac:dyDescent="0.2">
      <c r="A605" s="2">
        <f>'2 Diagnostics Ordering list'!A570</f>
        <v>106799</v>
      </c>
      <c r="B605" s="2" t="str">
        <f>'2 Diagnostics Ordering list'!F570</f>
        <v>TTM</v>
      </c>
      <c r="C605" s="2">
        <f>'2 Diagnostics Ordering list'!G570</f>
        <v>0</v>
      </c>
      <c r="D605" s="2" t="str">
        <f>'2 Diagnostics Ordering list'!K570</f>
        <v>General Cargo</v>
      </c>
      <c r="E605" s="2">
        <f>'2 Diagnostics Ordering list'!G570*'2 Diagnostics Ordering list'!P570</f>
        <v>0</v>
      </c>
      <c r="F605" s="2">
        <f>'2 Diagnostics Ordering list'!G570*'2 Diagnostics Ordering list'!L570</f>
        <v>0</v>
      </c>
      <c r="G605" s="2">
        <f>'2 Diagnostics Ordering list'!J570</f>
        <v>0</v>
      </c>
    </row>
    <row r="606" spans="1:7" x14ac:dyDescent="0.2">
      <c r="A606" s="2">
        <f>'2 Diagnostics Ordering list'!A571</f>
        <v>106489</v>
      </c>
      <c r="B606" s="2" t="str">
        <f>'2 Diagnostics Ordering list'!F571</f>
        <v>TTM</v>
      </c>
      <c r="C606" s="2">
        <f>'2 Diagnostics Ordering list'!G571</f>
        <v>0</v>
      </c>
      <c r="D606" s="2" t="str">
        <f>'2 Diagnostics Ordering list'!K571</f>
        <v>Service</v>
      </c>
      <c r="E606" s="2" t="e">
        <f>'2 Diagnostics Ordering list'!G571*'2 Diagnostics Ordering list'!P571</f>
        <v>#VALUE!</v>
      </c>
      <c r="F606" s="2" t="e">
        <f>'2 Diagnostics Ordering list'!G571*'2 Diagnostics Ordering list'!L571</f>
        <v>#VALUE!</v>
      </c>
      <c r="G606" s="2">
        <f>'2 Diagnostics Ordering list'!J571</f>
        <v>0</v>
      </c>
    </row>
    <row r="607" spans="1:7" x14ac:dyDescent="0.2">
      <c r="A607" s="2">
        <f>'2 Diagnostics Ordering list'!A572</f>
        <v>106800</v>
      </c>
      <c r="B607" s="2" t="str">
        <f>'2 Diagnostics Ordering list'!F572</f>
        <v>TTM</v>
      </c>
      <c r="C607" s="2">
        <f>'2 Diagnostics Ordering list'!G572</f>
        <v>0</v>
      </c>
      <c r="D607" s="2" t="str">
        <f>'2 Diagnostics Ordering list'!K572</f>
        <v>General Cargo Large</v>
      </c>
      <c r="E607" s="2">
        <f>'2 Diagnostics Ordering list'!G572*'2 Diagnostics Ordering list'!P572</f>
        <v>0</v>
      </c>
      <c r="F607" s="2">
        <f>'2 Diagnostics Ordering list'!G572*'2 Diagnostics Ordering list'!L572</f>
        <v>0</v>
      </c>
      <c r="G607" s="2">
        <f>'2 Diagnostics Ordering list'!J572</f>
        <v>0</v>
      </c>
    </row>
    <row r="608" spans="1:7" x14ac:dyDescent="0.2">
      <c r="A608" s="2">
        <f>'2 Diagnostics Ordering list'!A573</f>
        <v>106801</v>
      </c>
      <c r="B608" s="2" t="str">
        <f>'2 Diagnostics Ordering list'!F573</f>
        <v>TTM</v>
      </c>
      <c r="C608" s="2">
        <f>'2 Diagnostics Ordering list'!G573</f>
        <v>0</v>
      </c>
      <c r="D608" s="2" t="str">
        <f>'2 Diagnostics Ordering list'!K573</f>
        <v>General Cargo</v>
      </c>
      <c r="E608" s="2">
        <f>'2 Diagnostics Ordering list'!G573*'2 Diagnostics Ordering list'!P573</f>
        <v>0</v>
      </c>
      <c r="F608" s="2">
        <f>'2 Diagnostics Ordering list'!G573*'2 Diagnostics Ordering list'!L573</f>
        <v>0</v>
      </c>
      <c r="G608" s="2">
        <f>'2 Diagnostics Ordering list'!J573</f>
        <v>0</v>
      </c>
    </row>
    <row r="609" spans="1:7" x14ac:dyDescent="0.2">
      <c r="A609" s="2">
        <f>'2 Diagnostics Ordering list'!A574</f>
        <v>106802</v>
      </c>
      <c r="B609" s="2" t="str">
        <f>'2 Diagnostics Ordering list'!F574</f>
        <v>TTM</v>
      </c>
      <c r="C609" s="2">
        <f>'2 Diagnostics Ordering list'!G574</f>
        <v>0</v>
      </c>
      <c r="D609" s="2" t="str">
        <f>'2 Diagnostics Ordering list'!K574</f>
        <v>General Cargo</v>
      </c>
      <c r="E609" s="2">
        <f>'2 Diagnostics Ordering list'!G574*'2 Diagnostics Ordering list'!P574</f>
        <v>0</v>
      </c>
      <c r="F609" s="2">
        <f>'2 Diagnostics Ordering list'!G574*'2 Diagnostics Ordering list'!L574</f>
        <v>0</v>
      </c>
      <c r="G609" s="2">
        <f>'2 Diagnostics Ordering list'!J574</f>
        <v>0</v>
      </c>
    </row>
    <row r="610" spans="1:7" x14ac:dyDescent="0.2">
      <c r="A610" s="2">
        <f>'2 Diagnostics Ordering list'!A575</f>
        <v>106803</v>
      </c>
      <c r="B610" s="2" t="str">
        <f>'2 Diagnostics Ordering list'!F575</f>
        <v>TTM</v>
      </c>
      <c r="C610" s="2">
        <f>'2 Diagnostics Ordering list'!G575</f>
        <v>0</v>
      </c>
      <c r="D610" s="2" t="str">
        <f>'2 Diagnostics Ordering list'!K575</f>
        <v>General Cargo</v>
      </c>
      <c r="E610" s="2">
        <f>'2 Diagnostics Ordering list'!G575*'2 Diagnostics Ordering list'!P575</f>
        <v>0</v>
      </c>
      <c r="F610" s="2">
        <f>'2 Diagnostics Ordering list'!G575*'2 Diagnostics Ordering list'!L575</f>
        <v>0</v>
      </c>
      <c r="G610" s="2">
        <f>'2 Diagnostics Ordering list'!J575</f>
        <v>0</v>
      </c>
    </row>
    <row r="611" spans="1:7" x14ac:dyDescent="0.2">
      <c r="A611" s="2">
        <f>'2 Diagnostics Ordering list'!A576</f>
        <v>106804</v>
      </c>
      <c r="B611" s="2" t="str">
        <f>'2 Diagnostics Ordering list'!F576</f>
        <v>TTM</v>
      </c>
      <c r="C611" s="2">
        <f>'2 Diagnostics Ordering list'!G576</f>
        <v>0</v>
      </c>
      <c r="D611" s="2" t="str">
        <f>'2 Diagnostics Ordering list'!K576</f>
        <v>General Cargo</v>
      </c>
      <c r="E611" s="2">
        <f>'2 Diagnostics Ordering list'!G576*'2 Diagnostics Ordering list'!P576</f>
        <v>0</v>
      </c>
      <c r="F611" s="2">
        <f>'2 Diagnostics Ordering list'!G576*'2 Diagnostics Ordering list'!L576</f>
        <v>0</v>
      </c>
      <c r="G611" s="2">
        <f>'2 Diagnostics Ordering list'!J576</f>
        <v>0</v>
      </c>
    </row>
    <row r="612" spans="1:7" x14ac:dyDescent="0.2">
      <c r="A612" s="2">
        <f>'2 Diagnostics Ordering list'!A577</f>
        <v>106805</v>
      </c>
      <c r="B612" s="2" t="str">
        <f>'2 Diagnostics Ordering list'!F577</f>
        <v>TTM</v>
      </c>
      <c r="C612" s="2">
        <f>'2 Diagnostics Ordering list'!G577</f>
        <v>0</v>
      </c>
      <c r="D612" s="2" t="str">
        <f>'2 Diagnostics Ordering list'!K577</f>
        <v>General Cargo</v>
      </c>
      <c r="E612" s="2">
        <f>'2 Diagnostics Ordering list'!G577*'2 Diagnostics Ordering list'!P577</f>
        <v>0</v>
      </c>
      <c r="F612" s="2">
        <f>'2 Diagnostics Ordering list'!G577*'2 Diagnostics Ordering list'!L577</f>
        <v>0</v>
      </c>
      <c r="G612" s="2">
        <f>'2 Diagnostics Ordering list'!J577</f>
        <v>0</v>
      </c>
    </row>
    <row r="613" spans="1:7" x14ac:dyDescent="0.2">
      <c r="A613" s="2">
        <f>'2 Diagnostics Ordering list'!A578</f>
        <v>106806</v>
      </c>
      <c r="B613" s="2" t="str">
        <f>'2 Diagnostics Ordering list'!F578</f>
        <v>TTM</v>
      </c>
      <c r="C613" s="2">
        <f>'2 Diagnostics Ordering list'!G578</f>
        <v>0</v>
      </c>
      <c r="D613" s="2" t="str">
        <f>'2 Diagnostics Ordering list'!K578</f>
        <v>General Cargo</v>
      </c>
      <c r="E613" s="2">
        <f>'2 Diagnostics Ordering list'!G578*'2 Diagnostics Ordering list'!P578</f>
        <v>0</v>
      </c>
      <c r="F613" s="2">
        <f>'2 Diagnostics Ordering list'!G578*'2 Diagnostics Ordering list'!L578</f>
        <v>0</v>
      </c>
      <c r="G613" s="2">
        <f>'2 Diagnostics Ordering list'!J578</f>
        <v>0</v>
      </c>
    </row>
    <row r="614" spans="1:7" x14ac:dyDescent="0.2">
      <c r="A614" s="2">
        <f>'2 Diagnostics Ordering list'!A579</f>
        <v>106807</v>
      </c>
      <c r="B614" s="2" t="str">
        <f>'2 Diagnostics Ordering list'!F579</f>
        <v>TTM</v>
      </c>
      <c r="C614" s="2">
        <f>'2 Diagnostics Ordering list'!G579</f>
        <v>0</v>
      </c>
      <c r="D614" s="2" t="str">
        <f>'2 Diagnostics Ordering list'!K579</f>
        <v>General Cargo</v>
      </c>
      <c r="E614" s="2">
        <f>'2 Diagnostics Ordering list'!G579*'2 Diagnostics Ordering list'!P579</f>
        <v>0</v>
      </c>
      <c r="F614" s="2">
        <f>'2 Diagnostics Ordering list'!G579*'2 Diagnostics Ordering list'!L579</f>
        <v>0</v>
      </c>
      <c r="G614" s="2">
        <f>'2 Diagnostics Ordering list'!J579</f>
        <v>0</v>
      </c>
    </row>
    <row r="615" spans="1:7" x14ac:dyDescent="0.2">
      <c r="A615" s="2">
        <f>'2 Diagnostics Ordering list'!A580</f>
        <v>106489</v>
      </c>
      <c r="B615" s="2" t="str">
        <f>'2 Diagnostics Ordering list'!F580</f>
        <v>TTM</v>
      </c>
      <c r="C615" s="2">
        <f>'2 Diagnostics Ordering list'!G580</f>
        <v>0</v>
      </c>
      <c r="D615" s="2" t="str">
        <f>'2 Diagnostics Ordering list'!K580</f>
        <v>Service</v>
      </c>
      <c r="E615" s="2" t="e">
        <f>'2 Diagnostics Ordering list'!G580*'2 Diagnostics Ordering list'!P580</f>
        <v>#VALUE!</v>
      </c>
      <c r="F615" s="2" t="e">
        <f>'2 Diagnostics Ordering list'!G580*'2 Diagnostics Ordering list'!L580</f>
        <v>#VALUE!</v>
      </c>
      <c r="G615" s="2">
        <f>'2 Diagnostics Ordering list'!J580</f>
        <v>0</v>
      </c>
    </row>
    <row r="616" spans="1:7" x14ac:dyDescent="0.2">
      <c r="A616" s="2" t="str">
        <f>'2 Diagnostics Ordering list'!A581</f>
        <v>6.3.2 Biosafety cabinet Class II Type A2, 4 feet</v>
      </c>
      <c r="B616" s="2">
        <f>'2 Diagnostics Ordering list'!F581</f>
        <v>0</v>
      </c>
      <c r="C616" s="2">
        <f>'2 Diagnostics Ordering list'!G581</f>
        <v>0</v>
      </c>
      <c r="D616" s="2">
        <f>'2 Diagnostics Ordering list'!K581</f>
        <v>0</v>
      </c>
      <c r="E616" s="2">
        <f>'2 Diagnostics Ordering list'!G581*'2 Diagnostics Ordering list'!P581</f>
        <v>0</v>
      </c>
      <c r="F616" s="2">
        <f>'2 Diagnostics Ordering list'!G581*'2 Diagnostics Ordering list'!L581</f>
        <v>0</v>
      </c>
      <c r="G616" s="2">
        <f>'2 Diagnostics Ordering list'!J581</f>
        <v>0</v>
      </c>
    </row>
    <row r="617" spans="1:7" x14ac:dyDescent="0.2">
      <c r="A617" s="2">
        <f>'2 Diagnostics Ordering list'!A582</f>
        <v>106757</v>
      </c>
      <c r="B617" s="2" t="str">
        <f>'2 Diagnostics Ordering list'!F582</f>
        <v>TTM</v>
      </c>
      <c r="C617" s="2">
        <f>'2 Diagnostics Ordering list'!G582</f>
        <v>0</v>
      </c>
      <c r="D617" s="2" t="str">
        <f>'2 Diagnostics Ordering list'!K582</f>
        <v>General Cargo Large</v>
      </c>
      <c r="E617" s="2">
        <f>'2 Diagnostics Ordering list'!G582*'2 Diagnostics Ordering list'!P582</f>
        <v>0</v>
      </c>
      <c r="F617" s="2">
        <f>'2 Diagnostics Ordering list'!G582*'2 Diagnostics Ordering list'!L582</f>
        <v>0</v>
      </c>
      <c r="G617" s="2">
        <f>'2 Diagnostics Ordering list'!J582</f>
        <v>0</v>
      </c>
    </row>
    <row r="618" spans="1:7" x14ac:dyDescent="0.2">
      <c r="A618" s="2">
        <f>'2 Diagnostics Ordering list'!A583</f>
        <v>106758</v>
      </c>
      <c r="B618" s="2" t="str">
        <f>'2 Diagnostics Ordering list'!F583</f>
        <v>TTM</v>
      </c>
      <c r="C618" s="2">
        <f>'2 Diagnostics Ordering list'!G583</f>
        <v>0</v>
      </c>
      <c r="D618" s="2" t="str">
        <f>'2 Diagnostics Ordering list'!K583</f>
        <v>General Cargo</v>
      </c>
      <c r="E618" s="2">
        <f>'2 Diagnostics Ordering list'!G583*'2 Diagnostics Ordering list'!P583</f>
        <v>0</v>
      </c>
      <c r="F618" s="2">
        <f>'2 Diagnostics Ordering list'!G583*'2 Diagnostics Ordering list'!L583</f>
        <v>0</v>
      </c>
      <c r="G618" s="2">
        <f>'2 Diagnostics Ordering list'!J583</f>
        <v>0</v>
      </c>
    </row>
    <row r="619" spans="1:7" x14ac:dyDescent="0.2">
      <c r="A619" s="2">
        <f>'2 Diagnostics Ordering list'!A584</f>
        <v>106759</v>
      </c>
      <c r="B619" s="2" t="str">
        <f>'2 Diagnostics Ordering list'!F584</f>
        <v>TTM</v>
      </c>
      <c r="C619" s="2">
        <f>'2 Diagnostics Ordering list'!G584</f>
        <v>0</v>
      </c>
      <c r="D619" s="2" t="str">
        <f>'2 Diagnostics Ordering list'!K584</f>
        <v>General Cargo</v>
      </c>
      <c r="E619" s="2">
        <f>'2 Diagnostics Ordering list'!G584*'2 Diagnostics Ordering list'!P584</f>
        <v>0</v>
      </c>
      <c r="F619" s="2">
        <f>'2 Diagnostics Ordering list'!G584*'2 Diagnostics Ordering list'!L584</f>
        <v>0</v>
      </c>
      <c r="G619" s="2">
        <f>'2 Diagnostics Ordering list'!J584</f>
        <v>0</v>
      </c>
    </row>
    <row r="620" spans="1:7" x14ac:dyDescent="0.2">
      <c r="A620" s="2">
        <f>'2 Diagnostics Ordering list'!A585</f>
        <v>106760</v>
      </c>
      <c r="B620" s="2" t="str">
        <f>'2 Diagnostics Ordering list'!F585</f>
        <v>TTM</v>
      </c>
      <c r="C620" s="2">
        <f>'2 Diagnostics Ordering list'!G585</f>
        <v>0</v>
      </c>
      <c r="D620" s="2" t="str">
        <f>'2 Diagnostics Ordering list'!K585</f>
        <v>General Cargo</v>
      </c>
      <c r="E620" s="2">
        <f>'2 Diagnostics Ordering list'!G585*'2 Diagnostics Ordering list'!P585</f>
        <v>0</v>
      </c>
      <c r="F620" s="2">
        <f>'2 Diagnostics Ordering list'!G585*'2 Diagnostics Ordering list'!L585</f>
        <v>0</v>
      </c>
      <c r="G620" s="2">
        <f>'2 Diagnostics Ordering list'!J585</f>
        <v>0</v>
      </c>
    </row>
    <row r="621" spans="1:7" x14ac:dyDescent="0.2">
      <c r="A621" s="2">
        <f>'2 Diagnostics Ordering list'!A586</f>
        <v>106761</v>
      </c>
      <c r="B621" s="2" t="str">
        <f>'2 Diagnostics Ordering list'!F586</f>
        <v>TTM</v>
      </c>
      <c r="C621" s="2">
        <f>'2 Diagnostics Ordering list'!G586</f>
        <v>0</v>
      </c>
      <c r="D621" s="2" t="str">
        <f>'2 Diagnostics Ordering list'!K586</f>
        <v>General Cargo</v>
      </c>
      <c r="E621" s="2">
        <f>'2 Diagnostics Ordering list'!G586*'2 Diagnostics Ordering list'!P586</f>
        <v>0</v>
      </c>
      <c r="F621" s="2">
        <f>'2 Diagnostics Ordering list'!G586*'2 Diagnostics Ordering list'!L586</f>
        <v>0</v>
      </c>
      <c r="G621" s="2">
        <f>'2 Diagnostics Ordering list'!J586</f>
        <v>0</v>
      </c>
    </row>
    <row r="622" spans="1:7" x14ac:dyDescent="0.2">
      <c r="A622" s="2">
        <f>'2 Diagnostics Ordering list'!A587</f>
        <v>106762</v>
      </c>
      <c r="B622" s="2" t="str">
        <f>'2 Diagnostics Ordering list'!F587</f>
        <v>TTM</v>
      </c>
      <c r="C622" s="2">
        <f>'2 Diagnostics Ordering list'!G587</f>
        <v>0</v>
      </c>
      <c r="D622" s="2" t="str">
        <f>'2 Diagnostics Ordering list'!K587</f>
        <v>General Cargo</v>
      </c>
      <c r="E622" s="2">
        <f>'2 Diagnostics Ordering list'!G587*'2 Diagnostics Ordering list'!P587</f>
        <v>0</v>
      </c>
      <c r="F622" s="2">
        <f>'2 Diagnostics Ordering list'!G587*'2 Diagnostics Ordering list'!L587</f>
        <v>0</v>
      </c>
      <c r="G622" s="2">
        <f>'2 Diagnostics Ordering list'!J587</f>
        <v>0</v>
      </c>
    </row>
    <row r="623" spans="1:7" x14ac:dyDescent="0.2">
      <c r="A623" s="2">
        <f>'2 Diagnostics Ordering list'!A588</f>
        <v>106763</v>
      </c>
      <c r="B623" s="2" t="str">
        <f>'2 Diagnostics Ordering list'!F588</f>
        <v>TTM</v>
      </c>
      <c r="C623" s="2">
        <f>'2 Diagnostics Ordering list'!G588</f>
        <v>0</v>
      </c>
      <c r="D623" s="2" t="str">
        <f>'2 Diagnostics Ordering list'!K588</f>
        <v>General Cargo</v>
      </c>
      <c r="E623" s="2">
        <f>'2 Diagnostics Ordering list'!G588*'2 Diagnostics Ordering list'!P588</f>
        <v>0</v>
      </c>
      <c r="F623" s="2">
        <f>'2 Diagnostics Ordering list'!G588*'2 Diagnostics Ordering list'!L588</f>
        <v>0</v>
      </c>
      <c r="G623" s="2">
        <f>'2 Diagnostics Ordering list'!J588</f>
        <v>0</v>
      </c>
    </row>
    <row r="624" spans="1:7" x14ac:dyDescent="0.2">
      <c r="A624" s="2">
        <f>'2 Diagnostics Ordering list'!A589</f>
        <v>106764</v>
      </c>
      <c r="B624" s="2" t="str">
        <f>'2 Diagnostics Ordering list'!F589</f>
        <v>TTM</v>
      </c>
      <c r="C624" s="2">
        <f>'2 Diagnostics Ordering list'!G589</f>
        <v>0</v>
      </c>
      <c r="D624" s="2" t="str">
        <f>'2 Diagnostics Ordering list'!K589</f>
        <v>General Cargo</v>
      </c>
      <c r="E624" s="2">
        <f>'2 Diagnostics Ordering list'!G589*'2 Diagnostics Ordering list'!P589</f>
        <v>0</v>
      </c>
      <c r="F624" s="2">
        <f>'2 Diagnostics Ordering list'!G589*'2 Diagnostics Ordering list'!L589</f>
        <v>0</v>
      </c>
      <c r="G624" s="2">
        <f>'2 Diagnostics Ordering list'!J589</f>
        <v>0</v>
      </c>
    </row>
    <row r="625" spans="1:7" x14ac:dyDescent="0.2">
      <c r="A625" s="2">
        <f>'2 Diagnostics Ordering list'!A590</f>
        <v>106489</v>
      </c>
      <c r="B625" s="2" t="str">
        <f>'2 Diagnostics Ordering list'!F590</f>
        <v>TTM</v>
      </c>
      <c r="C625" s="2">
        <f>'2 Diagnostics Ordering list'!G590</f>
        <v>0</v>
      </c>
      <c r="D625" s="2" t="str">
        <f>'2 Diagnostics Ordering list'!K590</f>
        <v>Service</v>
      </c>
      <c r="E625" s="2" t="e">
        <f>'2 Diagnostics Ordering list'!G590*'2 Diagnostics Ordering list'!P590</f>
        <v>#VALUE!</v>
      </c>
      <c r="F625" s="2" t="e">
        <f>'2 Diagnostics Ordering list'!G590*'2 Diagnostics Ordering list'!L590</f>
        <v>#VALUE!</v>
      </c>
      <c r="G625" s="2">
        <f>'2 Diagnostics Ordering list'!J590</f>
        <v>0</v>
      </c>
    </row>
    <row r="626" spans="1:7" x14ac:dyDescent="0.2">
      <c r="A626" s="2">
        <f>'2 Diagnostics Ordering list'!A591</f>
        <v>106860</v>
      </c>
      <c r="B626" s="2" t="str">
        <f>'2 Diagnostics Ordering list'!F591</f>
        <v>AMEX</v>
      </c>
      <c r="C626" s="2">
        <f>'2 Diagnostics Ordering list'!G591</f>
        <v>0</v>
      </c>
      <c r="D626" s="2" t="str">
        <f>'2 Diagnostics Ordering list'!K591</f>
        <v>General Cargo Large</v>
      </c>
      <c r="E626" s="2">
        <f>'2 Diagnostics Ordering list'!G591*'2 Diagnostics Ordering list'!P591</f>
        <v>0</v>
      </c>
      <c r="F626" s="2">
        <f>'2 Diagnostics Ordering list'!G591*'2 Diagnostics Ordering list'!L591</f>
        <v>0</v>
      </c>
      <c r="G626" s="2">
        <f>'2 Diagnostics Ordering list'!J591</f>
        <v>0</v>
      </c>
    </row>
    <row r="627" spans="1:7" x14ac:dyDescent="0.2">
      <c r="A627" s="2">
        <f>'2 Diagnostics Ordering list'!A592</f>
        <v>106861</v>
      </c>
      <c r="B627" s="2" t="str">
        <f>'2 Diagnostics Ordering list'!F592</f>
        <v>AMEX</v>
      </c>
      <c r="C627" s="2">
        <f>'2 Diagnostics Ordering list'!G592</f>
        <v>0</v>
      </c>
      <c r="D627" s="2" t="str">
        <f>'2 Diagnostics Ordering list'!K592</f>
        <v>General Cargo</v>
      </c>
      <c r="E627" s="2">
        <f>'2 Diagnostics Ordering list'!G592*'2 Diagnostics Ordering list'!P592</f>
        <v>0</v>
      </c>
      <c r="F627" s="2">
        <f>'2 Diagnostics Ordering list'!G592*'2 Diagnostics Ordering list'!L592</f>
        <v>0</v>
      </c>
      <c r="G627" s="2">
        <f>'2 Diagnostics Ordering list'!J592</f>
        <v>0</v>
      </c>
    </row>
    <row r="628" spans="1:7" x14ac:dyDescent="0.2">
      <c r="A628" s="2">
        <f>'2 Diagnostics Ordering list'!A593</f>
        <v>106862</v>
      </c>
      <c r="B628" s="2" t="str">
        <f>'2 Diagnostics Ordering list'!F593</f>
        <v>AMEX</v>
      </c>
      <c r="C628" s="2">
        <f>'2 Diagnostics Ordering list'!G593</f>
        <v>0</v>
      </c>
      <c r="D628" s="2" t="str">
        <f>'2 Diagnostics Ordering list'!K593</f>
        <v>General Cargo</v>
      </c>
      <c r="E628" s="2">
        <f>'2 Diagnostics Ordering list'!G593*'2 Diagnostics Ordering list'!P593</f>
        <v>0</v>
      </c>
      <c r="F628" s="2">
        <f>'2 Diagnostics Ordering list'!G593*'2 Diagnostics Ordering list'!L593</f>
        <v>0</v>
      </c>
      <c r="G628" s="2">
        <f>'2 Diagnostics Ordering list'!J593</f>
        <v>0</v>
      </c>
    </row>
    <row r="629" spans="1:7" x14ac:dyDescent="0.2">
      <c r="A629" s="2">
        <f>'2 Diagnostics Ordering list'!A594</f>
        <v>106863</v>
      </c>
      <c r="B629" s="2" t="str">
        <f>'2 Diagnostics Ordering list'!F594</f>
        <v>AMEX</v>
      </c>
      <c r="C629" s="2">
        <f>'2 Diagnostics Ordering list'!G594</f>
        <v>0</v>
      </c>
      <c r="D629" s="2" t="str">
        <f>'2 Diagnostics Ordering list'!K594</f>
        <v>General Cargo</v>
      </c>
      <c r="E629" s="2">
        <f>'2 Diagnostics Ordering list'!G594*'2 Diagnostics Ordering list'!P594</f>
        <v>0</v>
      </c>
      <c r="F629" s="2">
        <f>'2 Diagnostics Ordering list'!G594*'2 Diagnostics Ordering list'!L594</f>
        <v>0</v>
      </c>
      <c r="G629" s="2">
        <f>'2 Diagnostics Ordering list'!J594</f>
        <v>0</v>
      </c>
    </row>
    <row r="630" spans="1:7" x14ac:dyDescent="0.2">
      <c r="A630" s="2">
        <f>'2 Diagnostics Ordering list'!A595</f>
        <v>106864</v>
      </c>
      <c r="B630" s="2" t="str">
        <f>'2 Diagnostics Ordering list'!F595</f>
        <v>AMEX</v>
      </c>
      <c r="C630" s="2">
        <f>'2 Diagnostics Ordering list'!G595</f>
        <v>0</v>
      </c>
      <c r="D630" s="2" t="str">
        <f>'2 Diagnostics Ordering list'!K595</f>
        <v>General Cargo</v>
      </c>
      <c r="E630" s="2">
        <f>'2 Diagnostics Ordering list'!G595*'2 Diagnostics Ordering list'!P595</f>
        <v>0</v>
      </c>
      <c r="F630" s="2">
        <f>'2 Diagnostics Ordering list'!G595*'2 Diagnostics Ordering list'!L595</f>
        <v>0</v>
      </c>
      <c r="G630" s="2">
        <f>'2 Diagnostics Ordering list'!J595</f>
        <v>0</v>
      </c>
    </row>
    <row r="631" spans="1:7" x14ac:dyDescent="0.2">
      <c r="A631" s="2">
        <f>'2 Diagnostics Ordering list'!A596</f>
        <v>106865</v>
      </c>
      <c r="B631" s="2" t="str">
        <f>'2 Diagnostics Ordering list'!F596</f>
        <v>AMEX</v>
      </c>
      <c r="C631" s="2">
        <f>'2 Diagnostics Ordering list'!G596</f>
        <v>0</v>
      </c>
      <c r="D631" s="2" t="str">
        <f>'2 Diagnostics Ordering list'!K596</f>
        <v>General Cargo</v>
      </c>
      <c r="E631" s="2">
        <f>'2 Diagnostics Ordering list'!G596*'2 Diagnostics Ordering list'!P596</f>
        <v>0</v>
      </c>
      <c r="F631" s="2">
        <f>'2 Diagnostics Ordering list'!G596*'2 Diagnostics Ordering list'!L596</f>
        <v>0</v>
      </c>
      <c r="G631" s="2">
        <f>'2 Diagnostics Ordering list'!J596</f>
        <v>0</v>
      </c>
    </row>
    <row r="632" spans="1:7" x14ac:dyDescent="0.2">
      <c r="A632" s="2">
        <f>'2 Diagnostics Ordering list'!A597</f>
        <v>106866</v>
      </c>
      <c r="B632" s="2" t="str">
        <f>'2 Diagnostics Ordering list'!F597</f>
        <v>AMEX</v>
      </c>
      <c r="C632" s="2">
        <f>'2 Diagnostics Ordering list'!G597</f>
        <v>0</v>
      </c>
      <c r="D632" s="2" t="str">
        <f>'2 Diagnostics Ordering list'!K597</f>
        <v>General Cargo</v>
      </c>
      <c r="E632" s="2">
        <f>'2 Diagnostics Ordering list'!G597*'2 Diagnostics Ordering list'!P597</f>
        <v>0</v>
      </c>
      <c r="F632" s="2">
        <f>'2 Diagnostics Ordering list'!G597*'2 Diagnostics Ordering list'!L597</f>
        <v>0</v>
      </c>
      <c r="G632" s="2">
        <f>'2 Diagnostics Ordering list'!J597</f>
        <v>0</v>
      </c>
    </row>
    <row r="633" spans="1:7" x14ac:dyDescent="0.2">
      <c r="A633" s="2">
        <f>'2 Diagnostics Ordering list'!A598</f>
        <v>106867</v>
      </c>
      <c r="B633" s="2" t="str">
        <f>'2 Diagnostics Ordering list'!F598</f>
        <v>AMEX</v>
      </c>
      <c r="C633" s="2">
        <f>'2 Diagnostics Ordering list'!G598</f>
        <v>0</v>
      </c>
      <c r="D633" s="2" t="str">
        <f>'2 Diagnostics Ordering list'!K598</f>
        <v>General Cargo</v>
      </c>
      <c r="E633" s="2">
        <f>'2 Diagnostics Ordering list'!G598*'2 Diagnostics Ordering list'!P598</f>
        <v>0</v>
      </c>
      <c r="F633" s="2">
        <f>'2 Diagnostics Ordering list'!G598*'2 Diagnostics Ordering list'!L598</f>
        <v>0</v>
      </c>
      <c r="G633" s="2">
        <f>'2 Diagnostics Ordering list'!J598</f>
        <v>0</v>
      </c>
    </row>
    <row r="634" spans="1:7" x14ac:dyDescent="0.2">
      <c r="A634" s="2">
        <f>'2 Diagnostics Ordering list'!A599</f>
        <v>106868</v>
      </c>
      <c r="B634" s="2" t="str">
        <f>'2 Diagnostics Ordering list'!F599</f>
        <v>AMEX</v>
      </c>
      <c r="C634" s="2">
        <f>'2 Diagnostics Ordering list'!G599</f>
        <v>0</v>
      </c>
      <c r="D634" s="2" t="str">
        <f>'2 Diagnostics Ordering list'!K599</f>
        <v>Service</v>
      </c>
      <c r="E634" s="2" t="e">
        <f>'2 Diagnostics Ordering list'!G599*'2 Diagnostics Ordering list'!P599</f>
        <v>#VALUE!</v>
      </c>
      <c r="F634" s="2" t="e">
        <f>'2 Diagnostics Ordering list'!G599*'2 Diagnostics Ordering list'!L599</f>
        <v>#VALUE!</v>
      </c>
      <c r="G634" s="2">
        <f>'2 Diagnostics Ordering list'!J599</f>
        <v>0</v>
      </c>
    </row>
    <row r="635" spans="1:7" x14ac:dyDescent="0.2">
      <c r="A635" s="2" t="str">
        <f>'2 Diagnostics Ordering list'!A600</f>
        <v>6.3.3 Biosafety cabinet Class II Type A2, 5 feet</v>
      </c>
      <c r="B635" s="2">
        <f>'2 Diagnostics Ordering list'!F600</f>
        <v>0</v>
      </c>
      <c r="C635" s="2">
        <f>'2 Diagnostics Ordering list'!G600</f>
        <v>0</v>
      </c>
      <c r="D635" s="2">
        <f>'2 Diagnostics Ordering list'!K600</f>
        <v>0</v>
      </c>
      <c r="E635" s="2">
        <f>'2 Diagnostics Ordering list'!G600*'2 Diagnostics Ordering list'!P600</f>
        <v>0</v>
      </c>
      <c r="F635" s="2">
        <f>'2 Diagnostics Ordering list'!G600*'2 Diagnostics Ordering list'!L600</f>
        <v>0</v>
      </c>
      <c r="G635" s="2">
        <f>'2 Diagnostics Ordering list'!J600</f>
        <v>0</v>
      </c>
    </row>
    <row r="636" spans="1:7" x14ac:dyDescent="0.2">
      <c r="A636" s="2">
        <f>'2 Diagnostics Ordering list'!A601</f>
        <v>106766</v>
      </c>
      <c r="B636" s="2" t="str">
        <f>'2 Diagnostics Ordering list'!F601</f>
        <v>TTM</v>
      </c>
      <c r="C636" s="2">
        <f>'2 Diagnostics Ordering list'!G601</f>
        <v>0</v>
      </c>
      <c r="D636" s="2" t="str">
        <f>'2 Diagnostics Ordering list'!K601</f>
        <v>General Cargo Large</v>
      </c>
      <c r="E636" s="2">
        <f>'2 Diagnostics Ordering list'!G601*'2 Diagnostics Ordering list'!P601</f>
        <v>0</v>
      </c>
      <c r="F636" s="2">
        <f>'2 Diagnostics Ordering list'!G601*'2 Diagnostics Ordering list'!L601</f>
        <v>0</v>
      </c>
      <c r="G636" s="2">
        <f>'2 Diagnostics Ordering list'!J601</f>
        <v>0</v>
      </c>
    </row>
    <row r="637" spans="1:7" x14ac:dyDescent="0.2">
      <c r="A637" s="2">
        <f>'2 Diagnostics Ordering list'!A602</f>
        <v>106767</v>
      </c>
      <c r="B637" s="2" t="str">
        <f>'2 Diagnostics Ordering list'!F602</f>
        <v>TTM</v>
      </c>
      <c r="C637" s="2">
        <f>'2 Diagnostics Ordering list'!G602</f>
        <v>0</v>
      </c>
      <c r="D637" s="2" t="str">
        <f>'2 Diagnostics Ordering list'!K602</f>
        <v>General Cargo</v>
      </c>
      <c r="E637" s="2">
        <f>'2 Diagnostics Ordering list'!G602*'2 Diagnostics Ordering list'!P602</f>
        <v>0</v>
      </c>
      <c r="F637" s="2">
        <f>'2 Diagnostics Ordering list'!G602*'2 Diagnostics Ordering list'!L602</f>
        <v>0</v>
      </c>
      <c r="G637" s="2">
        <f>'2 Diagnostics Ordering list'!J602</f>
        <v>0</v>
      </c>
    </row>
    <row r="638" spans="1:7" x14ac:dyDescent="0.2">
      <c r="A638" s="2">
        <f>'2 Diagnostics Ordering list'!A603</f>
        <v>106768</v>
      </c>
      <c r="B638" s="2" t="str">
        <f>'2 Diagnostics Ordering list'!F603</f>
        <v>TTM</v>
      </c>
      <c r="C638" s="2">
        <f>'2 Diagnostics Ordering list'!G603</f>
        <v>0</v>
      </c>
      <c r="D638" s="2" t="str">
        <f>'2 Diagnostics Ordering list'!K603</f>
        <v>General Cargo</v>
      </c>
      <c r="E638" s="2">
        <f>'2 Diagnostics Ordering list'!G603*'2 Diagnostics Ordering list'!P603</f>
        <v>0</v>
      </c>
      <c r="F638" s="2">
        <f>'2 Diagnostics Ordering list'!G603*'2 Diagnostics Ordering list'!L603</f>
        <v>0</v>
      </c>
      <c r="G638" s="2">
        <f>'2 Diagnostics Ordering list'!J603</f>
        <v>0</v>
      </c>
    </row>
    <row r="639" spans="1:7" x14ac:dyDescent="0.2">
      <c r="A639" s="2">
        <f>'2 Diagnostics Ordering list'!A604</f>
        <v>106769</v>
      </c>
      <c r="B639" s="2" t="str">
        <f>'2 Diagnostics Ordering list'!F604</f>
        <v>TTM</v>
      </c>
      <c r="C639" s="2">
        <f>'2 Diagnostics Ordering list'!G604</f>
        <v>0</v>
      </c>
      <c r="D639" s="2" t="str">
        <f>'2 Diagnostics Ordering list'!K604</f>
        <v>General Cargo</v>
      </c>
      <c r="E639" s="2">
        <f>'2 Diagnostics Ordering list'!G604*'2 Diagnostics Ordering list'!P604</f>
        <v>0</v>
      </c>
      <c r="F639" s="2">
        <f>'2 Diagnostics Ordering list'!G604*'2 Diagnostics Ordering list'!L604</f>
        <v>0</v>
      </c>
      <c r="G639" s="2">
        <f>'2 Diagnostics Ordering list'!J604</f>
        <v>0</v>
      </c>
    </row>
    <row r="640" spans="1:7" x14ac:dyDescent="0.2">
      <c r="A640" s="2">
        <f>'2 Diagnostics Ordering list'!A605</f>
        <v>106770</v>
      </c>
      <c r="B640" s="2" t="str">
        <f>'2 Diagnostics Ordering list'!F605</f>
        <v>TTM</v>
      </c>
      <c r="C640" s="2">
        <f>'2 Diagnostics Ordering list'!G605</f>
        <v>0</v>
      </c>
      <c r="D640" s="2" t="str">
        <f>'2 Diagnostics Ordering list'!K605</f>
        <v>General Cargo</v>
      </c>
      <c r="E640" s="2">
        <f>'2 Diagnostics Ordering list'!G605*'2 Diagnostics Ordering list'!P605</f>
        <v>0</v>
      </c>
      <c r="F640" s="2">
        <f>'2 Diagnostics Ordering list'!G605*'2 Diagnostics Ordering list'!L605</f>
        <v>0</v>
      </c>
      <c r="G640" s="2">
        <f>'2 Diagnostics Ordering list'!J605</f>
        <v>0</v>
      </c>
    </row>
    <row r="641" spans="1:7" x14ac:dyDescent="0.2">
      <c r="A641" s="2">
        <f>'2 Diagnostics Ordering list'!A606</f>
        <v>106771</v>
      </c>
      <c r="B641" s="2" t="str">
        <f>'2 Diagnostics Ordering list'!F606</f>
        <v>TTM</v>
      </c>
      <c r="C641" s="2">
        <f>'2 Diagnostics Ordering list'!G606</f>
        <v>0</v>
      </c>
      <c r="D641" s="2" t="str">
        <f>'2 Diagnostics Ordering list'!K606</f>
        <v>General Cargo</v>
      </c>
      <c r="E641" s="2">
        <f>'2 Diagnostics Ordering list'!G606*'2 Diagnostics Ordering list'!P606</f>
        <v>0</v>
      </c>
      <c r="F641" s="2">
        <f>'2 Diagnostics Ordering list'!G606*'2 Diagnostics Ordering list'!L606</f>
        <v>0</v>
      </c>
      <c r="G641" s="2">
        <f>'2 Diagnostics Ordering list'!J606</f>
        <v>0</v>
      </c>
    </row>
    <row r="642" spans="1:7" x14ac:dyDescent="0.2">
      <c r="A642" s="2">
        <f>'2 Diagnostics Ordering list'!A607</f>
        <v>106772</v>
      </c>
      <c r="B642" s="2" t="str">
        <f>'2 Diagnostics Ordering list'!F607</f>
        <v>TTM</v>
      </c>
      <c r="C642" s="2">
        <f>'2 Diagnostics Ordering list'!G607</f>
        <v>0</v>
      </c>
      <c r="D642" s="2" t="str">
        <f>'2 Diagnostics Ordering list'!K607</f>
        <v>General Cargo</v>
      </c>
      <c r="E642" s="2">
        <f>'2 Diagnostics Ordering list'!G607*'2 Diagnostics Ordering list'!P607</f>
        <v>0</v>
      </c>
      <c r="F642" s="2">
        <f>'2 Diagnostics Ordering list'!G607*'2 Diagnostics Ordering list'!L607</f>
        <v>0</v>
      </c>
      <c r="G642" s="2">
        <f>'2 Diagnostics Ordering list'!J607</f>
        <v>0</v>
      </c>
    </row>
    <row r="643" spans="1:7" x14ac:dyDescent="0.2">
      <c r="A643" s="2">
        <f>'2 Diagnostics Ordering list'!A608</f>
        <v>106773</v>
      </c>
      <c r="B643" s="2" t="str">
        <f>'2 Diagnostics Ordering list'!F608</f>
        <v>TTM</v>
      </c>
      <c r="C643" s="2">
        <f>'2 Diagnostics Ordering list'!G608</f>
        <v>0</v>
      </c>
      <c r="D643" s="2" t="str">
        <f>'2 Diagnostics Ordering list'!K608</f>
        <v>General Cargo</v>
      </c>
      <c r="E643" s="2">
        <f>'2 Diagnostics Ordering list'!G608*'2 Diagnostics Ordering list'!P608</f>
        <v>0</v>
      </c>
      <c r="F643" s="2">
        <f>'2 Diagnostics Ordering list'!G608*'2 Diagnostics Ordering list'!L608</f>
        <v>0</v>
      </c>
      <c r="G643" s="2">
        <f>'2 Diagnostics Ordering list'!J608</f>
        <v>0</v>
      </c>
    </row>
    <row r="644" spans="1:7" x14ac:dyDescent="0.2">
      <c r="A644" s="2">
        <f>'2 Diagnostics Ordering list'!A609</f>
        <v>106489</v>
      </c>
      <c r="B644" s="2" t="str">
        <f>'2 Diagnostics Ordering list'!F609</f>
        <v>TTM</v>
      </c>
      <c r="C644" s="2">
        <f>'2 Diagnostics Ordering list'!G609</f>
        <v>0</v>
      </c>
      <c r="D644" s="2" t="str">
        <f>'2 Diagnostics Ordering list'!K609</f>
        <v>Service</v>
      </c>
      <c r="E644" s="2" t="e">
        <f>'2 Diagnostics Ordering list'!G609*'2 Diagnostics Ordering list'!P609</f>
        <v>#VALUE!</v>
      </c>
      <c r="F644" s="2" t="e">
        <f>'2 Diagnostics Ordering list'!G609*'2 Diagnostics Ordering list'!L609</f>
        <v>#VALUE!</v>
      </c>
      <c r="G644" s="2">
        <f>'2 Diagnostics Ordering list'!J609</f>
        <v>0</v>
      </c>
    </row>
    <row r="645" spans="1:7" x14ac:dyDescent="0.2">
      <c r="A645" s="2">
        <f>'2 Diagnostics Ordering list'!A610</f>
        <v>106870</v>
      </c>
      <c r="B645" s="2" t="str">
        <f>'2 Diagnostics Ordering list'!F610</f>
        <v>AMEX</v>
      </c>
      <c r="C645" s="2">
        <f>'2 Diagnostics Ordering list'!G610</f>
        <v>0</v>
      </c>
      <c r="D645" s="2" t="str">
        <f>'2 Diagnostics Ordering list'!K610</f>
        <v>General Cargo Large</v>
      </c>
      <c r="E645" s="2">
        <f>'2 Diagnostics Ordering list'!G610*'2 Diagnostics Ordering list'!P610</f>
        <v>0</v>
      </c>
      <c r="F645" s="2">
        <f>'2 Diagnostics Ordering list'!G610*'2 Diagnostics Ordering list'!L610</f>
        <v>0</v>
      </c>
      <c r="G645" s="2">
        <f>'2 Diagnostics Ordering list'!J610</f>
        <v>0</v>
      </c>
    </row>
    <row r="646" spans="1:7" x14ac:dyDescent="0.2">
      <c r="A646" s="2">
        <f>'2 Diagnostics Ordering list'!A611</f>
        <v>106871</v>
      </c>
      <c r="B646" s="2" t="str">
        <f>'2 Diagnostics Ordering list'!F611</f>
        <v>AMEX</v>
      </c>
      <c r="C646" s="2">
        <f>'2 Diagnostics Ordering list'!G611</f>
        <v>0</v>
      </c>
      <c r="D646" s="2" t="str">
        <f>'2 Diagnostics Ordering list'!K611</f>
        <v>General Cargo</v>
      </c>
      <c r="E646" s="2">
        <f>'2 Diagnostics Ordering list'!G611*'2 Diagnostics Ordering list'!P611</f>
        <v>0</v>
      </c>
      <c r="F646" s="2">
        <f>'2 Diagnostics Ordering list'!G611*'2 Diagnostics Ordering list'!L611</f>
        <v>0</v>
      </c>
      <c r="G646" s="2">
        <f>'2 Diagnostics Ordering list'!J611</f>
        <v>0</v>
      </c>
    </row>
    <row r="647" spans="1:7" x14ac:dyDescent="0.2">
      <c r="A647" s="2">
        <f>'2 Diagnostics Ordering list'!A612</f>
        <v>106872</v>
      </c>
      <c r="B647" s="2" t="str">
        <f>'2 Diagnostics Ordering list'!F612</f>
        <v>AMEX</v>
      </c>
      <c r="C647" s="2">
        <f>'2 Diagnostics Ordering list'!G612</f>
        <v>0</v>
      </c>
      <c r="D647" s="2" t="str">
        <f>'2 Diagnostics Ordering list'!K612</f>
        <v>General Cargo</v>
      </c>
      <c r="E647" s="2">
        <f>'2 Diagnostics Ordering list'!G612*'2 Diagnostics Ordering list'!P612</f>
        <v>0</v>
      </c>
      <c r="F647" s="2">
        <f>'2 Diagnostics Ordering list'!G612*'2 Diagnostics Ordering list'!L612</f>
        <v>0</v>
      </c>
      <c r="G647" s="2">
        <f>'2 Diagnostics Ordering list'!J612</f>
        <v>0</v>
      </c>
    </row>
    <row r="648" spans="1:7" x14ac:dyDescent="0.2">
      <c r="A648" s="2">
        <f>'2 Diagnostics Ordering list'!A613</f>
        <v>106873</v>
      </c>
      <c r="B648" s="2" t="str">
        <f>'2 Diagnostics Ordering list'!F613</f>
        <v>AMEX</v>
      </c>
      <c r="C648" s="2">
        <f>'2 Diagnostics Ordering list'!G613</f>
        <v>0</v>
      </c>
      <c r="D648" s="2" t="str">
        <f>'2 Diagnostics Ordering list'!K613</f>
        <v>General Cargo</v>
      </c>
      <c r="E648" s="2">
        <f>'2 Diagnostics Ordering list'!G613*'2 Diagnostics Ordering list'!P613</f>
        <v>0</v>
      </c>
      <c r="F648" s="2">
        <f>'2 Diagnostics Ordering list'!G613*'2 Diagnostics Ordering list'!L613</f>
        <v>0</v>
      </c>
      <c r="G648" s="2">
        <f>'2 Diagnostics Ordering list'!J613</f>
        <v>0</v>
      </c>
    </row>
    <row r="649" spans="1:7" x14ac:dyDescent="0.2">
      <c r="A649" s="2">
        <f>'2 Diagnostics Ordering list'!A614</f>
        <v>106874</v>
      </c>
      <c r="B649" s="2" t="str">
        <f>'2 Diagnostics Ordering list'!F614</f>
        <v>AMEX</v>
      </c>
      <c r="C649" s="2">
        <f>'2 Diagnostics Ordering list'!G614</f>
        <v>0</v>
      </c>
      <c r="D649" s="2" t="str">
        <f>'2 Diagnostics Ordering list'!K614</f>
        <v>General Cargo</v>
      </c>
      <c r="E649" s="2">
        <f>'2 Diagnostics Ordering list'!G614*'2 Diagnostics Ordering list'!P614</f>
        <v>0</v>
      </c>
      <c r="F649" s="2">
        <f>'2 Diagnostics Ordering list'!G614*'2 Diagnostics Ordering list'!L614</f>
        <v>0</v>
      </c>
      <c r="G649" s="2">
        <f>'2 Diagnostics Ordering list'!J614</f>
        <v>0</v>
      </c>
    </row>
    <row r="650" spans="1:7" x14ac:dyDescent="0.2">
      <c r="A650" s="2">
        <f>'2 Diagnostics Ordering list'!A615</f>
        <v>106875</v>
      </c>
      <c r="B650" s="2" t="str">
        <f>'2 Diagnostics Ordering list'!F615</f>
        <v>AMEX</v>
      </c>
      <c r="C650" s="2">
        <f>'2 Diagnostics Ordering list'!G615</f>
        <v>0</v>
      </c>
      <c r="D650" s="2" t="str">
        <f>'2 Diagnostics Ordering list'!K615</f>
        <v>General Cargo</v>
      </c>
      <c r="E650" s="2">
        <f>'2 Diagnostics Ordering list'!G615*'2 Diagnostics Ordering list'!P615</f>
        <v>0</v>
      </c>
      <c r="F650" s="2">
        <f>'2 Diagnostics Ordering list'!G615*'2 Diagnostics Ordering list'!L615</f>
        <v>0</v>
      </c>
      <c r="G650" s="2">
        <f>'2 Diagnostics Ordering list'!J615</f>
        <v>0</v>
      </c>
    </row>
    <row r="651" spans="1:7" x14ac:dyDescent="0.2">
      <c r="A651" s="2">
        <f>'2 Diagnostics Ordering list'!A616</f>
        <v>106876</v>
      </c>
      <c r="B651" s="2" t="str">
        <f>'2 Diagnostics Ordering list'!F616</f>
        <v>AMEX</v>
      </c>
      <c r="C651" s="2">
        <f>'2 Diagnostics Ordering list'!G616</f>
        <v>0</v>
      </c>
      <c r="D651" s="2" t="str">
        <f>'2 Diagnostics Ordering list'!K616</f>
        <v>General Cargo</v>
      </c>
      <c r="E651" s="2">
        <f>'2 Diagnostics Ordering list'!G616*'2 Diagnostics Ordering list'!P616</f>
        <v>0</v>
      </c>
      <c r="F651" s="2">
        <f>'2 Diagnostics Ordering list'!G616*'2 Diagnostics Ordering list'!L616</f>
        <v>0</v>
      </c>
      <c r="G651" s="2">
        <f>'2 Diagnostics Ordering list'!J616</f>
        <v>0</v>
      </c>
    </row>
    <row r="652" spans="1:7" x14ac:dyDescent="0.2">
      <c r="A652" s="2">
        <f>'2 Diagnostics Ordering list'!A617</f>
        <v>106877</v>
      </c>
      <c r="B652" s="2" t="str">
        <f>'2 Diagnostics Ordering list'!F617</f>
        <v>AMEX</v>
      </c>
      <c r="C652" s="2">
        <f>'2 Diagnostics Ordering list'!G617</f>
        <v>0</v>
      </c>
      <c r="D652" s="2" t="str">
        <f>'2 Diagnostics Ordering list'!K617</f>
        <v>General Cargo</v>
      </c>
      <c r="E652" s="2">
        <f>'2 Diagnostics Ordering list'!G617*'2 Diagnostics Ordering list'!P617</f>
        <v>0</v>
      </c>
      <c r="F652" s="2">
        <f>'2 Diagnostics Ordering list'!G617*'2 Diagnostics Ordering list'!L617</f>
        <v>0</v>
      </c>
      <c r="G652" s="2">
        <f>'2 Diagnostics Ordering list'!J617</f>
        <v>0</v>
      </c>
    </row>
    <row r="653" spans="1:7" x14ac:dyDescent="0.2">
      <c r="A653" s="2">
        <f>'2 Diagnostics Ordering list'!A618</f>
        <v>106868</v>
      </c>
      <c r="B653" s="2" t="str">
        <f>'2 Diagnostics Ordering list'!F618</f>
        <v>AMEX</v>
      </c>
      <c r="C653" s="2">
        <f>'2 Diagnostics Ordering list'!G618</f>
        <v>0</v>
      </c>
      <c r="D653" s="2" t="str">
        <f>'2 Diagnostics Ordering list'!K618</f>
        <v>Service</v>
      </c>
      <c r="E653" s="2" t="e">
        <f>'2 Diagnostics Ordering list'!G618*'2 Diagnostics Ordering list'!P618</f>
        <v>#VALUE!</v>
      </c>
      <c r="F653" s="2" t="e">
        <f>'2 Diagnostics Ordering list'!G618*'2 Diagnostics Ordering list'!L618</f>
        <v>#VALUE!</v>
      </c>
      <c r="G653" s="2">
        <f>'2 Diagnostics Ordering list'!J618</f>
        <v>0</v>
      </c>
    </row>
    <row r="654" spans="1:7" x14ac:dyDescent="0.2">
      <c r="A654" s="2" t="str">
        <f>'2 Diagnostics Ordering list'!A619</f>
        <v>6.3.4 Biosafety cabinet Class II Type A2, 6 feet</v>
      </c>
      <c r="B654" s="2">
        <f>'2 Diagnostics Ordering list'!F619</f>
        <v>0</v>
      </c>
      <c r="C654" s="2">
        <f>'2 Diagnostics Ordering list'!G619</f>
        <v>0</v>
      </c>
      <c r="D654" s="2">
        <f>'2 Diagnostics Ordering list'!K619</f>
        <v>0</v>
      </c>
      <c r="E654" s="2">
        <f>'2 Diagnostics Ordering list'!G619*'2 Diagnostics Ordering list'!P619</f>
        <v>0</v>
      </c>
      <c r="F654" s="2">
        <f>'2 Diagnostics Ordering list'!G619*'2 Diagnostics Ordering list'!L619</f>
        <v>0</v>
      </c>
      <c r="G654" s="2">
        <f>'2 Diagnostics Ordering list'!J619</f>
        <v>0</v>
      </c>
    </row>
    <row r="655" spans="1:7" x14ac:dyDescent="0.2">
      <c r="A655" s="2">
        <f>'2 Diagnostics Ordering list'!A620</f>
        <v>106775</v>
      </c>
      <c r="B655" s="2" t="str">
        <f>'2 Diagnostics Ordering list'!F620</f>
        <v>TTM</v>
      </c>
      <c r="C655" s="2">
        <f>'2 Diagnostics Ordering list'!G620</f>
        <v>0</v>
      </c>
      <c r="D655" s="2" t="str">
        <f>'2 Diagnostics Ordering list'!K620</f>
        <v>General Cargo Large</v>
      </c>
      <c r="E655" s="2">
        <f>'2 Diagnostics Ordering list'!G620*'2 Diagnostics Ordering list'!P620</f>
        <v>0</v>
      </c>
      <c r="F655" s="2">
        <f>'2 Diagnostics Ordering list'!G620*'2 Diagnostics Ordering list'!L620</f>
        <v>0</v>
      </c>
      <c r="G655" s="2">
        <f>'2 Diagnostics Ordering list'!J620</f>
        <v>0</v>
      </c>
    </row>
    <row r="656" spans="1:7" x14ac:dyDescent="0.2">
      <c r="A656" s="2">
        <f>'2 Diagnostics Ordering list'!A621</f>
        <v>106776</v>
      </c>
      <c r="B656" s="2" t="str">
        <f>'2 Diagnostics Ordering list'!F621</f>
        <v>TTM</v>
      </c>
      <c r="C656" s="2">
        <f>'2 Diagnostics Ordering list'!G621</f>
        <v>0</v>
      </c>
      <c r="D656" s="2" t="str">
        <f>'2 Diagnostics Ordering list'!K621</f>
        <v>General Cargo</v>
      </c>
      <c r="E656" s="2">
        <f>'2 Diagnostics Ordering list'!G621*'2 Diagnostics Ordering list'!P621</f>
        <v>0</v>
      </c>
      <c r="F656" s="2">
        <f>'2 Diagnostics Ordering list'!G621*'2 Diagnostics Ordering list'!L621</f>
        <v>0</v>
      </c>
      <c r="G656" s="2">
        <f>'2 Diagnostics Ordering list'!J621</f>
        <v>0</v>
      </c>
    </row>
    <row r="657" spans="1:7" x14ac:dyDescent="0.2">
      <c r="A657" s="2">
        <f>'2 Diagnostics Ordering list'!A622</f>
        <v>106777</v>
      </c>
      <c r="B657" s="2" t="str">
        <f>'2 Diagnostics Ordering list'!F622</f>
        <v>TTM</v>
      </c>
      <c r="C657" s="2">
        <f>'2 Diagnostics Ordering list'!G622</f>
        <v>0</v>
      </c>
      <c r="D657" s="2" t="str">
        <f>'2 Diagnostics Ordering list'!K622</f>
        <v>General Cargo</v>
      </c>
      <c r="E657" s="2">
        <f>'2 Diagnostics Ordering list'!G622*'2 Diagnostics Ordering list'!P622</f>
        <v>0</v>
      </c>
      <c r="F657" s="2">
        <f>'2 Diagnostics Ordering list'!G622*'2 Diagnostics Ordering list'!L622</f>
        <v>0</v>
      </c>
      <c r="G657" s="2">
        <f>'2 Diagnostics Ordering list'!J622</f>
        <v>0</v>
      </c>
    </row>
    <row r="658" spans="1:7" x14ac:dyDescent="0.2">
      <c r="A658" s="2">
        <f>'2 Diagnostics Ordering list'!A623</f>
        <v>106778</v>
      </c>
      <c r="B658" s="2" t="str">
        <f>'2 Diagnostics Ordering list'!F623</f>
        <v>TTM</v>
      </c>
      <c r="C658" s="2">
        <f>'2 Diagnostics Ordering list'!G623</f>
        <v>0</v>
      </c>
      <c r="D658" s="2" t="str">
        <f>'2 Diagnostics Ordering list'!K623</f>
        <v>General Cargo</v>
      </c>
      <c r="E658" s="2">
        <f>'2 Diagnostics Ordering list'!G623*'2 Diagnostics Ordering list'!P623</f>
        <v>0</v>
      </c>
      <c r="F658" s="2">
        <f>'2 Diagnostics Ordering list'!G623*'2 Diagnostics Ordering list'!L623</f>
        <v>0</v>
      </c>
      <c r="G658" s="2">
        <f>'2 Diagnostics Ordering list'!J623</f>
        <v>0</v>
      </c>
    </row>
    <row r="659" spans="1:7" x14ac:dyDescent="0.2">
      <c r="A659" s="2">
        <f>'2 Diagnostics Ordering list'!A624</f>
        <v>106779</v>
      </c>
      <c r="B659" s="2" t="str">
        <f>'2 Diagnostics Ordering list'!F624</f>
        <v>TTM</v>
      </c>
      <c r="C659" s="2">
        <f>'2 Diagnostics Ordering list'!G624</f>
        <v>0</v>
      </c>
      <c r="D659" s="2" t="str">
        <f>'2 Diagnostics Ordering list'!K624</f>
        <v>General Cargo</v>
      </c>
      <c r="E659" s="2">
        <f>'2 Diagnostics Ordering list'!G624*'2 Diagnostics Ordering list'!P624</f>
        <v>0</v>
      </c>
      <c r="F659" s="2">
        <f>'2 Diagnostics Ordering list'!G624*'2 Diagnostics Ordering list'!L624</f>
        <v>0</v>
      </c>
      <c r="G659" s="2">
        <f>'2 Diagnostics Ordering list'!J624</f>
        <v>0</v>
      </c>
    </row>
    <row r="660" spans="1:7" x14ac:dyDescent="0.2">
      <c r="A660" s="2">
        <f>'2 Diagnostics Ordering list'!A625</f>
        <v>106780</v>
      </c>
      <c r="B660" s="2" t="str">
        <f>'2 Diagnostics Ordering list'!F625</f>
        <v>TTM</v>
      </c>
      <c r="C660" s="2">
        <f>'2 Diagnostics Ordering list'!G625</f>
        <v>0</v>
      </c>
      <c r="D660" s="2" t="str">
        <f>'2 Diagnostics Ordering list'!K625</f>
        <v>General Cargo</v>
      </c>
      <c r="E660" s="2">
        <f>'2 Diagnostics Ordering list'!G625*'2 Diagnostics Ordering list'!P625</f>
        <v>0</v>
      </c>
      <c r="F660" s="2">
        <f>'2 Diagnostics Ordering list'!G625*'2 Diagnostics Ordering list'!L625</f>
        <v>0</v>
      </c>
      <c r="G660" s="2">
        <f>'2 Diagnostics Ordering list'!J625</f>
        <v>0</v>
      </c>
    </row>
    <row r="661" spans="1:7" x14ac:dyDescent="0.2">
      <c r="A661" s="2">
        <f>'2 Diagnostics Ordering list'!A626</f>
        <v>106781</v>
      </c>
      <c r="B661" s="2" t="str">
        <f>'2 Diagnostics Ordering list'!F626</f>
        <v>TTM</v>
      </c>
      <c r="C661" s="2">
        <f>'2 Diagnostics Ordering list'!G626</f>
        <v>0</v>
      </c>
      <c r="D661" s="2" t="str">
        <f>'2 Diagnostics Ordering list'!K626</f>
        <v>General Cargo</v>
      </c>
      <c r="E661" s="2">
        <f>'2 Diagnostics Ordering list'!G626*'2 Diagnostics Ordering list'!P626</f>
        <v>0</v>
      </c>
      <c r="F661" s="2">
        <f>'2 Diagnostics Ordering list'!G626*'2 Diagnostics Ordering list'!L626</f>
        <v>0</v>
      </c>
      <c r="G661" s="2">
        <f>'2 Diagnostics Ordering list'!J626</f>
        <v>0</v>
      </c>
    </row>
    <row r="662" spans="1:7" x14ac:dyDescent="0.2">
      <c r="A662" s="2">
        <f>'2 Diagnostics Ordering list'!A627</f>
        <v>106782</v>
      </c>
      <c r="B662" s="2" t="str">
        <f>'2 Diagnostics Ordering list'!F627</f>
        <v>TTM</v>
      </c>
      <c r="C662" s="2">
        <f>'2 Diagnostics Ordering list'!G627</f>
        <v>0</v>
      </c>
      <c r="D662" s="2" t="str">
        <f>'2 Diagnostics Ordering list'!K627</f>
        <v>General Cargo</v>
      </c>
      <c r="E662" s="2">
        <f>'2 Diagnostics Ordering list'!G627*'2 Diagnostics Ordering list'!P627</f>
        <v>0</v>
      </c>
      <c r="F662" s="2">
        <f>'2 Diagnostics Ordering list'!G627*'2 Diagnostics Ordering list'!L627</f>
        <v>0</v>
      </c>
      <c r="G662" s="2">
        <f>'2 Diagnostics Ordering list'!J627</f>
        <v>0</v>
      </c>
    </row>
    <row r="663" spans="1:7" x14ac:dyDescent="0.2">
      <c r="A663" s="2">
        <f>'2 Diagnostics Ordering list'!A628</f>
        <v>106489</v>
      </c>
      <c r="B663" s="2" t="str">
        <f>'2 Diagnostics Ordering list'!F628</f>
        <v>TTM</v>
      </c>
      <c r="C663" s="2">
        <f>'2 Diagnostics Ordering list'!G628</f>
        <v>0</v>
      </c>
      <c r="D663" s="2" t="str">
        <f>'2 Diagnostics Ordering list'!K628</f>
        <v>Service</v>
      </c>
      <c r="E663" s="2" t="e">
        <f>'2 Diagnostics Ordering list'!G628*'2 Diagnostics Ordering list'!P628</f>
        <v>#VALUE!</v>
      </c>
      <c r="F663" s="2" t="e">
        <f>'2 Diagnostics Ordering list'!G628*'2 Diagnostics Ordering list'!L628</f>
        <v>#VALUE!</v>
      </c>
      <c r="G663" s="2">
        <f>'2 Diagnostics Ordering list'!J628</f>
        <v>0</v>
      </c>
    </row>
    <row r="664" spans="1:7" x14ac:dyDescent="0.2">
      <c r="A664" s="2">
        <f>'2 Diagnostics Ordering list'!A629</f>
        <v>106878</v>
      </c>
      <c r="B664" s="2" t="str">
        <f>'2 Diagnostics Ordering list'!F629</f>
        <v>AMEX</v>
      </c>
      <c r="C664" s="2">
        <f>'2 Diagnostics Ordering list'!G629</f>
        <v>0</v>
      </c>
      <c r="D664" s="2" t="str">
        <f>'2 Diagnostics Ordering list'!K629</f>
        <v>General Cargo Large</v>
      </c>
      <c r="E664" s="2">
        <f>'2 Diagnostics Ordering list'!G629*'2 Diagnostics Ordering list'!P629</f>
        <v>0</v>
      </c>
      <c r="F664" s="2">
        <f>'2 Diagnostics Ordering list'!G629*'2 Diagnostics Ordering list'!L629</f>
        <v>0</v>
      </c>
      <c r="G664" s="2">
        <f>'2 Diagnostics Ordering list'!J629</f>
        <v>0</v>
      </c>
    </row>
    <row r="665" spans="1:7" x14ac:dyDescent="0.2">
      <c r="A665" s="2">
        <f>'2 Diagnostics Ordering list'!A630</f>
        <v>106879</v>
      </c>
      <c r="B665" s="2" t="str">
        <f>'2 Diagnostics Ordering list'!F630</f>
        <v>AMEX</v>
      </c>
      <c r="C665" s="2">
        <f>'2 Diagnostics Ordering list'!G630</f>
        <v>0</v>
      </c>
      <c r="D665" s="2" t="str">
        <f>'2 Diagnostics Ordering list'!K630</f>
        <v>General Cargo</v>
      </c>
      <c r="E665" s="2">
        <f>'2 Diagnostics Ordering list'!G630*'2 Diagnostics Ordering list'!P630</f>
        <v>0</v>
      </c>
      <c r="F665" s="2">
        <f>'2 Diagnostics Ordering list'!G630*'2 Diagnostics Ordering list'!L630</f>
        <v>0</v>
      </c>
      <c r="G665" s="2">
        <f>'2 Diagnostics Ordering list'!J630</f>
        <v>0</v>
      </c>
    </row>
    <row r="666" spans="1:7" x14ac:dyDescent="0.2">
      <c r="A666" s="2">
        <f>'2 Diagnostics Ordering list'!A631</f>
        <v>106880</v>
      </c>
      <c r="B666" s="2" t="str">
        <f>'2 Diagnostics Ordering list'!F631</f>
        <v>AMEX</v>
      </c>
      <c r="C666" s="2">
        <f>'2 Diagnostics Ordering list'!G631</f>
        <v>0</v>
      </c>
      <c r="D666" s="2" t="str">
        <f>'2 Diagnostics Ordering list'!K631</f>
        <v>General Cargo</v>
      </c>
      <c r="E666" s="2">
        <f>'2 Diagnostics Ordering list'!G631*'2 Diagnostics Ordering list'!P631</f>
        <v>0</v>
      </c>
      <c r="F666" s="2">
        <f>'2 Diagnostics Ordering list'!G631*'2 Diagnostics Ordering list'!L631</f>
        <v>0</v>
      </c>
      <c r="G666" s="2">
        <f>'2 Diagnostics Ordering list'!J631</f>
        <v>0</v>
      </c>
    </row>
    <row r="667" spans="1:7" x14ac:dyDescent="0.2">
      <c r="A667" s="2">
        <f>'2 Diagnostics Ordering list'!A632</f>
        <v>106881</v>
      </c>
      <c r="B667" s="2" t="str">
        <f>'2 Diagnostics Ordering list'!F632</f>
        <v>AMEX</v>
      </c>
      <c r="C667" s="2">
        <f>'2 Diagnostics Ordering list'!G632</f>
        <v>0</v>
      </c>
      <c r="D667" s="2" t="str">
        <f>'2 Diagnostics Ordering list'!K632</f>
        <v>General Cargo</v>
      </c>
      <c r="E667" s="2">
        <f>'2 Diagnostics Ordering list'!G632*'2 Diagnostics Ordering list'!P632</f>
        <v>0</v>
      </c>
      <c r="F667" s="2">
        <f>'2 Diagnostics Ordering list'!G632*'2 Diagnostics Ordering list'!L632</f>
        <v>0</v>
      </c>
      <c r="G667" s="2">
        <f>'2 Diagnostics Ordering list'!J632</f>
        <v>0</v>
      </c>
    </row>
    <row r="668" spans="1:7" x14ac:dyDescent="0.2">
      <c r="A668" s="2">
        <f>'2 Diagnostics Ordering list'!A633</f>
        <v>106882</v>
      </c>
      <c r="B668" s="2" t="str">
        <f>'2 Diagnostics Ordering list'!F633</f>
        <v>AMEX</v>
      </c>
      <c r="C668" s="2">
        <f>'2 Diagnostics Ordering list'!G633</f>
        <v>0</v>
      </c>
      <c r="D668" s="2" t="str">
        <f>'2 Diagnostics Ordering list'!K633</f>
        <v>General Cargo</v>
      </c>
      <c r="E668" s="2">
        <f>'2 Diagnostics Ordering list'!G633*'2 Diagnostics Ordering list'!P633</f>
        <v>0</v>
      </c>
      <c r="F668" s="2">
        <f>'2 Diagnostics Ordering list'!G633*'2 Diagnostics Ordering list'!L633</f>
        <v>0</v>
      </c>
      <c r="G668" s="2">
        <f>'2 Diagnostics Ordering list'!J633</f>
        <v>0</v>
      </c>
    </row>
    <row r="669" spans="1:7" x14ac:dyDescent="0.2">
      <c r="A669" s="2">
        <f>'2 Diagnostics Ordering list'!A634</f>
        <v>106883</v>
      </c>
      <c r="B669" s="2" t="str">
        <f>'2 Diagnostics Ordering list'!F634</f>
        <v>AMEX</v>
      </c>
      <c r="C669" s="2">
        <f>'2 Diagnostics Ordering list'!G634</f>
        <v>0</v>
      </c>
      <c r="D669" s="2" t="str">
        <f>'2 Diagnostics Ordering list'!K634</f>
        <v>General Cargo</v>
      </c>
      <c r="E669" s="2">
        <f>'2 Diagnostics Ordering list'!G634*'2 Diagnostics Ordering list'!P634</f>
        <v>0</v>
      </c>
      <c r="F669" s="2">
        <f>'2 Diagnostics Ordering list'!G634*'2 Diagnostics Ordering list'!L634</f>
        <v>0</v>
      </c>
      <c r="G669" s="2">
        <f>'2 Diagnostics Ordering list'!J634</f>
        <v>0</v>
      </c>
    </row>
    <row r="670" spans="1:7" x14ac:dyDescent="0.2">
      <c r="A670" s="2">
        <f>'2 Diagnostics Ordering list'!A635</f>
        <v>106884</v>
      </c>
      <c r="B670" s="2" t="str">
        <f>'2 Diagnostics Ordering list'!F635</f>
        <v>AMEX</v>
      </c>
      <c r="C670" s="2">
        <f>'2 Diagnostics Ordering list'!G635</f>
        <v>0</v>
      </c>
      <c r="D670" s="2" t="str">
        <f>'2 Diagnostics Ordering list'!K635</f>
        <v>General Cargo</v>
      </c>
      <c r="E670" s="2">
        <f>'2 Diagnostics Ordering list'!G635*'2 Diagnostics Ordering list'!P635</f>
        <v>0</v>
      </c>
      <c r="F670" s="2">
        <f>'2 Diagnostics Ordering list'!G635*'2 Diagnostics Ordering list'!L635</f>
        <v>0</v>
      </c>
      <c r="G670" s="2">
        <f>'2 Diagnostics Ordering list'!J635</f>
        <v>0</v>
      </c>
    </row>
    <row r="671" spans="1:7" x14ac:dyDescent="0.2">
      <c r="A671" s="2">
        <f>'2 Diagnostics Ordering list'!A636</f>
        <v>106885</v>
      </c>
      <c r="B671" s="2" t="str">
        <f>'2 Diagnostics Ordering list'!F636</f>
        <v>AMEX</v>
      </c>
      <c r="C671" s="2">
        <f>'2 Diagnostics Ordering list'!G636</f>
        <v>0</v>
      </c>
      <c r="D671" s="2" t="str">
        <f>'2 Diagnostics Ordering list'!K636</f>
        <v>General Cargo</v>
      </c>
      <c r="E671" s="2">
        <f>'2 Diagnostics Ordering list'!G636*'2 Diagnostics Ordering list'!P636</f>
        <v>0</v>
      </c>
      <c r="F671" s="2">
        <f>'2 Diagnostics Ordering list'!G636*'2 Diagnostics Ordering list'!L636</f>
        <v>0</v>
      </c>
      <c r="G671" s="2">
        <f>'2 Diagnostics Ordering list'!J636</f>
        <v>0</v>
      </c>
    </row>
    <row r="672" spans="1:7" x14ac:dyDescent="0.2">
      <c r="A672" s="2">
        <f>'2 Diagnostics Ordering list'!A637</f>
        <v>106868</v>
      </c>
      <c r="B672" s="2" t="str">
        <f>'2 Diagnostics Ordering list'!F637</f>
        <v>AMEX</v>
      </c>
      <c r="C672" s="2">
        <f>'2 Diagnostics Ordering list'!G637</f>
        <v>0</v>
      </c>
      <c r="D672" s="2" t="str">
        <f>'2 Diagnostics Ordering list'!K637</f>
        <v>Service</v>
      </c>
      <c r="E672" s="2" t="e">
        <f>'2 Diagnostics Ordering list'!G637*'2 Diagnostics Ordering list'!P637</f>
        <v>#VALUE!</v>
      </c>
      <c r="F672" s="2" t="e">
        <f>'2 Diagnostics Ordering list'!G637*'2 Diagnostics Ordering list'!L637</f>
        <v>#VALUE!</v>
      </c>
      <c r="G672" s="2">
        <f>'2 Diagnostics Ordering list'!J637</f>
        <v>0</v>
      </c>
    </row>
    <row r="673" spans="1:7" x14ac:dyDescent="0.2">
      <c r="A673" s="2" t="str">
        <f>'2 Diagnostics Ordering list'!A638</f>
        <v>6.4 LABORATORY FURNITURE</v>
      </c>
      <c r="B673" s="2">
        <f>'2 Diagnostics Ordering list'!F638</f>
        <v>0</v>
      </c>
      <c r="C673" s="2">
        <f>'2 Diagnostics Ordering list'!G638</f>
        <v>0</v>
      </c>
      <c r="D673" s="2">
        <f>'2 Diagnostics Ordering list'!K638</f>
        <v>0</v>
      </c>
      <c r="E673" s="2">
        <f>'2 Diagnostics Ordering list'!G638*'2 Diagnostics Ordering list'!P638</f>
        <v>0</v>
      </c>
      <c r="F673" s="2">
        <f>'2 Diagnostics Ordering list'!G638*'2 Diagnostics Ordering list'!L638</f>
        <v>0</v>
      </c>
      <c r="G673" s="2">
        <f>'2 Diagnostics Ordering list'!J638</f>
        <v>0</v>
      </c>
    </row>
    <row r="674" spans="1:7" x14ac:dyDescent="0.2">
      <c r="A674" s="2" t="str">
        <f>'2 Diagnostics Ordering list'!A639</f>
        <v>6.4.1 Laboratory furniture</v>
      </c>
      <c r="B674" s="2">
        <f>'2 Diagnostics Ordering list'!F639</f>
        <v>0</v>
      </c>
      <c r="C674" s="2">
        <f>'2 Diagnostics Ordering list'!G639</f>
        <v>0</v>
      </c>
      <c r="D674" s="2">
        <f>'2 Diagnostics Ordering list'!K639</f>
        <v>0</v>
      </c>
      <c r="E674" s="2">
        <f>'2 Diagnostics Ordering list'!G639*'2 Diagnostics Ordering list'!P639</f>
        <v>0</v>
      </c>
      <c r="F674" s="2">
        <f>'2 Diagnostics Ordering list'!G639*'2 Diagnostics Ordering list'!L639</f>
        <v>0</v>
      </c>
      <c r="G674" s="2">
        <f>'2 Diagnostics Ordering list'!J639</f>
        <v>0</v>
      </c>
    </row>
    <row r="675" spans="1:7" x14ac:dyDescent="0.2">
      <c r="A675" s="2">
        <f>'2 Diagnostics Ordering list'!A640</f>
        <v>106082</v>
      </c>
      <c r="B675" s="2" t="str">
        <f>'2 Diagnostics Ordering list'!F640</f>
        <v>TTM</v>
      </c>
      <c r="C675" s="2">
        <f>'2 Diagnostics Ordering list'!G640</f>
        <v>0</v>
      </c>
      <c r="D675" s="2" t="str">
        <f>'2 Diagnostics Ordering list'!K640</f>
        <v>General Cargo</v>
      </c>
      <c r="E675" s="2">
        <f>'2 Diagnostics Ordering list'!G640*'2 Diagnostics Ordering list'!P640</f>
        <v>0</v>
      </c>
      <c r="F675" s="2">
        <f>'2 Diagnostics Ordering list'!G640*'2 Diagnostics Ordering list'!L640</f>
        <v>0</v>
      </c>
      <c r="G675" s="2">
        <f>'2 Diagnostics Ordering list'!J640</f>
        <v>0</v>
      </c>
    </row>
    <row r="676" spans="1:7" x14ac:dyDescent="0.2">
      <c r="A676" s="2">
        <f>'2 Diagnostics Ordering list'!A641</f>
        <v>106083</v>
      </c>
      <c r="B676" s="2" t="str">
        <f>'2 Diagnostics Ordering list'!F641</f>
        <v>TTM</v>
      </c>
      <c r="C676" s="2">
        <f>'2 Diagnostics Ordering list'!G641</f>
        <v>0</v>
      </c>
      <c r="D676" s="2" t="str">
        <f>'2 Diagnostics Ordering list'!K641</f>
        <v>General Cargo</v>
      </c>
      <c r="E676" s="2">
        <f>'2 Diagnostics Ordering list'!G641*'2 Diagnostics Ordering list'!P641</f>
        <v>0</v>
      </c>
      <c r="F676" s="2">
        <f>'2 Diagnostics Ordering list'!G641*'2 Diagnostics Ordering list'!L641</f>
        <v>0</v>
      </c>
      <c r="G676" s="2">
        <f>'2 Diagnostics Ordering list'!J641</f>
        <v>0</v>
      </c>
    </row>
    <row r="677" spans="1:7" x14ac:dyDescent="0.2">
      <c r="A677" s="2">
        <f>'2 Diagnostics Ordering list'!A642</f>
        <v>0</v>
      </c>
      <c r="B677" s="2">
        <f>'2 Diagnostics Ordering list'!F642</f>
        <v>0</v>
      </c>
      <c r="C677" s="2">
        <f>'2 Diagnostics Ordering list'!G642</f>
        <v>0</v>
      </c>
      <c r="D677" s="2">
        <f>'2 Diagnostics Ordering list'!K642</f>
        <v>0</v>
      </c>
      <c r="E677" s="2">
        <f>'2 Diagnostics Ordering list'!G642*'2 Diagnostics Ordering list'!P642</f>
        <v>0</v>
      </c>
      <c r="F677" s="2">
        <f>'2 Diagnostics Ordering list'!G642*'2 Diagnostics Ordering list'!L642</f>
        <v>0</v>
      </c>
      <c r="G677" s="2">
        <f>'2 Diagnostics Ordering list'!J642</f>
        <v>0</v>
      </c>
    </row>
    <row r="678" spans="1:7" x14ac:dyDescent="0.2">
      <c r="A678" s="2">
        <f>'2 Diagnostics Ordering list'!A643</f>
        <v>0</v>
      </c>
      <c r="B678" s="2">
        <f>'2 Diagnostics Ordering list'!F643</f>
        <v>0</v>
      </c>
      <c r="C678" s="2">
        <f>'2 Diagnostics Ordering list'!G643</f>
        <v>0</v>
      </c>
      <c r="D678" s="2">
        <f>'2 Diagnostics Ordering list'!K643</f>
        <v>0</v>
      </c>
      <c r="E678" s="2">
        <f>'2 Diagnostics Ordering list'!G643*'2 Diagnostics Ordering list'!P643</f>
        <v>0</v>
      </c>
      <c r="F678" s="2">
        <f>'2 Diagnostics Ordering list'!G643*'2 Diagnostics Ordering list'!L643</f>
        <v>0</v>
      </c>
      <c r="G678" s="2">
        <f>'2 Diagnostics Ordering list'!J643</f>
        <v>0</v>
      </c>
    </row>
    <row r="679" spans="1:7" x14ac:dyDescent="0.2">
      <c r="A679" s="2">
        <f>'2 Diagnostics Ordering list'!A644</f>
        <v>0</v>
      </c>
      <c r="B679" s="2">
        <f>'2 Diagnostics Ordering list'!F644</f>
        <v>0</v>
      </c>
      <c r="C679" s="2">
        <f>'2 Diagnostics Ordering list'!G644</f>
        <v>0</v>
      </c>
      <c r="D679" s="2">
        <f>'2 Diagnostics Ordering list'!K644</f>
        <v>0</v>
      </c>
      <c r="E679" s="2">
        <f>'2 Diagnostics Ordering list'!G644*'2 Diagnostics Ordering list'!P644</f>
        <v>0</v>
      </c>
      <c r="F679" s="2">
        <f>'2 Diagnostics Ordering list'!G644*'2 Diagnostics Ordering list'!L644</f>
        <v>0</v>
      </c>
      <c r="G679" s="2">
        <f>'2 Diagnostics Ordering list'!J644</f>
        <v>0</v>
      </c>
    </row>
    <row r="680" spans="1:7" x14ac:dyDescent="0.2">
      <c r="A680" s="2">
        <f>'2 Diagnostics Ordering list'!A645</f>
        <v>0</v>
      </c>
      <c r="B680" s="2">
        <f>'2 Diagnostics Ordering list'!F645</f>
        <v>0</v>
      </c>
      <c r="C680" s="2">
        <f>'2 Diagnostics Ordering list'!G645</f>
        <v>0</v>
      </c>
      <c r="D680" s="2">
        <f>'2 Diagnostics Ordering list'!K645</f>
        <v>0</v>
      </c>
      <c r="E680" s="2">
        <f>'2 Diagnostics Ordering list'!G645*'2 Diagnostics Ordering list'!P645</f>
        <v>0</v>
      </c>
      <c r="F680" s="2">
        <f>'2 Diagnostics Ordering list'!G645*'2 Diagnostics Ordering list'!L645</f>
        <v>0</v>
      </c>
      <c r="G680" s="2">
        <f>'2 Diagnostics Ordering list'!J645</f>
        <v>0</v>
      </c>
    </row>
    <row r="681" spans="1:7" x14ac:dyDescent="0.2">
      <c r="A681" s="2">
        <f>'2 Diagnostics Ordering list'!A646</f>
        <v>0</v>
      </c>
      <c r="B681" s="2">
        <f>'2 Diagnostics Ordering list'!F646</f>
        <v>0</v>
      </c>
      <c r="C681" s="2">
        <f>'2 Diagnostics Ordering list'!G646</f>
        <v>0</v>
      </c>
      <c r="D681" s="2">
        <f>'2 Diagnostics Ordering list'!K646</f>
        <v>0</v>
      </c>
      <c r="E681" s="2">
        <f>'2 Diagnostics Ordering list'!G646*'2 Diagnostics Ordering list'!P646</f>
        <v>0</v>
      </c>
      <c r="F681" s="2">
        <f>'2 Diagnostics Ordering list'!G646*'2 Diagnostics Ordering list'!L646</f>
        <v>0</v>
      </c>
      <c r="G681" s="2">
        <f>'2 Diagnostics Ordering list'!J646</f>
        <v>0</v>
      </c>
    </row>
    <row r="682" spans="1:7" x14ac:dyDescent="0.2">
      <c r="A682" s="2">
        <f>'2 Diagnostics Ordering list'!A647</f>
        <v>0</v>
      </c>
      <c r="B682" s="2">
        <f>'2 Diagnostics Ordering list'!F647</f>
        <v>0</v>
      </c>
      <c r="C682" s="2">
        <f>'2 Diagnostics Ordering list'!G647</f>
        <v>0</v>
      </c>
      <c r="D682" s="2">
        <f>'2 Diagnostics Ordering list'!K647</f>
        <v>0</v>
      </c>
      <c r="E682" s="2">
        <f>'2 Diagnostics Ordering list'!G647*'2 Diagnostics Ordering list'!P647</f>
        <v>0</v>
      </c>
      <c r="F682" s="2">
        <f>'2 Diagnostics Ordering list'!G647*'2 Diagnostics Ordering list'!L647</f>
        <v>0</v>
      </c>
      <c r="G682" s="2">
        <f>'2 Diagnostics Ordering list'!J647</f>
        <v>0</v>
      </c>
    </row>
    <row r="683" spans="1:7" x14ac:dyDescent="0.2">
      <c r="A683" s="2">
        <f>'2 Diagnostics Ordering list'!A648</f>
        <v>0</v>
      </c>
      <c r="B683" s="2">
        <f>'2 Diagnostics Ordering list'!F648</f>
        <v>0</v>
      </c>
      <c r="C683" s="2">
        <f>'2 Diagnostics Ordering list'!G648</f>
        <v>0</v>
      </c>
      <c r="D683" s="2">
        <f>'2 Diagnostics Ordering list'!K648</f>
        <v>0</v>
      </c>
      <c r="E683" s="2">
        <f>'2 Diagnostics Ordering list'!G648*'2 Diagnostics Ordering list'!P648</f>
        <v>0</v>
      </c>
      <c r="F683" s="2">
        <f>'2 Diagnostics Ordering list'!G648*'2 Diagnostics Ordering list'!L648</f>
        <v>0</v>
      </c>
      <c r="G683" s="2">
        <f>'2 Diagnostics Ordering list'!J648</f>
        <v>0</v>
      </c>
    </row>
    <row r="684" spans="1:7" x14ac:dyDescent="0.2">
      <c r="A684" s="2">
        <f>'2 Diagnostics Ordering list'!A649</f>
        <v>0</v>
      </c>
      <c r="B684" s="2">
        <f>'2 Diagnostics Ordering list'!F649</f>
        <v>0</v>
      </c>
      <c r="C684" s="2">
        <f>'2 Diagnostics Ordering list'!G649</f>
        <v>0</v>
      </c>
      <c r="D684" s="2">
        <f>'2 Diagnostics Ordering list'!K649</f>
        <v>0</v>
      </c>
      <c r="E684" s="2">
        <f>'2 Diagnostics Ordering list'!G649*'2 Diagnostics Ordering list'!P649</f>
        <v>0</v>
      </c>
      <c r="F684" s="2">
        <f>'2 Diagnostics Ordering list'!G649*'2 Diagnostics Ordering list'!L649</f>
        <v>0</v>
      </c>
      <c r="G684" s="2">
        <f>'2 Diagnostics Ordering list'!J649</f>
        <v>0</v>
      </c>
    </row>
    <row r="685" spans="1:7" x14ac:dyDescent="0.2">
      <c r="A685" s="2">
        <f>'2 Diagnostics Ordering list'!A650</f>
        <v>0</v>
      </c>
      <c r="B685" s="2">
        <f>'2 Diagnostics Ordering list'!F650</f>
        <v>0</v>
      </c>
      <c r="C685" s="2">
        <f>'2 Diagnostics Ordering list'!G650</f>
        <v>0</v>
      </c>
      <c r="D685" s="2">
        <f>'2 Diagnostics Ordering list'!K650</f>
        <v>0</v>
      </c>
      <c r="E685" s="2">
        <f>'2 Diagnostics Ordering list'!G650*'2 Diagnostics Ordering list'!P650</f>
        <v>0</v>
      </c>
      <c r="F685" s="2">
        <f>'2 Diagnostics Ordering list'!G650*'2 Diagnostics Ordering list'!L650</f>
        <v>0</v>
      </c>
      <c r="G685" s="2">
        <f>'2 Diagnostics Ordering list'!J650</f>
        <v>0</v>
      </c>
    </row>
    <row r="686" spans="1:7" x14ac:dyDescent="0.2">
      <c r="A686" s="2">
        <f>'2 Diagnostics Ordering list'!A651</f>
        <v>0</v>
      </c>
      <c r="B686" s="2">
        <f>'2 Diagnostics Ordering list'!F651</f>
        <v>0</v>
      </c>
      <c r="C686" s="2">
        <f>'2 Diagnostics Ordering list'!G651</f>
        <v>0</v>
      </c>
      <c r="D686" s="2">
        <f>'2 Diagnostics Ordering list'!K651</f>
        <v>0</v>
      </c>
      <c r="E686" s="2">
        <f>'2 Diagnostics Ordering list'!G651*'2 Diagnostics Ordering list'!P651</f>
        <v>0</v>
      </c>
      <c r="F686" s="2">
        <f>'2 Diagnostics Ordering list'!G651*'2 Diagnostics Ordering list'!L651</f>
        <v>0</v>
      </c>
      <c r="G686" s="2">
        <f>'2 Diagnostics Ordering list'!J651</f>
        <v>0</v>
      </c>
    </row>
    <row r="687" spans="1:7" x14ac:dyDescent="0.2">
      <c r="A687" s="2">
        <f>'2 Diagnostics Ordering list'!A652</f>
        <v>0</v>
      </c>
      <c r="B687" s="2">
        <f>'2 Diagnostics Ordering list'!F652</f>
        <v>0</v>
      </c>
      <c r="C687" s="2">
        <f>'2 Diagnostics Ordering list'!G652</f>
        <v>0</v>
      </c>
      <c r="D687" s="2">
        <f>'2 Diagnostics Ordering list'!K652</f>
        <v>0</v>
      </c>
      <c r="E687" s="2">
        <f>'2 Diagnostics Ordering list'!G652*'2 Diagnostics Ordering list'!P652</f>
        <v>0</v>
      </c>
      <c r="F687" s="2">
        <f>'2 Diagnostics Ordering list'!G652*'2 Diagnostics Ordering list'!L652</f>
        <v>0</v>
      </c>
      <c r="G687" s="2">
        <f>'2 Diagnostics Ordering list'!J652</f>
        <v>0</v>
      </c>
    </row>
    <row r="688" spans="1:7" x14ac:dyDescent="0.2">
      <c r="A688" s="2">
        <f>'2 Diagnostics Ordering list'!A653</f>
        <v>0</v>
      </c>
      <c r="B688" s="2">
        <f>'2 Diagnostics Ordering list'!F653</f>
        <v>0</v>
      </c>
      <c r="C688" s="2">
        <f>'2 Diagnostics Ordering list'!G653</f>
        <v>0</v>
      </c>
      <c r="D688" s="2">
        <f>'2 Diagnostics Ordering list'!K653</f>
        <v>0</v>
      </c>
      <c r="E688" s="2">
        <f>'2 Diagnostics Ordering list'!G653*'2 Diagnostics Ordering list'!P653</f>
        <v>0</v>
      </c>
      <c r="F688" s="2">
        <f>'2 Diagnostics Ordering list'!G653*'2 Diagnostics Ordering list'!L653</f>
        <v>0</v>
      </c>
      <c r="G688" s="2">
        <f>'2 Diagnostics Ordering list'!J653</f>
        <v>0</v>
      </c>
    </row>
    <row r="689" spans="1:7" x14ac:dyDescent="0.2">
      <c r="A689" s="2">
        <f>'2 Diagnostics Ordering list'!A654</f>
        <v>0</v>
      </c>
      <c r="B689" s="2">
        <f>'2 Diagnostics Ordering list'!F654</f>
        <v>0</v>
      </c>
      <c r="C689" s="2">
        <f>'2 Diagnostics Ordering list'!G654</f>
        <v>0</v>
      </c>
      <c r="D689" s="2">
        <f>'2 Diagnostics Ordering list'!K654</f>
        <v>0</v>
      </c>
      <c r="E689" s="2">
        <f>'2 Diagnostics Ordering list'!G654*'2 Diagnostics Ordering list'!P654</f>
        <v>0</v>
      </c>
      <c r="F689" s="2">
        <f>'2 Diagnostics Ordering list'!G654*'2 Diagnostics Ordering list'!L654</f>
        <v>0</v>
      </c>
      <c r="G689" s="2">
        <f>'2 Diagnostics Ordering list'!J654</f>
        <v>0</v>
      </c>
    </row>
    <row r="690" spans="1:7" x14ac:dyDescent="0.2">
      <c r="A690" s="2">
        <f>'2 Diagnostics Ordering list'!A655</f>
        <v>0</v>
      </c>
      <c r="B690" s="2">
        <f>'2 Diagnostics Ordering list'!F655</f>
        <v>0</v>
      </c>
      <c r="C690" s="2">
        <f>'2 Diagnostics Ordering list'!G655</f>
        <v>0</v>
      </c>
      <c r="D690" s="2">
        <f>'2 Diagnostics Ordering list'!K655</f>
        <v>0</v>
      </c>
      <c r="E690" s="2">
        <f>'2 Diagnostics Ordering list'!G655*'2 Diagnostics Ordering list'!P655</f>
        <v>0</v>
      </c>
      <c r="F690" s="2">
        <f>'2 Diagnostics Ordering list'!G655*'2 Diagnostics Ordering list'!L655</f>
        <v>0</v>
      </c>
      <c r="G690" s="2">
        <f>'2 Diagnostics Ordering list'!J655</f>
        <v>0</v>
      </c>
    </row>
    <row r="691" spans="1:7" x14ac:dyDescent="0.2">
      <c r="A691" s="2">
        <f>'2 Diagnostics Ordering list'!A656</f>
        <v>0</v>
      </c>
      <c r="B691" s="2">
        <f>'2 Diagnostics Ordering list'!F656</f>
        <v>0</v>
      </c>
      <c r="C691" s="2">
        <f>'2 Diagnostics Ordering list'!G656</f>
        <v>0</v>
      </c>
      <c r="D691" s="2">
        <f>'2 Diagnostics Ordering list'!K656</f>
        <v>0</v>
      </c>
      <c r="E691" s="2">
        <f>'2 Diagnostics Ordering list'!G656*'2 Diagnostics Ordering list'!P656</f>
        <v>0</v>
      </c>
      <c r="F691" s="2">
        <f>'2 Diagnostics Ordering list'!G656*'2 Diagnostics Ordering list'!L656</f>
        <v>0</v>
      </c>
      <c r="G691" s="2">
        <f>'2 Diagnostics Ordering list'!J656</f>
        <v>0</v>
      </c>
    </row>
    <row r="692" spans="1:7" x14ac:dyDescent="0.2">
      <c r="A692" s="2">
        <f>'2 Diagnostics Ordering list'!A657</f>
        <v>0</v>
      </c>
      <c r="B692" s="2">
        <f>'2 Diagnostics Ordering list'!F657</f>
        <v>0</v>
      </c>
      <c r="C692" s="2">
        <f>'2 Diagnostics Ordering list'!G657</f>
        <v>0</v>
      </c>
      <c r="D692" s="2">
        <f>'2 Diagnostics Ordering list'!K657</f>
        <v>0</v>
      </c>
      <c r="E692" s="2">
        <f>'2 Diagnostics Ordering list'!G657*'2 Diagnostics Ordering list'!P657</f>
        <v>0</v>
      </c>
      <c r="F692" s="2">
        <f>'2 Diagnostics Ordering list'!G657*'2 Diagnostics Ordering list'!L657</f>
        <v>0</v>
      </c>
      <c r="G692" s="2">
        <f>'2 Diagnostics Ordering list'!J657</f>
        <v>0</v>
      </c>
    </row>
    <row r="693" spans="1:7" x14ac:dyDescent="0.2">
      <c r="A693" s="2">
        <f>'2 Diagnostics Ordering list'!A658</f>
        <v>0</v>
      </c>
      <c r="B693" s="2">
        <f>'2 Diagnostics Ordering list'!F658</f>
        <v>0</v>
      </c>
      <c r="C693" s="2">
        <f>'2 Diagnostics Ordering list'!G658</f>
        <v>0</v>
      </c>
      <c r="D693" s="2">
        <f>'2 Diagnostics Ordering list'!K658</f>
        <v>0</v>
      </c>
      <c r="E693" s="2">
        <f>'2 Diagnostics Ordering list'!G658*'2 Diagnostics Ordering list'!P658</f>
        <v>0</v>
      </c>
      <c r="F693" s="2">
        <f>'2 Diagnostics Ordering list'!G658*'2 Diagnostics Ordering list'!L658</f>
        <v>0</v>
      </c>
      <c r="G693" s="2">
        <f>'2 Diagnostics Ordering list'!J658</f>
        <v>0</v>
      </c>
    </row>
    <row r="694" spans="1:7" x14ac:dyDescent="0.2">
      <c r="A694" s="2">
        <f>'2 Diagnostics Ordering list'!A659</f>
        <v>0</v>
      </c>
      <c r="B694" s="2">
        <f>'2 Diagnostics Ordering list'!F659</f>
        <v>0</v>
      </c>
      <c r="C694" s="2">
        <f>'2 Diagnostics Ordering list'!G659</f>
        <v>0</v>
      </c>
      <c r="D694" s="2">
        <f>'2 Diagnostics Ordering list'!K659</f>
        <v>0</v>
      </c>
      <c r="E694" s="2">
        <f>'2 Diagnostics Ordering list'!G659*'2 Diagnostics Ordering list'!P659</f>
        <v>0</v>
      </c>
      <c r="F694" s="2">
        <f>'2 Diagnostics Ordering list'!G659*'2 Diagnostics Ordering list'!L659</f>
        <v>0</v>
      </c>
      <c r="G694" s="2">
        <f>'2 Diagnostics Ordering list'!J659</f>
        <v>0</v>
      </c>
    </row>
    <row r="695" spans="1:7" x14ac:dyDescent="0.2">
      <c r="A695" s="2">
        <f>'2 Diagnostics Ordering list'!A660</f>
        <v>0</v>
      </c>
      <c r="B695" s="2">
        <f>'2 Diagnostics Ordering list'!F660</f>
        <v>0</v>
      </c>
      <c r="C695" s="2">
        <f>'2 Diagnostics Ordering list'!G660</f>
        <v>0</v>
      </c>
      <c r="D695" s="2">
        <f>'2 Diagnostics Ordering list'!K660</f>
        <v>0</v>
      </c>
      <c r="E695" s="2">
        <f>'2 Diagnostics Ordering list'!G660*'2 Diagnostics Ordering list'!P660</f>
        <v>0</v>
      </c>
      <c r="F695" s="2">
        <f>'2 Diagnostics Ordering list'!G660*'2 Diagnostics Ordering list'!L660</f>
        <v>0</v>
      </c>
      <c r="G695" s="2">
        <f>'2 Diagnostics Ordering list'!J660</f>
        <v>0</v>
      </c>
    </row>
    <row r="696" spans="1:7" x14ac:dyDescent="0.2">
      <c r="A696" s="2">
        <f>'2 Diagnostics Ordering list'!A661</f>
        <v>0</v>
      </c>
      <c r="B696" s="2">
        <f>'2 Diagnostics Ordering list'!F661</f>
        <v>0</v>
      </c>
      <c r="C696" s="2">
        <f>'2 Diagnostics Ordering list'!G661</f>
        <v>0</v>
      </c>
      <c r="D696" s="2">
        <f>'2 Diagnostics Ordering list'!K661</f>
        <v>0</v>
      </c>
      <c r="E696" s="2">
        <f>'2 Diagnostics Ordering list'!G661*'2 Diagnostics Ordering list'!P661</f>
        <v>0</v>
      </c>
      <c r="F696" s="2">
        <f>'2 Diagnostics Ordering list'!G661*'2 Diagnostics Ordering list'!L661</f>
        <v>0</v>
      </c>
      <c r="G696" s="2">
        <f>'2 Diagnostics Ordering list'!J661</f>
        <v>0</v>
      </c>
    </row>
    <row r="697" spans="1:7" x14ac:dyDescent="0.2">
      <c r="A697" s="2">
        <f>'2 Diagnostics Ordering list'!A662</f>
        <v>0</v>
      </c>
      <c r="B697" s="2">
        <f>'2 Diagnostics Ordering list'!F662</f>
        <v>0</v>
      </c>
      <c r="C697" s="2">
        <f>'2 Diagnostics Ordering list'!G662</f>
        <v>0</v>
      </c>
      <c r="D697" s="2">
        <f>'2 Diagnostics Ordering list'!K662</f>
        <v>0</v>
      </c>
      <c r="E697" s="2">
        <f>'2 Diagnostics Ordering list'!G662*'2 Diagnostics Ordering list'!P662</f>
        <v>0</v>
      </c>
      <c r="F697" s="2">
        <f>'2 Diagnostics Ordering list'!G662*'2 Diagnostics Ordering list'!L662</f>
        <v>0</v>
      </c>
      <c r="G697" s="2">
        <f>'2 Diagnostics Ordering list'!J662</f>
        <v>0</v>
      </c>
    </row>
    <row r="698" spans="1:7" x14ac:dyDescent="0.2">
      <c r="A698" s="2">
        <f>'2 Diagnostics Ordering list'!A663</f>
        <v>0</v>
      </c>
      <c r="B698" s="2">
        <f>'2 Diagnostics Ordering list'!F663</f>
        <v>0</v>
      </c>
      <c r="C698" s="2">
        <f>'2 Diagnostics Ordering list'!G663</f>
        <v>0</v>
      </c>
      <c r="D698" s="2">
        <f>'2 Diagnostics Ordering list'!K663</f>
        <v>0</v>
      </c>
      <c r="E698" s="2">
        <f>'2 Diagnostics Ordering list'!G663*'2 Diagnostics Ordering list'!P663</f>
        <v>0</v>
      </c>
      <c r="F698" s="2">
        <f>'2 Diagnostics Ordering list'!G663*'2 Diagnostics Ordering list'!L663</f>
        <v>0</v>
      </c>
      <c r="G698" s="2">
        <f>'2 Diagnostics Ordering list'!J663</f>
        <v>0</v>
      </c>
    </row>
    <row r="699" spans="1:7" x14ac:dyDescent="0.2">
      <c r="A699" s="2">
        <f>'2 Diagnostics Ordering list'!A664</f>
        <v>0</v>
      </c>
      <c r="B699" s="2">
        <f>'2 Diagnostics Ordering list'!F664</f>
        <v>0</v>
      </c>
      <c r="C699" s="2">
        <f>'2 Diagnostics Ordering list'!G664</f>
        <v>0</v>
      </c>
      <c r="D699" s="2">
        <f>'2 Diagnostics Ordering list'!K664</f>
        <v>0</v>
      </c>
      <c r="E699" s="2">
        <f>'2 Diagnostics Ordering list'!G664*'2 Diagnostics Ordering list'!P664</f>
        <v>0</v>
      </c>
      <c r="F699" s="2">
        <f>'2 Diagnostics Ordering list'!G664*'2 Diagnostics Ordering list'!L664</f>
        <v>0</v>
      </c>
      <c r="G699" s="2">
        <f>'2 Diagnostics Ordering list'!J664</f>
        <v>0</v>
      </c>
    </row>
    <row r="700" spans="1:7" x14ac:dyDescent="0.2">
      <c r="A700" s="2">
        <f>'2 Diagnostics Ordering list'!A665</f>
        <v>0</v>
      </c>
      <c r="B700" s="2">
        <f>'2 Diagnostics Ordering list'!F665</f>
        <v>0</v>
      </c>
      <c r="C700" s="2">
        <f>'2 Diagnostics Ordering list'!G665</f>
        <v>0</v>
      </c>
      <c r="D700" s="2">
        <f>'2 Diagnostics Ordering list'!K665</f>
        <v>0</v>
      </c>
      <c r="E700" s="2">
        <f>'2 Diagnostics Ordering list'!G665*'2 Diagnostics Ordering list'!P665</f>
        <v>0</v>
      </c>
      <c r="F700" s="2">
        <f>'2 Diagnostics Ordering list'!G665*'2 Diagnostics Ordering list'!L665</f>
        <v>0</v>
      </c>
      <c r="G700" s="2">
        <f>'2 Diagnostics Ordering list'!J665</f>
        <v>0</v>
      </c>
    </row>
    <row r="701" spans="1:7" x14ac:dyDescent="0.2">
      <c r="A701" s="2">
        <f>'2 Diagnostics Ordering list'!A666</f>
        <v>0</v>
      </c>
      <c r="B701" s="2">
        <f>'2 Diagnostics Ordering list'!F666</f>
        <v>0</v>
      </c>
      <c r="C701" s="2">
        <f>'2 Diagnostics Ordering list'!G666</f>
        <v>0</v>
      </c>
      <c r="D701" s="2">
        <f>'2 Diagnostics Ordering list'!K666</f>
        <v>0</v>
      </c>
      <c r="E701" s="2">
        <f>'2 Diagnostics Ordering list'!G666*'2 Diagnostics Ordering list'!P666</f>
        <v>0</v>
      </c>
      <c r="F701" s="2">
        <f>'2 Diagnostics Ordering list'!G666*'2 Diagnostics Ordering list'!L666</f>
        <v>0</v>
      </c>
      <c r="G701" s="2">
        <f>'2 Diagnostics Ordering list'!J666</f>
        <v>0</v>
      </c>
    </row>
    <row r="702" spans="1:7" x14ac:dyDescent="0.2">
      <c r="A702" s="2">
        <f>'2 Diagnostics Ordering list'!A667</f>
        <v>0</v>
      </c>
      <c r="B702" s="2">
        <f>'2 Diagnostics Ordering list'!F667</f>
        <v>0</v>
      </c>
      <c r="C702" s="2">
        <f>'2 Diagnostics Ordering list'!G667</f>
        <v>0</v>
      </c>
      <c r="D702" s="2">
        <f>'2 Diagnostics Ordering list'!K667</f>
        <v>0</v>
      </c>
      <c r="E702" s="2">
        <f>'2 Diagnostics Ordering list'!G667*'2 Diagnostics Ordering list'!P667</f>
        <v>0</v>
      </c>
      <c r="F702" s="2">
        <f>'2 Diagnostics Ordering list'!G667*'2 Diagnostics Ordering list'!L667</f>
        <v>0</v>
      </c>
      <c r="G702" s="2">
        <f>'2 Diagnostics Ordering list'!J667</f>
        <v>0</v>
      </c>
    </row>
    <row r="703" spans="1:7" x14ac:dyDescent="0.2">
      <c r="A703" s="2">
        <f>'2 Diagnostics Ordering list'!A668</f>
        <v>0</v>
      </c>
      <c r="B703" s="2">
        <f>'2 Diagnostics Ordering list'!F668</f>
        <v>0</v>
      </c>
      <c r="C703" s="2">
        <f>'2 Diagnostics Ordering list'!G668</f>
        <v>0</v>
      </c>
      <c r="D703" s="2">
        <f>'2 Diagnostics Ordering list'!K668</f>
        <v>0</v>
      </c>
      <c r="E703" s="2">
        <f>'2 Diagnostics Ordering list'!G668*'2 Diagnostics Ordering list'!P668</f>
        <v>0</v>
      </c>
      <c r="F703" s="2">
        <f>'2 Diagnostics Ordering list'!G668*'2 Diagnostics Ordering list'!L668</f>
        <v>0</v>
      </c>
      <c r="G703" s="2">
        <f>'2 Diagnostics Ordering list'!J668</f>
        <v>0</v>
      </c>
    </row>
    <row r="704" spans="1:7" x14ac:dyDescent="0.2">
      <c r="A704" s="2">
        <f>'2 Diagnostics Ordering list'!A669</f>
        <v>0</v>
      </c>
      <c r="B704" s="2">
        <f>'2 Diagnostics Ordering list'!F669</f>
        <v>0</v>
      </c>
      <c r="C704" s="2">
        <f>'2 Diagnostics Ordering list'!G669</f>
        <v>0</v>
      </c>
      <c r="D704" s="2">
        <f>'2 Diagnostics Ordering list'!K669</f>
        <v>0</v>
      </c>
      <c r="E704" s="2">
        <f>'2 Diagnostics Ordering list'!G669*'2 Diagnostics Ordering list'!P669</f>
        <v>0</v>
      </c>
      <c r="F704" s="2">
        <f>'2 Diagnostics Ordering list'!G669*'2 Diagnostics Ordering list'!L669</f>
        <v>0</v>
      </c>
      <c r="G704" s="2">
        <f>'2 Diagnostics Ordering list'!J669</f>
        <v>0</v>
      </c>
    </row>
    <row r="705" spans="1:7" x14ac:dyDescent="0.2">
      <c r="A705" s="2">
        <f>'2 Diagnostics Ordering list'!A670</f>
        <v>0</v>
      </c>
      <c r="B705" s="2">
        <f>'2 Diagnostics Ordering list'!F670</f>
        <v>0</v>
      </c>
      <c r="C705" s="2">
        <f>'2 Diagnostics Ordering list'!G670</f>
        <v>0</v>
      </c>
      <c r="D705" s="2">
        <f>'2 Diagnostics Ordering list'!K670</f>
        <v>0</v>
      </c>
      <c r="E705" s="2">
        <f>'2 Diagnostics Ordering list'!G670*'2 Diagnostics Ordering list'!P670</f>
        <v>0</v>
      </c>
      <c r="F705" s="2">
        <f>'2 Diagnostics Ordering list'!G670*'2 Diagnostics Ordering list'!L670</f>
        <v>0</v>
      </c>
      <c r="G705" s="2">
        <f>'2 Diagnostics Ordering list'!J670</f>
        <v>0</v>
      </c>
    </row>
    <row r="706" spans="1:7" x14ac:dyDescent="0.2">
      <c r="A706" s="2">
        <f>'2 Diagnostics Ordering list'!A671</f>
        <v>0</v>
      </c>
      <c r="B706" s="2">
        <f>'2 Diagnostics Ordering list'!F671</f>
        <v>0</v>
      </c>
      <c r="C706" s="2">
        <f>'2 Diagnostics Ordering list'!G671</f>
        <v>0</v>
      </c>
      <c r="D706" s="2">
        <f>'2 Diagnostics Ordering list'!K671</f>
        <v>0</v>
      </c>
      <c r="E706" s="2">
        <f>'2 Diagnostics Ordering list'!G671*'2 Diagnostics Ordering list'!P671</f>
        <v>0</v>
      </c>
      <c r="F706" s="2">
        <f>'2 Diagnostics Ordering list'!G671*'2 Diagnostics Ordering list'!L671</f>
        <v>0</v>
      </c>
      <c r="G706" s="2">
        <f>'2 Diagnostics Ordering list'!J671</f>
        <v>0</v>
      </c>
    </row>
    <row r="707" spans="1:7" x14ac:dyDescent="0.2">
      <c r="A707" s="2">
        <f>'2 Diagnostics Ordering list'!A672</f>
        <v>0</v>
      </c>
      <c r="B707" s="2">
        <f>'2 Diagnostics Ordering list'!F672</f>
        <v>0</v>
      </c>
      <c r="C707" s="2">
        <f>'2 Diagnostics Ordering list'!G672</f>
        <v>0</v>
      </c>
      <c r="D707" s="2">
        <f>'2 Diagnostics Ordering list'!K672</f>
        <v>0</v>
      </c>
      <c r="E707" s="2">
        <f>'2 Diagnostics Ordering list'!G672*'2 Diagnostics Ordering list'!P672</f>
        <v>0</v>
      </c>
      <c r="F707" s="2">
        <f>'2 Diagnostics Ordering list'!G672*'2 Diagnostics Ordering list'!L672</f>
        <v>0</v>
      </c>
      <c r="G707" s="2">
        <f>'2 Diagnostics Ordering list'!J672</f>
        <v>0</v>
      </c>
    </row>
    <row r="708" spans="1:7" x14ac:dyDescent="0.2">
      <c r="A708" s="2">
        <f>'2 Diagnostics Ordering list'!A673</f>
        <v>0</v>
      </c>
      <c r="B708" s="2">
        <f>'2 Diagnostics Ordering list'!F673</f>
        <v>0</v>
      </c>
      <c r="C708" s="2">
        <f>'2 Diagnostics Ordering list'!G673</f>
        <v>0</v>
      </c>
      <c r="D708" s="2">
        <f>'2 Diagnostics Ordering list'!K673</f>
        <v>0</v>
      </c>
      <c r="E708" s="2">
        <f>'2 Diagnostics Ordering list'!G673*'2 Diagnostics Ordering list'!P673</f>
        <v>0</v>
      </c>
      <c r="F708" s="2">
        <f>'2 Diagnostics Ordering list'!G673*'2 Diagnostics Ordering list'!L673</f>
        <v>0</v>
      </c>
      <c r="G708" s="2">
        <f>'2 Diagnostics Ordering list'!J673</f>
        <v>0</v>
      </c>
    </row>
    <row r="709" spans="1:7" x14ac:dyDescent="0.2">
      <c r="A709" s="2">
        <f>'2 Diagnostics Ordering list'!A674</f>
        <v>0</v>
      </c>
      <c r="B709" s="2">
        <f>'2 Diagnostics Ordering list'!F674</f>
        <v>0</v>
      </c>
      <c r="C709" s="2">
        <f>'2 Diagnostics Ordering list'!G674</f>
        <v>0</v>
      </c>
      <c r="D709" s="2">
        <f>'2 Diagnostics Ordering list'!K674</f>
        <v>0</v>
      </c>
      <c r="E709" s="2">
        <f>'2 Diagnostics Ordering list'!G674*'2 Diagnostics Ordering list'!P674</f>
        <v>0</v>
      </c>
      <c r="F709" s="2">
        <f>'2 Diagnostics Ordering list'!G674*'2 Diagnostics Ordering list'!L674</f>
        <v>0</v>
      </c>
      <c r="G709" s="2">
        <f>'2 Diagnostics Ordering list'!J674</f>
        <v>0</v>
      </c>
    </row>
    <row r="710" spans="1:7" x14ac:dyDescent="0.2">
      <c r="A710" s="2">
        <f>'2 Diagnostics Ordering list'!A675</f>
        <v>0</v>
      </c>
      <c r="B710" s="2">
        <f>'2 Diagnostics Ordering list'!F675</f>
        <v>0</v>
      </c>
      <c r="C710" s="2">
        <f>'2 Diagnostics Ordering list'!G675</f>
        <v>0</v>
      </c>
      <c r="D710" s="2">
        <f>'2 Diagnostics Ordering list'!K675</f>
        <v>0</v>
      </c>
      <c r="E710" s="2">
        <f>'2 Diagnostics Ordering list'!G675*'2 Diagnostics Ordering list'!P675</f>
        <v>0</v>
      </c>
      <c r="F710" s="2">
        <f>'2 Diagnostics Ordering list'!G675*'2 Diagnostics Ordering list'!L675</f>
        <v>0</v>
      </c>
      <c r="G710" s="2">
        <f>'2 Diagnostics Ordering list'!J675</f>
        <v>0</v>
      </c>
    </row>
    <row r="711" spans="1:7" x14ac:dyDescent="0.2">
      <c r="A711" s="2">
        <f>'2 Diagnostics Ordering list'!A676</f>
        <v>0</v>
      </c>
      <c r="B711" s="2">
        <f>'2 Diagnostics Ordering list'!F676</f>
        <v>0</v>
      </c>
      <c r="C711" s="2">
        <f>'2 Diagnostics Ordering list'!G676</f>
        <v>0</v>
      </c>
      <c r="D711" s="2">
        <f>'2 Diagnostics Ordering list'!K676</f>
        <v>0</v>
      </c>
      <c r="E711" s="2">
        <f>'2 Diagnostics Ordering list'!G676*'2 Diagnostics Ordering list'!P676</f>
        <v>0</v>
      </c>
      <c r="F711" s="2">
        <f>'2 Diagnostics Ordering list'!G676*'2 Diagnostics Ordering list'!L676</f>
        <v>0</v>
      </c>
      <c r="G711" s="2">
        <f>'2 Diagnostics Ordering list'!J676</f>
        <v>0</v>
      </c>
    </row>
    <row r="712" spans="1:7" x14ac:dyDescent="0.2">
      <c r="A712" s="2">
        <f>'2 Diagnostics Ordering list'!A677</f>
        <v>0</v>
      </c>
      <c r="B712" s="2">
        <f>'2 Diagnostics Ordering list'!F677</f>
        <v>0</v>
      </c>
      <c r="C712" s="2">
        <f>'2 Diagnostics Ordering list'!G677</f>
        <v>0</v>
      </c>
      <c r="D712" s="2">
        <f>'2 Diagnostics Ordering list'!K677</f>
        <v>0</v>
      </c>
      <c r="E712" s="2">
        <f>'2 Diagnostics Ordering list'!G677*'2 Diagnostics Ordering list'!P677</f>
        <v>0</v>
      </c>
      <c r="F712" s="2">
        <f>'2 Diagnostics Ordering list'!G677*'2 Diagnostics Ordering list'!L677</f>
        <v>0</v>
      </c>
      <c r="G712" s="2">
        <f>'2 Diagnostics Ordering list'!J677</f>
        <v>0</v>
      </c>
    </row>
    <row r="713" spans="1:7" x14ac:dyDescent="0.2">
      <c r="A713" s="2">
        <f>'2 Diagnostics Ordering list'!A678</f>
        <v>0</v>
      </c>
      <c r="B713" s="2">
        <f>'2 Diagnostics Ordering list'!F678</f>
        <v>0</v>
      </c>
      <c r="C713" s="2">
        <f>'2 Diagnostics Ordering list'!G678</f>
        <v>0</v>
      </c>
      <c r="D713" s="2">
        <f>'2 Diagnostics Ordering list'!K678</f>
        <v>0</v>
      </c>
      <c r="E713" s="2">
        <f>'2 Diagnostics Ordering list'!G678*'2 Diagnostics Ordering list'!P678</f>
        <v>0</v>
      </c>
      <c r="F713" s="2">
        <f>'2 Diagnostics Ordering list'!G678*'2 Diagnostics Ordering list'!L678</f>
        <v>0</v>
      </c>
      <c r="G713" s="2">
        <f>'2 Diagnostics Ordering list'!J678</f>
        <v>0</v>
      </c>
    </row>
    <row r="714" spans="1:7" x14ac:dyDescent="0.2">
      <c r="A714" s="2">
        <f>'2 Diagnostics Ordering list'!A679</f>
        <v>0</v>
      </c>
      <c r="B714" s="2">
        <f>'2 Diagnostics Ordering list'!F679</f>
        <v>0</v>
      </c>
      <c r="C714" s="2">
        <f>'2 Diagnostics Ordering list'!G679</f>
        <v>0</v>
      </c>
      <c r="D714" s="2">
        <f>'2 Diagnostics Ordering list'!K679</f>
        <v>0</v>
      </c>
      <c r="E714" s="2">
        <f>'2 Diagnostics Ordering list'!G679*'2 Diagnostics Ordering list'!P679</f>
        <v>0</v>
      </c>
      <c r="F714" s="2">
        <f>'2 Diagnostics Ordering list'!G679*'2 Diagnostics Ordering list'!L679</f>
        <v>0</v>
      </c>
      <c r="G714" s="2">
        <f>'2 Diagnostics Ordering list'!J679</f>
        <v>0</v>
      </c>
    </row>
    <row r="715" spans="1:7" x14ac:dyDescent="0.2">
      <c r="A715" s="2">
        <f>'2 Diagnostics Ordering list'!A680</f>
        <v>0</v>
      </c>
      <c r="B715" s="2">
        <f>'2 Diagnostics Ordering list'!F680</f>
        <v>0</v>
      </c>
      <c r="C715" s="2">
        <f>'2 Diagnostics Ordering list'!G680</f>
        <v>0</v>
      </c>
      <c r="D715" s="2">
        <f>'2 Diagnostics Ordering list'!K680</f>
        <v>0</v>
      </c>
      <c r="E715" s="2">
        <f>'2 Diagnostics Ordering list'!G680*'2 Diagnostics Ordering list'!P680</f>
        <v>0</v>
      </c>
      <c r="F715" s="2">
        <f>'2 Diagnostics Ordering list'!G680*'2 Diagnostics Ordering list'!L680</f>
        <v>0</v>
      </c>
      <c r="G715" s="2">
        <f>'2 Diagnostics Ordering list'!J680</f>
        <v>0</v>
      </c>
    </row>
    <row r="716" spans="1:7" x14ac:dyDescent="0.2">
      <c r="A716" s="2">
        <f>'2 Diagnostics Ordering list'!A681</f>
        <v>0</v>
      </c>
      <c r="B716" s="2">
        <f>'2 Diagnostics Ordering list'!F681</f>
        <v>0</v>
      </c>
      <c r="C716" s="2">
        <f>'2 Diagnostics Ordering list'!G681</f>
        <v>0</v>
      </c>
      <c r="D716" s="2">
        <f>'2 Diagnostics Ordering list'!K681</f>
        <v>0</v>
      </c>
      <c r="E716" s="2">
        <f>'2 Diagnostics Ordering list'!G681*'2 Diagnostics Ordering list'!P681</f>
        <v>0</v>
      </c>
      <c r="F716" s="2">
        <f>'2 Diagnostics Ordering list'!G681*'2 Diagnostics Ordering list'!L681</f>
        <v>0</v>
      </c>
      <c r="G716" s="2">
        <f>'2 Diagnostics Ordering list'!J681</f>
        <v>0</v>
      </c>
    </row>
    <row r="717" spans="1:7" x14ac:dyDescent="0.2">
      <c r="A717" s="2">
        <f>'2 Diagnostics Ordering list'!A682</f>
        <v>0</v>
      </c>
      <c r="B717" s="2">
        <f>'2 Diagnostics Ordering list'!F682</f>
        <v>0</v>
      </c>
      <c r="C717" s="2">
        <f>'2 Diagnostics Ordering list'!G682</f>
        <v>0</v>
      </c>
      <c r="D717" s="2">
        <f>'2 Diagnostics Ordering list'!K682</f>
        <v>0</v>
      </c>
      <c r="E717" s="2">
        <f>'2 Diagnostics Ordering list'!G682*'2 Diagnostics Ordering list'!P682</f>
        <v>0</v>
      </c>
      <c r="F717" s="2">
        <f>'2 Diagnostics Ordering list'!G682*'2 Diagnostics Ordering list'!L682</f>
        <v>0</v>
      </c>
      <c r="G717" s="2">
        <f>'2 Diagnostics Ordering list'!J682</f>
        <v>0</v>
      </c>
    </row>
    <row r="718" spans="1:7" x14ac:dyDescent="0.2">
      <c r="A718" s="2">
        <f>'2 Diagnostics Ordering list'!A683</f>
        <v>0</v>
      </c>
      <c r="B718" s="2">
        <f>'2 Diagnostics Ordering list'!F683</f>
        <v>0</v>
      </c>
      <c r="C718" s="2">
        <f>'2 Diagnostics Ordering list'!G683</f>
        <v>0</v>
      </c>
      <c r="D718" s="2">
        <f>'2 Diagnostics Ordering list'!K683</f>
        <v>0</v>
      </c>
      <c r="E718" s="2">
        <f>'2 Diagnostics Ordering list'!G683*'2 Diagnostics Ordering list'!P683</f>
        <v>0</v>
      </c>
      <c r="F718" s="2">
        <f>'2 Diagnostics Ordering list'!G683*'2 Diagnostics Ordering list'!L683</f>
        <v>0</v>
      </c>
      <c r="G718" s="2">
        <f>'2 Diagnostics Ordering list'!J683</f>
        <v>0</v>
      </c>
    </row>
    <row r="719" spans="1:7" x14ac:dyDescent="0.2">
      <c r="A719" s="2">
        <f>'2 Diagnostics Ordering list'!A684</f>
        <v>0</v>
      </c>
      <c r="B719" s="2">
        <f>'2 Diagnostics Ordering list'!F684</f>
        <v>0</v>
      </c>
      <c r="C719" s="2">
        <f>'2 Diagnostics Ordering list'!G684</f>
        <v>0</v>
      </c>
      <c r="D719" s="2">
        <f>'2 Diagnostics Ordering list'!K684</f>
        <v>0</v>
      </c>
      <c r="E719" s="2">
        <f>'2 Diagnostics Ordering list'!G684*'2 Diagnostics Ordering list'!P684</f>
        <v>0</v>
      </c>
      <c r="F719" s="2">
        <f>'2 Diagnostics Ordering list'!G684*'2 Diagnostics Ordering list'!L684</f>
        <v>0</v>
      </c>
      <c r="G719" s="2">
        <f>'2 Diagnostics Ordering list'!J684</f>
        <v>0</v>
      </c>
    </row>
    <row r="720" spans="1:7" x14ac:dyDescent="0.2">
      <c r="A720" s="2">
        <f>'2 Diagnostics Ordering list'!A685</f>
        <v>0</v>
      </c>
      <c r="B720" s="2">
        <f>'2 Diagnostics Ordering list'!F685</f>
        <v>0</v>
      </c>
      <c r="C720" s="2">
        <f>'2 Diagnostics Ordering list'!G685</f>
        <v>0</v>
      </c>
      <c r="D720" s="2">
        <f>'2 Diagnostics Ordering list'!K685</f>
        <v>0</v>
      </c>
      <c r="E720" s="2">
        <f>'2 Diagnostics Ordering list'!G685*'2 Diagnostics Ordering list'!P685</f>
        <v>0</v>
      </c>
      <c r="F720" s="2">
        <f>'2 Diagnostics Ordering list'!G685*'2 Diagnostics Ordering list'!L685</f>
        <v>0</v>
      </c>
      <c r="G720" s="2">
        <f>'2 Diagnostics Ordering list'!J685</f>
        <v>0</v>
      </c>
    </row>
    <row r="721" spans="1:7" x14ac:dyDescent="0.2">
      <c r="A721" s="2">
        <f>'2 Diagnostics Ordering list'!A686</f>
        <v>0</v>
      </c>
      <c r="B721" s="2">
        <f>'2 Diagnostics Ordering list'!F686</f>
        <v>0</v>
      </c>
      <c r="C721" s="2">
        <f>'2 Diagnostics Ordering list'!G686</f>
        <v>0</v>
      </c>
      <c r="D721" s="2">
        <f>'2 Diagnostics Ordering list'!K686</f>
        <v>0</v>
      </c>
      <c r="E721" s="2">
        <f>'2 Diagnostics Ordering list'!G686*'2 Diagnostics Ordering list'!P686</f>
        <v>0</v>
      </c>
      <c r="F721" s="2">
        <f>'2 Diagnostics Ordering list'!G686*'2 Diagnostics Ordering list'!L686</f>
        <v>0</v>
      </c>
      <c r="G721" s="2">
        <f>'2 Diagnostics Ordering list'!J686</f>
        <v>0</v>
      </c>
    </row>
    <row r="722" spans="1:7" x14ac:dyDescent="0.2">
      <c r="A722" s="2">
        <f>'2 Diagnostics Ordering list'!A687</f>
        <v>0</v>
      </c>
      <c r="B722" s="2">
        <f>'2 Diagnostics Ordering list'!F687</f>
        <v>0</v>
      </c>
      <c r="C722" s="2">
        <f>'2 Diagnostics Ordering list'!G687</f>
        <v>0</v>
      </c>
      <c r="D722" s="2">
        <f>'2 Diagnostics Ordering list'!K687</f>
        <v>0</v>
      </c>
      <c r="E722" s="2">
        <f>'2 Diagnostics Ordering list'!G687*'2 Diagnostics Ordering list'!P687</f>
        <v>0</v>
      </c>
      <c r="F722" s="2">
        <f>'2 Diagnostics Ordering list'!G687*'2 Diagnostics Ordering list'!L687</f>
        <v>0</v>
      </c>
      <c r="G722" s="2">
        <f>'2 Diagnostics Ordering list'!J687</f>
        <v>0</v>
      </c>
    </row>
    <row r="723" spans="1:7" x14ac:dyDescent="0.2">
      <c r="A723" s="2">
        <f>'2 Diagnostics Ordering list'!A688</f>
        <v>0</v>
      </c>
      <c r="B723" s="2">
        <f>'2 Diagnostics Ordering list'!F688</f>
        <v>0</v>
      </c>
      <c r="C723" s="2">
        <f>'2 Diagnostics Ordering list'!G688</f>
        <v>0</v>
      </c>
      <c r="D723" s="2">
        <f>'2 Diagnostics Ordering list'!K688</f>
        <v>0</v>
      </c>
      <c r="E723" s="2">
        <f>'2 Diagnostics Ordering list'!G688*'2 Diagnostics Ordering list'!P688</f>
        <v>0</v>
      </c>
      <c r="F723" s="2">
        <f>'2 Diagnostics Ordering list'!G688*'2 Diagnostics Ordering list'!L688</f>
        <v>0</v>
      </c>
      <c r="G723" s="2">
        <f>'2 Diagnostics Ordering list'!J688</f>
        <v>0</v>
      </c>
    </row>
    <row r="724" spans="1:7" x14ac:dyDescent="0.2">
      <c r="A724" s="2">
        <f>'2 Diagnostics Ordering list'!A689</f>
        <v>0</v>
      </c>
      <c r="B724" s="2">
        <f>'2 Diagnostics Ordering list'!F689</f>
        <v>0</v>
      </c>
      <c r="C724" s="2">
        <f>'2 Diagnostics Ordering list'!G689</f>
        <v>0</v>
      </c>
      <c r="D724" s="2">
        <f>'2 Diagnostics Ordering list'!K689</f>
        <v>0</v>
      </c>
      <c r="E724" s="2">
        <f>'2 Diagnostics Ordering list'!G689*'2 Diagnostics Ordering list'!P689</f>
        <v>0</v>
      </c>
      <c r="F724" s="2">
        <f>'2 Diagnostics Ordering list'!G689*'2 Diagnostics Ordering list'!L689</f>
        <v>0</v>
      </c>
      <c r="G724" s="2">
        <f>'2 Diagnostics Ordering list'!J689</f>
        <v>0</v>
      </c>
    </row>
    <row r="725" spans="1:7" x14ac:dyDescent="0.2">
      <c r="A725" s="2">
        <f>'2 Diagnostics Ordering list'!A690</f>
        <v>0</v>
      </c>
      <c r="B725" s="2">
        <f>'2 Diagnostics Ordering list'!F690</f>
        <v>0</v>
      </c>
      <c r="C725" s="2">
        <f>'2 Diagnostics Ordering list'!G690</f>
        <v>0</v>
      </c>
      <c r="D725" s="2">
        <f>'2 Diagnostics Ordering list'!K690</f>
        <v>0</v>
      </c>
      <c r="E725" s="2">
        <f>'2 Diagnostics Ordering list'!G690*'2 Diagnostics Ordering list'!P690</f>
        <v>0</v>
      </c>
      <c r="F725" s="2">
        <f>'2 Diagnostics Ordering list'!G690*'2 Diagnostics Ordering list'!L690</f>
        <v>0</v>
      </c>
      <c r="G725" s="2">
        <f>'2 Diagnostics Ordering list'!J690</f>
        <v>0</v>
      </c>
    </row>
    <row r="726" spans="1:7" x14ac:dyDescent="0.2">
      <c r="A726" s="2">
        <f>'2 Diagnostics Ordering list'!A691</f>
        <v>0</v>
      </c>
      <c r="B726" s="2">
        <f>'2 Diagnostics Ordering list'!F691</f>
        <v>0</v>
      </c>
      <c r="C726" s="2">
        <f>'2 Diagnostics Ordering list'!G691</f>
        <v>0</v>
      </c>
      <c r="D726" s="2">
        <f>'2 Diagnostics Ordering list'!K691</f>
        <v>0</v>
      </c>
      <c r="E726" s="2">
        <f>'2 Diagnostics Ordering list'!G691*'2 Diagnostics Ordering list'!P691</f>
        <v>0</v>
      </c>
      <c r="F726" s="2">
        <f>'2 Diagnostics Ordering list'!G691*'2 Diagnostics Ordering list'!L691</f>
        <v>0</v>
      </c>
      <c r="G726" s="2">
        <f>'2 Diagnostics Ordering list'!J691</f>
        <v>0</v>
      </c>
    </row>
    <row r="727" spans="1:7" x14ac:dyDescent="0.2">
      <c r="A727" s="2">
        <f>'2 Diagnostics Ordering list'!A692</f>
        <v>0</v>
      </c>
      <c r="B727" s="2">
        <f>'2 Diagnostics Ordering list'!F692</f>
        <v>0</v>
      </c>
      <c r="C727" s="2">
        <f>'2 Diagnostics Ordering list'!G692</f>
        <v>0</v>
      </c>
      <c r="D727" s="2">
        <f>'2 Diagnostics Ordering list'!K692</f>
        <v>0</v>
      </c>
      <c r="E727" s="2">
        <f>'2 Diagnostics Ordering list'!G692*'2 Diagnostics Ordering list'!P692</f>
        <v>0</v>
      </c>
      <c r="F727" s="2">
        <f>'2 Diagnostics Ordering list'!G692*'2 Diagnostics Ordering list'!L692</f>
        <v>0</v>
      </c>
      <c r="G727" s="2">
        <f>'2 Diagnostics Ordering list'!J692</f>
        <v>0</v>
      </c>
    </row>
    <row r="728" spans="1:7" x14ac:dyDescent="0.2">
      <c r="A728" s="2">
        <f>'2 Diagnostics Ordering list'!A693</f>
        <v>0</v>
      </c>
      <c r="B728" s="2">
        <f>'2 Diagnostics Ordering list'!F693</f>
        <v>0</v>
      </c>
      <c r="C728" s="2">
        <f>'2 Diagnostics Ordering list'!G693</f>
        <v>0</v>
      </c>
      <c r="D728" s="2">
        <f>'2 Diagnostics Ordering list'!K693</f>
        <v>0</v>
      </c>
      <c r="E728" s="2">
        <f>'2 Diagnostics Ordering list'!G693*'2 Diagnostics Ordering list'!P693</f>
        <v>0</v>
      </c>
      <c r="F728" s="2">
        <f>'2 Diagnostics Ordering list'!G693*'2 Diagnostics Ordering list'!L693</f>
        <v>0</v>
      </c>
      <c r="G728" s="2">
        <f>'2 Diagnostics Ordering list'!J693</f>
        <v>0</v>
      </c>
    </row>
    <row r="729" spans="1:7" x14ac:dyDescent="0.2">
      <c r="A729" s="2">
        <f>'2 Diagnostics Ordering list'!A694</f>
        <v>0</v>
      </c>
      <c r="B729" s="2">
        <f>'2 Diagnostics Ordering list'!F694</f>
        <v>0</v>
      </c>
      <c r="C729" s="2">
        <f>'2 Diagnostics Ordering list'!G694</f>
        <v>0</v>
      </c>
      <c r="D729" s="2">
        <f>'2 Diagnostics Ordering list'!K694</f>
        <v>0</v>
      </c>
      <c r="E729" s="2">
        <f>'2 Diagnostics Ordering list'!G694*'2 Diagnostics Ordering list'!P694</f>
        <v>0</v>
      </c>
      <c r="F729" s="2">
        <f>'2 Diagnostics Ordering list'!G694*'2 Diagnostics Ordering list'!L694</f>
        <v>0</v>
      </c>
      <c r="G729" s="2">
        <f>'2 Diagnostics Ordering list'!J694</f>
        <v>0</v>
      </c>
    </row>
    <row r="730" spans="1:7" x14ac:dyDescent="0.2">
      <c r="A730" s="2">
        <f>'2 Diagnostics Ordering list'!A695</f>
        <v>0</v>
      </c>
      <c r="B730" s="2">
        <f>'2 Diagnostics Ordering list'!F695</f>
        <v>0</v>
      </c>
      <c r="C730" s="2">
        <f>'2 Diagnostics Ordering list'!G695</f>
        <v>0</v>
      </c>
      <c r="D730" s="2">
        <f>'2 Diagnostics Ordering list'!K695</f>
        <v>0</v>
      </c>
      <c r="E730" s="2">
        <f>'2 Diagnostics Ordering list'!G695*'2 Diagnostics Ordering list'!P695</f>
        <v>0</v>
      </c>
      <c r="F730" s="2">
        <f>'2 Diagnostics Ordering list'!G695*'2 Diagnostics Ordering list'!L695</f>
        <v>0</v>
      </c>
      <c r="G730" s="2">
        <f>'2 Diagnostics Ordering list'!J695</f>
        <v>0</v>
      </c>
    </row>
    <row r="731" spans="1:7" x14ac:dyDescent="0.2">
      <c r="A731" s="2">
        <f>'2 Diagnostics Ordering list'!A696</f>
        <v>0</v>
      </c>
      <c r="B731" s="2">
        <f>'2 Diagnostics Ordering list'!F696</f>
        <v>0</v>
      </c>
      <c r="C731" s="2">
        <f>'2 Diagnostics Ordering list'!G696</f>
        <v>0</v>
      </c>
      <c r="D731" s="2">
        <f>'2 Diagnostics Ordering list'!K696</f>
        <v>0</v>
      </c>
      <c r="E731" s="2">
        <f>'2 Diagnostics Ordering list'!G696*'2 Diagnostics Ordering list'!P696</f>
        <v>0</v>
      </c>
      <c r="F731" s="2">
        <f>'2 Diagnostics Ordering list'!G696*'2 Diagnostics Ordering list'!L696</f>
        <v>0</v>
      </c>
      <c r="G731" s="2">
        <f>'2 Diagnostics Ordering list'!J696</f>
        <v>0</v>
      </c>
    </row>
    <row r="732" spans="1:7" x14ac:dyDescent="0.2">
      <c r="A732" s="2">
        <f>'2 Diagnostics Ordering list'!A697</f>
        <v>0</v>
      </c>
      <c r="B732" s="2">
        <f>'2 Diagnostics Ordering list'!F697</f>
        <v>0</v>
      </c>
      <c r="C732" s="2">
        <f>'2 Diagnostics Ordering list'!G697</f>
        <v>0</v>
      </c>
      <c r="D732" s="2">
        <f>'2 Diagnostics Ordering list'!K697</f>
        <v>0</v>
      </c>
      <c r="E732" s="2">
        <f>'2 Diagnostics Ordering list'!G697*'2 Diagnostics Ordering list'!P697</f>
        <v>0</v>
      </c>
      <c r="F732" s="2">
        <f>'2 Diagnostics Ordering list'!G697*'2 Diagnostics Ordering list'!L697</f>
        <v>0</v>
      </c>
      <c r="G732" s="2">
        <f>'2 Diagnostics Ordering list'!J697</f>
        <v>0</v>
      </c>
    </row>
    <row r="733" spans="1:7" x14ac:dyDescent="0.2">
      <c r="A733" s="2">
        <f>'2 Diagnostics Ordering list'!A698</f>
        <v>0</v>
      </c>
      <c r="B733" s="2">
        <f>'2 Diagnostics Ordering list'!F698</f>
        <v>0</v>
      </c>
      <c r="C733" s="2">
        <f>'2 Diagnostics Ordering list'!G698</f>
        <v>0</v>
      </c>
      <c r="D733" s="2">
        <f>'2 Diagnostics Ordering list'!K698</f>
        <v>0</v>
      </c>
      <c r="E733" s="2">
        <f>'2 Diagnostics Ordering list'!G698*'2 Diagnostics Ordering list'!P698</f>
        <v>0</v>
      </c>
      <c r="F733" s="2">
        <f>'2 Diagnostics Ordering list'!G698*'2 Diagnostics Ordering list'!L698</f>
        <v>0</v>
      </c>
      <c r="G733" s="2">
        <f>'2 Diagnostics Ordering list'!J698</f>
        <v>0</v>
      </c>
    </row>
    <row r="734" spans="1:7" x14ac:dyDescent="0.2">
      <c r="A734" s="2">
        <f>'2 Diagnostics Ordering list'!A699</f>
        <v>0</v>
      </c>
      <c r="B734" s="2">
        <f>'2 Diagnostics Ordering list'!F699</f>
        <v>0</v>
      </c>
      <c r="C734" s="2">
        <f>'2 Diagnostics Ordering list'!G699</f>
        <v>0</v>
      </c>
      <c r="D734" s="2">
        <f>'2 Diagnostics Ordering list'!K699</f>
        <v>0</v>
      </c>
      <c r="E734" s="2">
        <f>'2 Diagnostics Ordering list'!G699*'2 Diagnostics Ordering list'!P699</f>
        <v>0</v>
      </c>
      <c r="F734" s="2">
        <f>'2 Diagnostics Ordering list'!G699*'2 Diagnostics Ordering list'!L699</f>
        <v>0</v>
      </c>
      <c r="G734" s="2">
        <f>'2 Diagnostics Ordering list'!J699</f>
        <v>0</v>
      </c>
    </row>
    <row r="735" spans="1:7" x14ac:dyDescent="0.2">
      <c r="A735" s="2">
        <f>'2 Diagnostics Ordering list'!A700</f>
        <v>0</v>
      </c>
      <c r="B735" s="2">
        <f>'2 Diagnostics Ordering list'!F700</f>
        <v>0</v>
      </c>
      <c r="C735" s="2">
        <f>'2 Diagnostics Ordering list'!G700</f>
        <v>0</v>
      </c>
      <c r="D735" s="2">
        <f>'2 Diagnostics Ordering list'!K700</f>
        <v>0</v>
      </c>
      <c r="E735" s="2">
        <f>'2 Diagnostics Ordering list'!G700*'2 Diagnostics Ordering list'!P700</f>
        <v>0</v>
      </c>
      <c r="F735" s="2">
        <f>'2 Diagnostics Ordering list'!G700*'2 Diagnostics Ordering list'!L700</f>
        <v>0</v>
      </c>
      <c r="G735" s="2">
        <f>'2 Diagnostics Ordering list'!J700</f>
        <v>0</v>
      </c>
    </row>
    <row r="736" spans="1:7" x14ac:dyDescent="0.2">
      <c r="A736" s="2">
        <f>'2 Diagnostics Ordering list'!A701</f>
        <v>0</v>
      </c>
      <c r="B736" s="2">
        <f>'2 Diagnostics Ordering list'!F701</f>
        <v>0</v>
      </c>
      <c r="C736" s="2">
        <f>'2 Diagnostics Ordering list'!G701</f>
        <v>0</v>
      </c>
      <c r="D736" s="2">
        <f>'2 Diagnostics Ordering list'!K701</f>
        <v>0</v>
      </c>
      <c r="E736" s="2">
        <f>'2 Diagnostics Ordering list'!G701*'2 Diagnostics Ordering list'!P701</f>
        <v>0</v>
      </c>
      <c r="F736" s="2">
        <f>'2 Diagnostics Ordering list'!G701*'2 Diagnostics Ordering list'!L701</f>
        <v>0</v>
      </c>
      <c r="G736" s="2">
        <f>'2 Diagnostics Ordering list'!J701</f>
        <v>0</v>
      </c>
    </row>
    <row r="737" spans="1:7" x14ac:dyDescent="0.2">
      <c r="A737" s="2">
        <f>'2 Diagnostics Ordering list'!A702</f>
        <v>0</v>
      </c>
      <c r="B737" s="2">
        <f>'2 Diagnostics Ordering list'!F702</f>
        <v>0</v>
      </c>
      <c r="C737" s="2">
        <f>'2 Diagnostics Ordering list'!G702</f>
        <v>0</v>
      </c>
      <c r="D737" s="2">
        <f>'2 Diagnostics Ordering list'!K702</f>
        <v>0</v>
      </c>
      <c r="E737" s="2">
        <f>'2 Diagnostics Ordering list'!G702*'2 Diagnostics Ordering list'!P702</f>
        <v>0</v>
      </c>
      <c r="F737" s="2">
        <f>'2 Diagnostics Ordering list'!G702*'2 Diagnostics Ordering list'!L702</f>
        <v>0</v>
      </c>
      <c r="G737" s="2">
        <f>'2 Diagnostics Ordering list'!J702</f>
        <v>0</v>
      </c>
    </row>
    <row r="738" spans="1:7" x14ac:dyDescent="0.2">
      <c r="A738" s="2">
        <f>'2 Diagnostics Ordering list'!A703</f>
        <v>0</v>
      </c>
      <c r="B738" s="2">
        <f>'2 Diagnostics Ordering list'!F703</f>
        <v>0</v>
      </c>
      <c r="C738" s="2">
        <f>'2 Diagnostics Ordering list'!G703</f>
        <v>0</v>
      </c>
      <c r="D738" s="2">
        <f>'2 Diagnostics Ordering list'!K703</f>
        <v>0</v>
      </c>
      <c r="E738" s="2">
        <f>'2 Diagnostics Ordering list'!G703*'2 Diagnostics Ordering list'!P703</f>
        <v>0</v>
      </c>
      <c r="F738" s="2">
        <f>'2 Diagnostics Ordering list'!G703*'2 Diagnostics Ordering list'!L703</f>
        <v>0</v>
      </c>
      <c r="G738" s="2">
        <f>'2 Diagnostics Ordering list'!J703</f>
        <v>0</v>
      </c>
    </row>
    <row r="739" spans="1:7" x14ac:dyDescent="0.2">
      <c r="A739" s="2">
        <f>'2 Diagnostics Ordering list'!A704</f>
        <v>0</v>
      </c>
      <c r="B739" s="2">
        <f>'2 Diagnostics Ordering list'!F704</f>
        <v>0</v>
      </c>
      <c r="C739" s="2">
        <f>'2 Diagnostics Ordering list'!G704</f>
        <v>0</v>
      </c>
      <c r="D739" s="2">
        <f>'2 Diagnostics Ordering list'!K704</f>
        <v>0</v>
      </c>
      <c r="E739" s="2">
        <f>'2 Diagnostics Ordering list'!G704*'2 Diagnostics Ordering list'!P704</f>
        <v>0</v>
      </c>
      <c r="F739" s="2">
        <f>'2 Diagnostics Ordering list'!G704*'2 Diagnostics Ordering list'!L704</f>
        <v>0</v>
      </c>
      <c r="G739" s="2">
        <f>'2 Diagnostics Ordering list'!J704</f>
        <v>0</v>
      </c>
    </row>
    <row r="740" spans="1:7" x14ac:dyDescent="0.2">
      <c r="A740" s="2">
        <f>'2 Diagnostics Ordering list'!A705</f>
        <v>0</v>
      </c>
      <c r="B740" s="2">
        <f>'2 Diagnostics Ordering list'!F705</f>
        <v>0</v>
      </c>
      <c r="C740" s="2">
        <f>'2 Diagnostics Ordering list'!G705</f>
        <v>0</v>
      </c>
      <c r="D740" s="2">
        <f>'2 Diagnostics Ordering list'!K705</f>
        <v>0</v>
      </c>
      <c r="E740" s="2">
        <f>'2 Diagnostics Ordering list'!G705*'2 Diagnostics Ordering list'!P705</f>
        <v>0</v>
      </c>
      <c r="F740" s="2">
        <f>'2 Diagnostics Ordering list'!G705*'2 Diagnostics Ordering list'!L705</f>
        <v>0</v>
      </c>
      <c r="G740" s="2">
        <f>'2 Diagnostics Ordering list'!J705</f>
        <v>0</v>
      </c>
    </row>
    <row r="741" spans="1:7" x14ac:dyDescent="0.2">
      <c r="A741" s="2">
        <f>'2 Diagnostics Ordering list'!A706</f>
        <v>0</v>
      </c>
      <c r="B741" s="2">
        <f>'2 Diagnostics Ordering list'!F706</f>
        <v>0</v>
      </c>
      <c r="C741" s="2">
        <f>'2 Diagnostics Ordering list'!G706</f>
        <v>0</v>
      </c>
      <c r="D741" s="2">
        <f>'2 Diagnostics Ordering list'!K706</f>
        <v>0</v>
      </c>
      <c r="E741" s="2">
        <f>'2 Diagnostics Ordering list'!G706*'2 Diagnostics Ordering list'!P706</f>
        <v>0</v>
      </c>
      <c r="F741" s="2">
        <f>'2 Diagnostics Ordering list'!G706*'2 Diagnostics Ordering list'!L706</f>
        <v>0</v>
      </c>
      <c r="G741" s="2">
        <f>'2 Diagnostics Ordering list'!J706</f>
        <v>0</v>
      </c>
    </row>
    <row r="742" spans="1:7" x14ac:dyDescent="0.2">
      <c r="A742" s="2">
        <f>'2 Diagnostics Ordering list'!A707</f>
        <v>0</v>
      </c>
      <c r="B742" s="2">
        <f>'2 Diagnostics Ordering list'!F707</f>
        <v>0</v>
      </c>
      <c r="C742" s="2">
        <f>'2 Diagnostics Ordering list'!G707</f>
        <v>0</v>
      </c>
      <c r="D742" s="2">
        <f>'2 Diagnostics Ordering list'!K707</f>
        <v>0</v>
      </c>
      <c r="E742" s="2">
        <f>'2 Diagnostics Ordering list'!G707*'2 Diagnostics Ordering list'!P707</f>
        <v>0</v>
      </c>
      <c r="F742" s="2">
        <f>'2 Diagnostics Ordering list'!G707*'2 Diagnostics Ordering list'!L707</f>
        <v>0</v>
      </c>
      <c r="G742" s="2">
        <f>'2 Diagnostics Ordering list'!J707</f>
        <v>0</v>
      </c>
    </row>
    <row r="743" spans="1:7" x14ac:dyDescent="0.2">
      <c r="A743" s="2">
        <f>'2 Diagnostics Ordering list'!A708</f>
        <v>0</v>
      </c>
      <c r="B743" s="2">
        <f>'2 Diagnostics Ordering list'!F708</f>
        <v>0</v>
      </c>
      <c r="C743" s="2">
        <f>'2 Diagnostics Ordering list'!G708</f>
        <v>0</v>
      </c>
      <c r="D743" s="2">
        <f>'2 Diagnostics Ordering list'!K708</f>
        <v>0</v>
      </c>
      <c r="E743" s="2">
        <f>'2 Diagnostics Ordering list'!G708*'2 Diagnostics Ordering list'!P708</f>
        <v>0</v>
      </c>
      <c r="F743" s="2">
        <f>'2 Diagnostics Ordering list'!G708*'2 Diagnostics Ordering list'!L708</f>
        <v>0</v>
      </c>
      <c r="G743" s="2">
        <f>'2 Diagnostics Ordering list'!J708</f>
        <v>0</v>
      </c>
    </row>
    <row r="744" spans="1:7" x14ac:dyDescent="0.2">
      <c r="A744" s="2">
        <f>'2 Diagnostics Ordering list'!A709</f>
        <v>0</v>
      </c>
      <c r="B744" s="2">
        <f>'2 Diagnostics Ordering list'!F709</f>
        <v>0</v>
      </c>
      <c r="C744" s="2">
        <f>'2 Diagnostics Ordering list'!G709</f>
        <v>0</v>
      </c>
      <c r="D744" s="2">
        <f>'2 Diagnostics Ordering list'!K709</f>
        <v>0</v>
      </c>
      <c r="E744" s="2">
        <f>'2 Diagnostics Ordering list'!G709*'2 Diagnostics Ordering list'!P709</f>
        <v>0</v>
      </c>
      <c r="F744" s="2">
        <f>'2 Diagnostics Ordering list'!G709*'2 Diagnostics Ordering list'!L709</f>
        <v>0</v>
      </c>
      <c r="G744" s="2">
        <f>'2 Diagnostics Ordering list'!J709</f>
        <v>0</v>
      </c>
    </row>
    <row r="745" spans="1:7" x14ac:dyDescent="0.2">
      <c r="A745" s="2">
        <f>'2 Diagnostics Ordering list'!A710</f>
        <v>0</v>
      </c>
      <c r="B745" s="2">
        <f>'2 Diagnostics Ordering list'!F710</f>
        <v>0</v>
      </c>
      <c r="C745" s="2">
        <f>'2 Diagnostics Ordering list'!G710</f>
        <v>0</v>
      </c>
      <c r="D745" s="2">
        <f>'2 Diagnostics Ordering list'!K710</f>
        <v>0</v>
      </c>
      <c r="E745" s="2">
        <f>'2 Diagnostics Ordering list'!G710*'2 Diagnostics Ordering list'!P710</f>
        <v>0</v>
      </c>
      <c r="F745" s="2">
        <f>'2 Diagnostics Ordering list'!G710*'2 Diagnostics Ordering list'!L710</f>
        <v>0</v>
      </c>
      <c r="G745" s="2">
        <f>'2 Diagnostics Ordering list'!J710</f>
        <v>0</v>
      </c>
    </row>
    <row r="746" spans="1:7" x14ac:dyDescent="0.2">
      <c r="A746" s="2">
        <f>'2 Diagnostics Ordering list'!A711</f>
        <v>0</v>
      </c>
      <c r="B746" s="2">
        <f>'2 Diagnostics Ordering list'!F711</f>
        <v>0</v>
      </c>
      <c r="C746" s="2">
        <f>'2 Diagnostics Ordering list'!G711</f>
        <v>0</v>
      </c>
      <c r="D746" s="2">
        <f>'2 Diagnostics Ordering list'!K711</f>
        <v>0</v>
      </c>
      <c r="E746" s="2">
        <f>'2 Diagnostics Ordering list'!G711*'2 Diagnostics Ordering list'!P711</f>
        <v>0</v>
      </c>
      <c r="F746" s="2">
        <f>'2 Diagnostics Ordering list'!G711*'2 Diagnostics Ordering list'!L711</f>
        <v>0</v>
      </c>
      <c r="G746" s="2">
        <f>'2 Diagnostics Ordering list'!J711</f>
        <v>0</v>
      </c>
    </row>
    <row r="747" spans="1:7" x14ac:dyDescent="0.2">
      <c r="A747" s="2">
        <f>'2 Diagnostics Ordering list'!A712</f>
        <v>0</v>
      </c>
      <c r="B747" s="2">
        <f>'2 Diagnostics Ordering list'!F712</f>
        <v>0</v>
      </c>
      <c r="C747" s="2">
        <f>'2 Diagnostics Ordering list'!G712</f>
        <v>0</v>
      </c>
      <c r="D747" s="2">
        <f>'2 Diagnostics Ordering list'!K712</f>
        <v>0</v>
      </c>
      <c r="E747" s="2">
        <f>'2 Diagnostics Ordering list'!G712*'2 Diagnostics Ordering list'!P712</f>
        <v>0</v>
      </c>
      <c r="F747" s="2">
        <f>'2 Diagnostics Ordering list'!G712*'2 Diagnostics Ordering list'!L712</f>
        <v>0</v>
      </c>
      <c r="G747" s="2">
        <f>'2 Diagnostics Ordering list'!J712</f>
        <v>0</v>
      </c>
    </row>
    <row r="748" spans="1:7" x14ac:dyDescent="0.2">
      <c r="A748" s="2">
        <f>'2 Diagnostics Ordering list'!A713</f>
        <v>0</v>
      </c>
      <c r="B748" s="2">
        <f>'2 Diagnostics Ordering list'!F713</f>
        <v>0</v>
      </c>
      <c r="C748" s="2">
        <f>'2 Diagnostics Ordering list'!G713</f>
        <v>0</v>
      </c>
      <c r="D748" s="2">
        <f>'2 Diagnostics Ordering list'!K713</f>
        <v>0</v>
      </c>
      <c r="E748" s="2">
        <f>'2 Diagnostics Ordering list'!G713*'2 Diagnostics Ordering list'!P713</f>
        <v>0</v>
      </c>
      <c r="F748" s="2">
        <f>'2 Diagnostics Ordering list'!G713*'2 Diagnostics Ordering list'!L713</f>
        <v>0</v>
      </c>
      <c r="G748" s="2">
        <f>'2 Diagnostics Ordering list'!J713</f>
        <v>0</v>
      </c>
    </row>
    <row r="749" spans="1:7" x14ac:dyDescent="0.2">
      <c r="A749" s="2">
        <f>'2 Diagnostics Ordering list'!A714</f>
        <v>0</v>
      </c>
      <c r="B749" s="2">
        <f>'2 Diagnostics Ordering list'!F714</f>
        <v>0</v>
      </c>
      <c r="C749" s="2">
        <f>'2 Diagnostics Ordering list'!G714</f>
        <v>0</v>
      </c>
      <c r="D749" s="2">
        <f>'2 Diagnostics Ordering list'!K714</f>
        <v>0</v>
      </c>
      <c r="E749" s="2">
        <f>'2 Diagnostics Ordering list'!G714*'2 Diagnostics Ordering list'!P714</f>
        <v>0</v>
      </c>
      <c r="F749" s="2">
        <f>'2 Diagnostics Ordering list'!G714*'2 Diagnostics Ordering list'!L714</f>
        <v>0</v>
      </c>
      <c r="G749" s="2">
        <f>'2 Diagnostics Ordering list'!J714</f>
        <v>0</v>
      </c>
    </row>
    <row r="750" spans="1:7" x14ac:dyDescent="0.2">
      <c r="A750" s="2">
        <f>'2 Diagnostics Ordering list'!A715</f>
        <v>0</v>
      </c>
      <c r="B750" s="2">
        <f>'2 Diagnostics Ordering list'!F715</f>
        <v>0</v>
      </c>
      <c r="C750" s="2">
        <f>'2 Diagnostics Ordering list'!G715</f>
        <v>0</v>
      </c>
      <c r="D750" s="2">
        <f>'2 Diagnostics Ordering list'!K715</f>
        <v>0</v>
      </c>
      <c r="E750" s="2">
        <f>'2 Diagnostics Ordering list'!G715*'2 Diagnostics Ordering list'!P715</f>
        <v>0</v>
      </c>
      <c r="F750" s="2">
        <f>'2 Diagnostics Ordering list'!G715*'2 Diagnostics Ordering list'!L715</f>
        <v>0</v>
      </c>
      <c r="G750" s="2">
        <f>'2 Diagnostics Ordering list'!J715</f>
        <v>0</v>
      </c>
    </row>
    <row r="751" spans="1:7" x14ac:dyDescent="0.2">
      <c r="A751" s="2">
        <f>'2 Diagnostics Ordering list'!A716</f>
        <v>0</v>
      </c>
      <c r="B751" s="2">
        <f>'2 Diagnostics Ordering list'!F716</f>
        <v>0</v>
      </c>
      <c r="C751" s="2">
        <f>'2 Diagnostics Ordering list'!G716</f>
        <v>0</v>
      </c>
      <c r="D751" s="2">
        <f>'2 Diagnostics Ordering list'!K716</f>
        <v>0</v>
      </c>
      <c r="E751" s="2">
        <f>'2 Diagnostics Ordering list'!G716*'2 Diagnostics Ordering list'!P716</f>
        <v>0</v>
      </c>
      <c r="F751" s="2">
        <f>'2 Diagnostics Ordering list'!G716*'2 Diagnostics Ordering list'!L716</f>
        <v>0</v>
      </c>
      <c r="G751" s="2">
        <f>'2 Diagnostics Ordering list'!J716</f>
        <v>0</v>
      </c>
    </row>
    <row r="752" spans="1:7" x14ac:dyDescent="0.2">
      <c r="A752" s="2">
        <f>'2 Diagnostics Ordering list'!A717</f>
        <v>0</v>
      </c>
      <c r="B752" s="2">
        <f>'2 Diagnostics Ordering list'!F717</f>
        <v>0</v>
      </c>
      <c r="C752" s="2">
        <f>'2 Diagnostics Ordering list'!G717</f>
        <v>0</v>
      </c>
      <c r="D752" s="2">
        <f>'2 Diagnostics Ordering list'!K717</f>
        <v>0</v>
      </c>
      <c r="E752" s="2">
        <f>'2 Diagnostics Ordering list'!G717*'2 Diagnostics Ordering list'!P717</f>
        <v>0</v>
      </c>
      <c r="F752" s="2">
        <f>'2 Diagnostics Ordering list'!G717*'2 Diagnostics Ordering list'!L717</f>
        <v>0</v>
      </c>
      <c r="G752" s="2">
        <f>'2 Diagnostics Ordering list'!J717</f>
        <v>0</v>
      </c>
    </row>
    <row r="753" spans="1:7" x14ac:dyDescent="0.2">
      <c r="A753" s="2">
        <f>'2 Diagnostics Ordering list'!A718</f>
        <v>0</v>
      </c>
      <c r="B753" s="2">
        <f>'2 Diagnostics Ordering list'!F718</f>
        <v>0</v>
      </c>
      <c r="C753" s="2">
        <f>'2 Diagnostics Ordering list'!G718</f>
        <v>0</v>
      </c>
      <c r="D753" s="2">
        <f>'2 Diagnostics Ordering list'!K718</f>
        <v>0</v>
      </c>
      <c r="E753" s="2">
        <f>'2 Diagnostics Ordering list'!G718*'2 Diagnostics Ordering list'!P718</f>
        <v>0</v>
      </c>
      <c r="F753" s="2">
        <f>'2 Diagnostics Ordering list'!G718*'2 Diagnostics Ordering list'!L718</f>
        <v>0</v>
      </c>
      <c r="G753" s="2">
        <f>'2 Diagnostics Ordering list'!J718</f>
        <v>0</v>
      </c>
    </row>
    <row r="754" spans="1:7" x14ac:dyDescent="0.2">
      <c r="A754" s="2">
        <f>'2 Diagnostics Ordering list'!A719</f>
        <v>0</v>
      </c>
      <c r="B754" s="2">
        <f>'2 Diagnostics Ordering list'!F719</f>
        <v>0</v>
      </c>
      <c r="C754" s="2">
        <f>'2 Diagnostics Ordering list'!G719</f>
        <v>0</v>
      </c>
      <c r="D754" s="2">
        <f>'2 Diagnostics Ordering list'!K719</f>
        <v>0</v>
      </c>
      <c r="E754" s="2">
        <f>'2 Diagnostics Ordering list'!G719*'2 Diagnostics Ordering list'!P719</f>
        <v>0</v>
      </c>
      <c r="F754" s="2">
        <f>'2 Diagnostics Ordering list'!G719*'2 Diagnostics Ordering list'!L719</f>
        <v>0</v>
      </c>
      <c r="G754" s="2">
        <f>'2 Diagnostics Ordering list'!J719</f>
        <v>0</v>
      </c>
    </row>
    <row r="755" spans="1:7" x14ac:dyDescent="0.2">
      <c r="A755" s="2">
        <f>'2 Diagnostics Ordering list'!A720</f>
        <v>0</v>
      </c>
      <c r="B755" s="2">
        <f>'2 Diagnostics Ordering list'!F720</f>
        <v>0</v>
      </c>
      <c r="C755" s="2">
        <f>'2 Diagnostics Ordering list'!G720</f>
        <v>0</v>
      </c>
      <c r="D755" s="2">
        <f>'2 Diagnostics Ordering list'!K720</f>
        <v>0</v>
      </c>
      <c r="E755" s="2">
        <f>'2 Diagnostics Ordering list'!G720*'2 Diagnostics Ordering list'!P720</f>
        <v>0</v>
      </c>
      <c r="F755" s="2">
        <f>'2 Diagnostics Ordering list'!G720*'2 Diagnostics Ordering list'!L720</f>
        <v>0</v>
      </c>
      <c r="G755" s="2">
        <f>'2 Diagnostics Ordering list'!J720</f>
        <v>0</v>
      </c>
    </row>
    <row r="756" spans="1:7" x14ac:dyDescent="0.2">
      <c r="A756" s="2">
        <f>'2 Diagnostics Ordering list'!A721</f>
        <v>0</v>
      </c>
      <c r="B756" s="2">
        <f>'2 Diagnostics Ordering list'!F721</f>
        <v>0</v>
      </c>
      <c r="C756" s="2">
        <f>'2 Diagnostics Ordering list'!G721</f>
        <v>0</v>
      </c>
      <c r="D756" s="2">
        <f>'2 Diagnostics Ordering list'!K721</f>
        <v>0</v>
      </c>
      <c r="E756" s="2">
        <f>'2 Diagnostics Ordering list'!G721*'2 Diagnostics Ordering list'!P721</f>
        <v>0</v>
      </c>
      <c r="F756" s="2">
        <f>'2 Diagnostics Ordering list'!G721*'2 Diagnostics Ordering list'!L721</f>
        <v>0</v>
      </c>
      <c r="G756" s="2">
        <f>'2 Diagnostics Ordering list'!J721</f>
        <v>0</v>
      </c>
    </row>
    <row r="757" spans="1:7" x14ac:dyDescent="0.2">
      <c r="A757" s="2">
        <f>'2 Diagnostics Ordering list'!A722</f>
        <v>0</v>
      </c>
      <c r="B757" s="2">
        <f>'2 Diagnostics Ordering list'!F722</f>
        <v>0</v>
      </c>
      <c r="C757" s="2">
        <f>'2 Diagnostics Ordering list'!G722</f>
        <v>0</v>
      </c>
      <c r="D757" s="2">
        <f>'2 Diagnostics Ordering list'!K722</f>
        <v>0</v>
      </c>
      <c r="E757" s="2">
        <f>'2 Diagnostics Ordering list'!G722*'2 Diagnostics Ordering list'!P722</f>
        <v>0</v>
      </c>
      <c r="F757" s="2">
        <f>'2 Diagnostics Ordering list'!G722*'2 Diagnostics Ordering list'!L722</f>
        <v>0</v>
      </c>
      <c r="G757" s="2">
        <f>'2 Diagnostics Ordering list'!J722</f>
        <v>0</v>
      </c>
    </row>
    <row r="758" spans="1:7" x14ac:dyDescent="0.2">
      <c r="A758" s="2">
        <f>'2 Diagnostics Ordering list'!A723</f>
        <v>0</v>
      </c>
      <c r="B758" s="2">
        <f>'2 Diagnostics Ordering list'!F723</f>
        <v>0</v>
      </c>
      <c r="C758" s="2">
        <f>'2 Diagnostics Ordering list'!G723</f>
        <v>0</v>
      </c>
      <c r="D758" s="2">
        <f>'2 Diagnostics Ordering list'!K723</f>
        <v>0</v>
      </c>
      <c r="E758" s="2">
        <f>'2 Diagnostics Ordering list'!G723*'2 Diagnostics Ordering list'!P723</f>
        <v>0</v>
      </c>
      <c r="F758" s="2">
        <f>'2 Diagnostics Ordering list'!G723*'2 Diagnostics Ordering list'!L723</f>
        <v>0</v>
      </c>
      <c r="G758" s="2">
        <f>'2 Diagnostics Ordering list'!J723</f>
        <v>0</v>
      </c>
    </row>
    <row r="759" spans="1:7" x14ac:dyDescent="0.2">
      <c r="A759" s="2">
        <f>'2 Diagnostics Ordering list'!A724</f>
        <v>0</v>
      </c>
      <c r="B759" s="2">
        <f>'2 Diagnostics Ordering list'!F724</f>
        <v>0</v>
      </c>
      <c r="C759" s="2">
        <f>'2 Diagnostics Ordering list'!G724</f>
        <v>0</v>
      </c>
      <c r="D759" s="2">
        <f>'2 Diagnostics Ordering list'!K724</f>
        <v>0</v>
      </c>
      <c r="E759" s="2">
        <f>'2 Diagnostics Ordering list'!G724*'2 Diagnostics Ordering list'!P724</f>
        <v>0</v>
      </c>
      <c r="F759" s="2">
        <f>'2 Diagnostics Ordering list'!G724*'2 Diagnostics Ordering list'!L724</f>
        <v>0</v>
      </c>
      <c r="G759" s="2">
        <f>'2 Diagnostics Ordering list'!J724</f>
        <v>0</v>
      </c>
    </row>
    <row r="760" spans="1:7" x14ac:dyDescent="0.2">
      <c r="A760" s="2">
        <f>'2 Diagnostics Ordering list'!A725</f>
        <v>0</v>
      </c>
      <c r="B760" s="2">
        <f>'2 Diagnostics Ordering list'!F725</f>
        <v>0</v>
      </c>
      <c r="C760" s="2">
        <f>'2 Diagnostics Ordering list'!G725</f>
        <v>0</v>
      </c>
      <c r="D760" s="2">
        <f>'2 Diagnostics Ordering list'!K725</f>
        <v>0</v>
      </c>
      <c r="E760" s="2">
        <f>'2 Diagnostics Ordering list'!G725*'2 Diagnostics Ordering list'!P725</f>
        <v>0</v>
      </c>
      <c r="F760" s="2">
        <f>'2 Diagnostics Ordering list'!G725*'2 Diagnostics Ordering list'!L725</f>
        <v>0</v>
      </c>
      <c r="G760" s="2">
        <f>'2 Diagnostics Ordering list'!J725</f>
        <v>0</v>
      </c>
    </row>
    <row r="761" spans="1:7" x14ac:dyDescent="0.2">
      <c r="A761" s="2">
        <f>'2 Diagnostics Ordering list'!A726</f>
        <v>0</v>
      </c>
      <c r="B761" s="2">
        <f>'2 Diagnostics Ordering list'!F726</f>
        <v>0</v>
      </c>
      <c r="C761" s="2">
        <f>'2 Diagnostics Ordering list'!G726</f>
        <v>0</v>
      </c>
      <c r="D761" s="2">
        <f>'2 Diagnostics Ordering list'!K726</f>
        <v>0</v>
      </c>
      <c r="E761" s="2">
        <f>'2 Diagnostics Ordering list'!G726*'2 Diagnostics Ordering list'!P726</f>
        <v>0</v>
      </c>
      <c r="F761" s="2">
        <f>'2 Diagnostics Ordering list'!G726*'2 Diagnostics Ordering list'!L726</f>
        <v>0</v>
      </c>
      <c r="G761" s="2">
        <f>'2 Diagnostics Ordering list'!J726</f>
        <v>0</v>
      </c>
    </row>
    <row r="762" spans="1:7" x14ac:dyDescent="0.2">
      <c r="A762" s="2">
        <f>'2 Diagnostics Ordering list'!A727</f>
        <v>0</v>
      </c>
      <c r="B762" s="2">
        <f>'2 Diagnostics Ordering list'!F727</f>
        <v>0</v>
      </c>
      <c r="C762" s="2">
        <f>'2 Diagnostics Ordering list'!G727</f>
        <v>0</v>
      </c>
      <c r="D762" s="2">
        <f>'2 Diagnostics Ordering list'!K727</f>
        <v>0</v>
      </c>
      <c r="E762" s="2">
        <f>'2 Diagnostics Ordering list'!G727*'2 Diagnostics Ordering list'!P727</f>
        <v>0</v>
      </c>
      <c r="F762" s="2">
        <f>'2 Diagnostics Ordering list'!G727*'2 Diagnostics Ordering list'!L727</f>
        <v>0</v>
      </c>
      <c r="G762" s="2">
        <f>'2 Diagnostics Ordering list'!J727</f>
        <v>0</v>
      </c>
    </row>
    <row r="763" spans="1:7" x14ac:dyDescent="0.2">
      <c r="A763" s="2">
        <f>'2 Diagnostics Ordering list'!A728</f>
        <v>0</v>
      </c>
      <c r="B763" s="2">
        <f>'2 Diagnostics Ordering list'!F728</f>
        <v>0</v>
      </c>
      <c r="C763" s="2">
        <f>'2 Diagnostics Ordering list'!G728</f>
        <v>0</v>
      </c>
      <c r="D763" s="2">
        <f>'2 Diagnostics Ordering list'!K728</f>
        <v>0</v>
      </c>
      <c r="E763" s="2">
        <f>'2 Diagnostics Ordering list'!G728*'2 Diagnostics Ordering list'!P728</f>
        <v>0</v>
      </c>
      <c r="F763" s="2">
        <f>'2 Diagnostics Ordering list'!G728*'2 Diagnostics Ordering list'!L728</f>
        <v>0</v>
      </c>
      <c r="G763" s="2">
        <f>'2 Diagnostics Ordering list'!J728</f>
        <v>0</v>
      </c>
    </row>
    <row r="764" spans="1:7" x14ac:dyDescent="0.2">
      <c r="A764" s="2">
        <f>'2 Diagnostics Ordering list'!A729</f>
        <v>0</v>
      </c>
      <c r="B764" s="2">
        <f>'2 Diagnostics Ordering list'!F729</f>
        <v>0</v>
      </c>
      <c r="C764" s="2">
        <f>'2 Diagnostics Ordering list'!G729</f>
        <v>0</v>
      </c>
      <c r="D764" s="2">
        <f>'2 Diagnostics Ordering list'!K729</f>
        <v>0</v>
      </c>
      <c r="E764" s="2">
        <f>'2 Diagnostics Ordering list'!G729*'2 Diagnostics Ordering list'!P729</f>
        <v>0</v>
      </c>
      <c r="F764" s="2">
        <f>'2 Diagnostics Ordering list'!G729*'2 Diagnostics Ordering list'!L729</f>
        <v>0</v>
      </c>
      <c r="G764" s="2">
        <f>'2 Diagnostics Ordering list'!J729</f>
        <v>0</v>
      </c>
    </row>
    <row r="765" spans="1:7" x14ac:dyDescent="0.2">
      <c r="A765" s="2">
        <f>'2 Diagnostics Ordering list'!A730</f>
        <v>0</v>
      </c>
      <c r="B765" s="2">
        <f>'2 Diagnostics Ordering list'!F730</f>
        <v>0</v>
      </c>
      <c r="C765" s="2">
        <f>'2 Diagnostics Ordering list'!G730</f>
        <v>0</v>
      </c>
      <c r="D765" s="2">
        <f>'2 Diagnostics Ordering list'!K730</f>
        <v>0</v>
      </c>
      <c r="E765" s="2">
        <f>'2 Diagnostics Ordering list'!G730*'2 Diagnostics Ordering list'!P730</f>
        <v>0</v>
      </c>
      <c r="F765" s="2">
        <f>'2 Diagnostics Ordering list'!G730*'2 Diagnostics Ordering list'!L730</f>
        <v>0</v>
      </c>
      <c r="G765" s="2">
        <f>'2 Diagnostics Ordering list'!J730</f>
        <v>0</v>
      </c>
    </row>
    <row r="766" spans="1:7" x14ac:dyDescent="0.2">
      <c r="A766" s="2">
        <f>'2 Diagnostics Ordering list'!A731</f>
        <v>0</v>
      </c>
      <c r="B766" s="2">
        <f>'2 Diagnostics Ordering list'!F731</f>
        <v>0</v>
      </c>
      <c r="C766" s="2">
        <f>'2 Diagnostics Ordering list'!G731</f>
        <v>0</v>
      </c>
      <c r="D766" s="2">
        <f>'2 Diagnostics Ordering list'!K731</f>
        <v>0</v>
      </c>
      <c r="E766" s="2">
        <f>'2 Diagnostics Ordering list'!G731*'2 Diagnostics Ordering list'!P731</f>
        <v>0</v>
      </c>
      <c r="F766" s="2">
        <f>'2 Diagnostics Ordering list'!G731*'2 Diagnostics Ordering list'!L731</f>
        <v>0</v>
      </c>
      <c r="G766" s="2">
        <f>'2 Diagnostics Ordering list'!J731</f>
        <v>0</v>
      </c>
    </row>
    <row r="767" spans="1:7" x14ac:dyDescent="0.2">
      <c r="A767" s="2">
        <f>'2 Diagnostics Ordering list'!A732</f>
        <v>0</v>
      </c>
      <c r="B767" s="2">
        <f>'2 Diagnostics Ordering list'!F732</f>
        <v>0</v>
      </c>
      <c r="C767" s="2">
        <f>'2 Diagnostics Ordering list'!G732</f>
        <v>0</v>
      </c>
      <c r="D767" s="2">
        <f>'2 Diagnostics Ordering list'!K732</f>
        <v>0</v>
      </c>
      <c r="E767" s="2">
        <f>'2 Diagnostics Ordering list'!G732*'2 Diagnostics Ordering list'!P732</f>
        <v>0</v>
      </c>
      <c r="F767" s="2">
        <f>'2 Diagnostics Ordering list'!G732*'2 Diagnostics Ordering list'!L732</f>
        <v>0</v>
      </c>
      <c r="G767" s="2">
        <f>'2 Diagnostics Ordering list'!J732</f>
        <v>0</v>
      </c>
    </row>
    <row r="768" spans="1:7" x14ac:dyDescent="0.2">
      <c r="A768" s="2">
        <f>'2 Diagnostics Ordering list'!A733</f>
        <v>0</v>
      </c>
      <c r="B768" s="2">
        <f>'2 Diagnostics Ordering list'!F733</f>
        <v>0</v>
      </c>
      <c r="C768" s="2">
        <f>'2 Diagnostics Ordering list'!G733</f>
        <v>0</v>
      </c>
      <c r="D768" s="2">
        <f>'2 Diagnostics Ordering list'!K733</f>
        <v>0</v>
      </c>
      <c r="E768" s="2">
        <f>'2 Diagnostics Ordering list'!G733*'2 Diagnostics Ordering list'!P733</f>
        <v>0</v>
      </c>
      <c r="F768" s="2">
        <f>'2 Diagnostics Ordering list'!G733*'2 Diagnostics Ordering list'!L733</f>
        <v>0</v>
      </c>
      <c r="G768" s="2">
        <f>'2 Diagnostics Ordering list'!J733</f>
        <v>0</v>
      </c>
    </row>
    <row r="769" spans="1:7" x14ac:dyDescent="0.2">
      <c r="A769" s="2">
        <f>'2 Diagnostics Ordering list'!A734</f>
        <v>0</v>
      </c>
      <c r="B769" s="2">
        <f>'2 Diagnostics Ordering list'!F734</f>
        <v>0</v>
      </c>
      <c r="C769" s="2">
        <f>'2 Diagnostics Ordering list'!G734</f>
        <v>0</v>
      </c>
      <c r="D769" s="2">
        <f>'2 Diagnostics Ordering list'!K734</f>
        <v>0</v>
      </c>
      <c r="E769" s="2">
        <f>'2 Diagnostics Ordering list'!G734*'2 Diagnostics Ordering list'!P734</f>
        <v>0</v>
      </c>
      <c r="F769" s="2">
        <f>'2 Diagnostics Ordering list'!G734*'2 Diagnostics Ordering list'!L734</f>
        <v>0</v>
      </c>
      <c r="G769" s="2">
        <f>'2 Diagnostics Ordering list'!J734</f>
        <v>0</v>
      </c>
    </row>
    <row r="770" spans="1:7" x14ac:dyDescent="0.2">
      <c r="A770" s="2">
        <f>'2 Diagnostics Ordering list'!A735</f>
        <v>0</v>
      </c>
      <c r="B770" s="2">
        <f>'2 Diagnostics Ordering list'!F735</f>
        <v>0</v>
      </c>
      <c r="C770" s="2">
        <f>'2 Diagnostics Ordering list'!G735</f>
        <v>0</v>
      </c>
      <c r="D770" s="2">
        <f>'2 Diagnostics Ordering list'!K735</f>
        <v>0</v>
      </c>
      <c r="E770" s="2">
        <f>'2 Diagnostics Ordering list'!G735*'2 Diagnostics Ordering list'!P735</f>
        <v>0</v>
      </c>
      <c r="F770" s="2">
        <f>'2 Diagnostics Ordering list'!G735*'2 Diagnostics Ordering list'!L735</f>
        <v>0</v>
      </c>
      <c r="G770" s="2">
        <f>'2 Diagnostics Ordering list'!J735</f>
        <v>0</v>
      </c>
    </row>
    <row r="771" spans="1:7" x14ac:dyDescent="0.2">
      <c r="A771" s="2">
        <f>'2 Diagnostics Ordering list'!A736</f>
        <v>0</v>
      </c>
      <c r="B771" s="2">
        <f>'2 Diagnostics Ordering list'!F736</f>
        <v>0</v>
      </c>
      <c r="C771" s="2">
        <f>'2 Diagnostics Ordering list'!G736</f>
        <v>0</v>
      </c>
      <c r="D771" s="2">
        <f>'2 Diagnostics Ordering list'!K736</f>
        <v>0</v>
      </c>
      <c r="E771" s="2">
        <f>'2 Diagnostics Ordering list'!G736*'2 Diagnostics Ordering list'!P736</f>
        <v>0</v>
      </c>
      <c r="F771" s="2">
        <f>'2 Diagnostics Ordering list'!G736*'2 Diagnostics Ordering list'!L736</f>
        <v>0</v>
      </c>
      <c r="G771" s="2">
        <f>'2 Diagnostics Ordering list'!J736</f>
        <v>0</v>
      </c>
    </row>
    <row r="772" spans="1:7" x14ac:dyDescent="0.2">
      <c r="A772" s="2">
        <f>'2 Diagnostics Ordering list'!A737</f>
        <v>0</v>
      </c>
      <c r="B772" s="2">
        <f>'2 Diagnostics Ordering list'!F737</f>
        <v>0</v>
      </c>
      <c r="C772" s="2">
        <f>'2 Diagnostics Ordering list'!G737</f>
        <v>0</v>
      </c>
      <c r="D772" s="2">
        <f>'2 Diagnostics Ordering list'!K737</f>
        <v>0</v>
      </c>
      <c r="E772" s="2">
        <f>'2 Diagnostics Ordering list'!G737*'2 Diagnostics Ordering list'!P737</f>
        <v>0</v>
      </c>
      <c r="F772" s="2">
        <f>'2 Diagnostics Ordering list'!G737*'2 Diagnostics Ordering list'!L737</f>
        <v>0</v>
      </c>
      <c r="G772" s="2">
        <f>'2 Diagnostics Ordering list'!J737</f>
        <v>0</v>
      </c>
    </row>
    <row r="773" spans="1:7" x14ac:dyDescent="0.2">
      <c r="A773" s="2">
        <f>'2 Diagnostics Ordering list'!A738</f>
        <v>0</v>
      </c>
      <c r="B773" s="2">
        <f>'2 Diagnostics Ordering list'!F738</f>
        <v>0</v>
      </c>
      <c r="C773" s="2">
        <f>'2 Diagnostics Ordering list'!G738</f>
        <v>0</v>
      </c>
      <c r="D773" s="2">
        <f>'2 Diagnostics Ordering list'!K738</f>
        <v>0</v>
      </c>
      <c r="E773" s="2">
        <f>'2 Diagnostics Ordering list'!G738*'2 Diagnostics Ordering list'!P738</f>
        <v>0</v>
      </c>
      <c r="F773" s="2">
        <f>'2 Diagnostics Ordering list'!G738*'2 Diagnostics Ordering list'!L738</f>
        <v>0</v>
      </c>
      <c r="G773" s="2">
        <f>'2 Diagnostics Ordering list'!J738</f>
        <v>0</v>
      </c>
    </row>
    <row r="774" spans="1:7" x14ac:dyDescent="0.2">
      <c r="A774" s="2">
        <f>'2 Diagnostics Ordering list'!A739</f>
        <v>0</v>
      </c>
      <c r="B774" s="2">
        <f>'2 Diagnostics Ordering list'!F739</f>
        <v>0</v>
      </c>
      <c r="C774" s="2">
        <f>'2 Diagnostics Ordering list'!G739</f>
        <v>0</v>
      </c>
      <c r="D774" s="2">
        <f>'2 Diagnostics Ordering list'!K739</f>
        <v>0</v>
      </c>
      <c r="E774" s="2">
        <f>'2 Diagnostics Ordering list'!G739*'2 Diagnostics Ordering list'!P739</f>
        <v>0</v>
      </c>
      <c r="F774" s="2">
        <f>'2 Diagnostics Ordering list'!G739*'2 Diagnostics Ordering list'!L739</f>
        <v>0</v>
      </c>
      <c r="G774" s="2">
        <f>'2 Diagnostics Ordering list'!J739</f>
        <v>0</v>
      </c>
    </row>
    <row r="775" spans="1:7" x14ac:dyDescent="0.2">
      <c r="A775" s="2">
        <f>'2 Diagnostics Ordering list'!A740</f>
        <v>0</v>
      </c>
      <c r="B775" s="2">
        <f>'2 Diagnostics Ordering list'!F740</f>
        <v>0</v>
      </c>
      <c r="C775" s="2">
        <f>'2 Diagnostics Ordering list'!G740</f>
        <v>0</v>
      </c>
      <c r="D775" s="2">
        <f>'2 Diagnostics Ordering list'!K740</f>
        <v>0</v>
      </c>
      <c r="E775" s="2">
        <f>'2 Diagnostics Ordering list'!G740*'2 Diagnostics Ordering list'!P740</f>
        <v>0</v>
      </c>
      <c r="F775" s="2">
        <f>'2 Diagnostics Ordering list'!G740*'2 Diagnostics Ordering list'!L740</f>
        <v>0</v>
      </c>
      <c r="G775" s="2">
        <f>'2 Diagnostics Ordering list'!J740</f>
        <v>0</v>
      </c>
    </row>
    <row r="776" spans="1:7" x14ac:dyDescent="0.2">
      <c r="A776" s="2">
        <f>'2 Diagnostics Ordering list'!A741</f>
        <v>0</v>
      </c>
      <c r="B776" s="2">
        <f>'2 Diagnostics Ordering list'!F741</f>
        <v>0</v>
      </c>
      <c r="C776" s="2">
        <f>'2 Diagnostics Ordering list'!G741</f>
        <v>0</v>
      </c>
      <c r="D776" s="2">
        <f>'2 Diagnostics Ordering list'!K741</f>
        <v>0</v>
      </c>
      <c r="E776" s="2">
        <f>'2 Diagnostics Ordering list'!G741*'2 Diagnostics Ordering list'!P741</f>
        <v>0</v>
      </c>
      <c r="F776" s="2">
        <f>'2 Diagnostics Ordering list'!G741*'2 Diagnostics Ordering list'!L741</f>
        <v>0</v>
      </c>
      <c r="G776" s="2">
        <f>'2 Diagnostics Ordering list'!J741</f>
        <v>0</v>
      </c>
    </row>
    <row r="777" spans="1:7" x14ac:dyDescent="0.2">
      <c r="A777" s="2">
        <f>'2 Diagnostics Ordering list'!A742</f>
        <v>0</v>
      </c>
      <c r="B777" s="2">
        <f>'2 Diagnostics Ordering list'!F742</f>
        <v>0</v>
      </c>
      <c r="C777" s="2">
        <f>'2 Diagnostics Ordering list'!G742</f>
        <v>0</v>
      </c>
      <c r="D777" s="2">
        <f>'2 Diagnostics Ordering list'!K742</f>
        <v>0</v>
      </c>
      <c r="E777" s="2">
        <f>'2 Diagnostics Ordering list'!G742*'2 Diagnostics Ordering list'!P742</f>
        <v>0</v>
      </c>
      <c r="F777" s="2">
        <f>'2 Diagnostics Ordering list'!G742*'2 Diagnostics Ordering list'!L742</f>
        <v>0</v>
      </c>
      <c r="G777" s="2">
        <f>'2 Diagnostics Ordering list'!J742</f>
        <v>0</v>
      </c>
    </row>
    <row r="778" spans="1:7" x14ac:dyDescent="0.2">
      <c r="A778" s="2">
        <f>'2 Diagnostics Ordering list'!A743</f>
        <v>0</v>
      </c>
      <c r="B778" s="2">
        <f>'2 Diagnostics Ordering list'!F743</f>
        <v>0</v>
      </c>
      <c r="C778" s="2">
        <f>'2 Diagnostics Ordering list'!G743</f>
        <v>0</v>
      </c>
      <c r="D778" s="2">
        <f>'2 Diagnostics Ordering list'!K743</f>
        <v>0</v>
      </c>
      <c r="E778" s="2">
        <f>'2 Diagnostics Ordering list'!G743*'2 Diagnostics Ordering list'!P743</f>
        <v>0</v>
      </c>
      <c r="F778" s="2">
        <f>'2 Diagnostics Ordering list'!G743*'2 Diagnostics Ordering list'!L743</f>
        <v>0</v>
      </c>
      <c r="G778" s="2">
        <f>'2 Diagnostics Ordering list'!J743</f>
        <v>0</v>
      </c>
    </row>
    <row r="779" spans="1:7" x14ac:dyDescent="0.2">
      <c r="A779" s="2">
        <f>'2 Diagnostics Ordering list'!A744</f>
        <v>0</v>
      </c>
      <c r="B779" s="2">
        <f>'2 Diagnostics Ordering list'!F744</f>
        <v>0</v>
      </c>
      <c r="C779" s="2">
        <f>'2 Diagnostics Ordering list'!G744</f>
        <v>0</v>
      </c>
      <c r="D779" s="2">
        <f>'2 Diagnostics Ordering list'!K744</f>
        <v>0</v>
      </c>
      <c r="E779" s="2">
        <f>'2 Diagnostics Ordering list'!G744*'2 Diagnostics Ordering list'!P744</f>
        <v>0</v>
      </c>
      <c r="F779" s="2">
        <f>'2 Diagnostics Ordering list'!G744*'2 Diagnostics Ordering list'!L744</f>
        <v>0</v>
      </c>
      <c r="G779" s="2">
        <f>'2 Diagnostics Ordering list'!J744</f>
        <v>0</v>
      </c>
    </row>
    <row r="780" spans="1:7" x14ac:dyDescent="0.2">
      <c r="A780" s="2">
        <f>'2 Diagnostics Ordering list'!A745</f>
        <v>0</v>
      </c>
      <c r="B780" s="2">
        <f>'2 Diagnostics Ordering list'!F745</f>
        <v>0</v>
      </c>
      <c r="C780" s="2">
        <f>'2 Diagnostics Ordering list'!G745</f>
        <v>0</v>
      </c>
      <c r="D780" s="2">
        <f>'2 Diagnostics Ordering list'!K745</f>
        <v>0</v>
      </c>
      <c r="E780" s="2">
        <f>'2 Diagnostics Ordering list'!G745*'2 Diagnostics Ordering list'!P745</f>
        <v>0</v>
      </c>
      <c r="F780" s="2">
        <f>'2 Diagnostics Ordering list'!G745*'2 Diagnostics Ordering list'!L745</f>
        <v>0</v>
      </c>
      <c r="G780" s="2">
        <f>'2 Diagnostics Ordering list'!J745</f>
        <v>0</v>
      </c>
    </row>
    <row r="781" spans="1:7" x14ac:dyDescent="0.2">
      <c r="A781" s="2">
        <f>'2 Diagnostics Ordering list'!A746</f>
        <v>0</v>
      </c>
      <c r="B781" s="2">
        <f>'2 Diagnostics Ordering list'!F746</f>
        <v>0</v>
      </c>
      <c r="C781" s="2">
        <f>'2 Diagnostics Ordering list'!G746</f>
        <v>0</v>
      </c>
      <c r="D781" s="2">
        <f>'2 Diagnostics Ordering list'!K746</f>
        <v>0</v>
      </c>
      <c r="E781" s="2">
        <f>'2 Diagnostics Ordering list'!G746*'2 Diagnostics Ordering list'!P746</f>
        <v>0</v>
      </c>
      <c r="F781" s="2">
        <f>'2 Diagnostics Ordering list'!G746*'2 Diagnostics Ordering list'!L746</f>
        <v>0</v>
      </c>
      <c r="G781" s="2">
        <f>'2 Diagnostics Ordering list'!J746</f>
        <v>0</v>
      </c>
    </row>
    <row r="782" spans="1:7" x14ac:dyDescent="0.2">
      <c r="A782" s="2">
        <f>'2 Diagnostics Ordering list'!A747</f>
        <v>0</v>
      </c>
      <c r="B782" s="2">
        <f>'2 Diagnostics Ordering list'!F747</f>
        <v>0</v>
      </c>
      <c r="C782" s="2">
        <f>'2 Diagnostics Ordering list'!G747</f>
        <v>0</v>
      </c>
      <c r="D782" s="2">
        <f>'2 Diagnostics Ordering list'!K747</f>
        <v>0</v>
      </c>
      <c r="E782" s="2">
        <f>'2 Diagnostics Ordering list'!G747*'2 Diagnostics Ordering list'!P747</f>
        <v>0</v>
      </c>
      <c r="F782" s="2">
        <f>'2 Diagnostics Ordering list'!G747*'2 Diagnostics Ordering list'!L747</f>
        <v>0</v>
      </c>
      <c r="G782" s="2">
        <f>'2 Diagnostics Ordering list'!J747</f>
        <v>0</v>
      </c>
    </row>
    <row r="783" spans="1:7" x14ac:dyDescent="0.2">
      <c r="A783" s="2">
        <f>'2 Diagnostics Ordering list'!A748</f>
        <v>0</v>
      </c>
      <c r="B783" s="2">
        <f>'2 Diagnostics Ordering list'!F748</f>
        <v>0</v>
      </c>
      <c r="C783" s="2">
        <f>'2 Diagnostics Ordering list'!G748</f>
        <v>0</v>
      </c>
      <c r="D783" s="2">
        <f>'2 Diagnostics Ordering list'!K748</f>
        <v>0</v>
      </c>
      <c r="E783" s="2">
        <f>'2 Diagnostics Ordering list'!G748*'2 Diagnostics Ordering list'!P748</f>
        <v>0</v>
      </c>
      <c r="F783" s="2">
        <f>'2 Diagnostics Ordering list'!G748*'2 Diagnostics Ordering list'!L748</f>
        <v>0</v>
      </c>
      <c r="G783" s="2">
        <f>'2 Diagnostics Ordering list'!J748</f>
        <v>0</v>
      </c>
    </row>
    <row r="784" spans="1:7" x14ac:dyDescent="0.2">
      <c r="A784" s="2">
        <f>'2 Diagnostics Ordering list'!A749</f>
        <v>0</v>
      </c>
      <c r="B784" s="2">
        <f>'2 Diagnostics Ordering list'!F749</f>
        <v>0</v>
      </c>
      <c r="C784" s="2">
        <f>'2 Diagnostics Ordering list'!G749</f>
        <v>0</v>
      </c>
      <c r="D784" s="2">
        <f>'2 Diagnostics Ordering list'!K749</f>
        <v>0</v>
      </c>
      <c r="E784" s="2">
        <f>'2 Diagnostics Ordering list'!G749*'2 Diagnostics Ordering list'!P749</f>
        <v>0</v>
      </c>
      <c r="F784" s="2">
        <f>'2 Diagnostics Ordering list'!G749*'2 Diagnostics Ordering list'!L749</f>
        <v>0</v>
      </c>
      <c r="G784" s="2">
        <f>'2 Diagnostics Ordering list'!J749</f>
        <v>0</v>
      </c>
    </row>
    <row r="785" spans="1:7" x14ac:dyDescent="0.2">
      <c r="A785" s="2">
        <f>'2 Diagnostics Ordering list'!A750</f>
        <v>0</v>
      </c>
      <c r="B785" s="2">
        <f>'2 Diagnostics Ordering list'!F750</f>
        <v>0</v>
      </c>
      <c r="C785" s="2">
        <f>'2 Diagnostics Ordering list'!G750</f>
        <v>0</v>
      </c>
      <c r="D785" s="2">
        <f>'2 Diagnostics Ordering list'!K750</f>
        <v>0</v>
      </c>
      <c r="E785" s="2">
        <f>'2 Diagnostics Ordering list'!G750*'2 Diagnostics Ordering list'!P750</f>
        <v>0</v>
      </c>
      <c r="F785" s="2">
        <f>'2 Diagnostics Ordering list'!G750*'2 Diagnostics Ordering list'!L750</f>
        <v>0</v>
      </c>
      <c r="G785" s="2">
        <f>'2 Diagnostics Ordering list'!J750</f>
        <v>0</v>
      </c>
    </row>
    <row r="786" spans="1:7" x14ac:dyDescent="0.2">
      <c r="A786" s="2">
        <f>'2 Diagnostics Ordering list'!A751</f>
        <v>0</v>
      </c>
      <c r="B786" s="2">
        <f>'2 Diagnostics Ordering list'!F751</f>
        <v>0</v>
      </c>
      <c r="C786" s="2">
        <f>'2 Diagnostics Ordering list'!G751</f>
        <v>0</v>
      </c>
      <c r="D786" s="2">
        <f>'2 Diagnostics Ordering list'!K751</f>
        <v>0</v>
      </c>
      <c r="E786" s="2">
        <f>'2 Diagnostics Ordering list'!G751*'2 Diagnostics Ordering list'!P751</f>
        <v>0</v>
      </c>
      <c r="F786" s="2">
        <f>'2 Diagnostics Ordering list'!G751*'2 Diagnostics Ordering list'!L751</f>
        <v>0</v>
      </c>
      <c r="G786" s="2">
        <f>'2 Diagnostics Ordering list'!J751</f>
        <v>0</v>
      </c>
    </row>
    <row r="787" spans="1:7" x14ac:dyDescent="0.2">
      <c r="A787" s="2">
        <f>'2 Diagnostics Ordering list'!A752</f>
        <v>0</v>
      </c>
      <c r="B787" s="2">
        <f>'2 Diagnostics Ordering list'!F752</f>
        <v>0</v>
      </c>
      <c r="C787" s="2">
        <f>'2 Diagnostics Ordering list'!G752</f>
        <v>0</v>
      </c>
      <c r="D787" s="2">
        <f>'2 Diagnostics Ordering list'!K752</f>
        <v>0</v>
      </c>
      <c r="E787" s="2">
        <f>'2 Diagnostics Ordering list'!G752*'2 Diagnostics Ordering list'!P752</f>
        <v>0</v>
      </c>
      <c r="F787" s="2">
        <f>'2 Diagnostics Ordering list'!G752*'2 Diagnostics Ordering list'!L752</f>
        <v>0</v>
      </c>
      <c r="G787" s="2">
        <f>'2 Diagnostics Ordering list'!J752</f>
        <v>0</v>
      </c>
    </row>
    <row r="788" spans="1:7" x14ac:dyDescent="0.2">
      <c r="A788" s="2">
        <f>'2 Diagnostics Ordering list'!A753</f>
        <v>0</v>
      </c>
      <c r="B788" s="2">
        <f>'2 Diagnostics Ordering list'!F753</f>
        <v>0</v>
      </c>
      <c r="C788" s="2">
        <f>'2 Diagnostics Ordering list'!G753</f>
        <v>0</v>
      </c>
      <c r="D788" s="2">
        <f>'2 Diagnostics Ordering list'!K753</f>
        <v>0</v>
      </c>
      <c r="E788" s="2">
        <f>'2 Diagnostics Ordering list'!G753*'2 Diagnostics Ordering list'!P753</f>
        <v>0</v>
      </c>
      <c r="F788" s="2">
        <f>'2 Diagnostics Ordering list'!G753*'2 Diagnostics Ordering list'!L753</f>
        <v>0</v>
      </c>
      <c r="G788" s="2">
        <f>'2 Diagnostics Ordering list'!J753</f>
        <v>0</v>
      </c>
    </row>
    <row r="789" spans="1:7" x14ac:dyDescent="0.2">
      <c r="A789" s="2">
        <f>'2 Diagnostics Ordering list'!A754</f>
        <v>0</v>
      </c>
      <c r="B789" s="2">
        <f>'2 Diagnostics Ordering list'!F754</f>
        <v>0</v>
      </c>
      <c r="C789" s="2">
        <f>'2 Diagnostics Ordering list'!G754</f>
        <v>0</v>
      </c>
      <c r="D789" s="2">
        <f>'2 Diagnostics Ordering list'!K754</f>
        <v>0</v>
      </c>
      <c r="E789" s="2">
        <f>'2 Diagnostics Ordering list'!G754*'2 Diagnostics Ordering list'!P754</f>
        <v>0</v>
      </c>
      <c r="F789" s="2">
        <f>'2 Diagnostics Ordering list'!G754*'2 Diagnostics Ordering list'!L754</f>
        <v>0</v>
      </c>
      <c r="G789" s="2">
        <f>'2 Diagnostics Ordering list'!J754</f>
        <v>0</v>
      </c>
    </row>
    <row r="790" spans="1:7" x14ac:dyDescent="0.2">
      <c r="A790" s="2">
        <f>'2 Diagnostics Ordering list'!A755</f>
        <v>0</v>
      </c>
      <c r="B790" s="2">
        <f>'2 Diagnostics Ordering list'!F755</f>
        <v>0</v>
      </c>
      <c r="C790" s="2">
        <f>'2 Diagnostics Ordering list'!G755</f>
        <v>0</v>
      </c>
      <c r="D790" s="2">
        <f>'2 Diagnostics Ordering list'!K755</f>
        <v>0</v>
      </c>
      <c r="E790" s="2">
        <f>'2 Diagnostics Ordering list'!G755*'2 Diagnostics Ordering list'!P755</f>
        <v>0</v>
      </c>
      <c r="F790" s="2">
        <f>'2 Diagnostics Ordering list'!G755*'2 Diagnostics Ordering list'!L755</f>
        <v>0</v>
      </c>
      <c r="G790" s="2">
        <f>'2 Diagnostics Ordering list'!J755</f>
        <v>0</v>
      </c>
    </row>
    <row r="791" spans="1:7" x14ac:dyDescent="0.2">
      <c r="A791" s="2">
        <f>'2 Diagnostics Ordering list'!A756</f>
        <v>0</v>
      </c>
      <c r="B791" s="2">
        <f>'2 Diagnostics Ordering list'!F756</f>
        <v>0</v>
      </c>
      <c r="C791" s="2">
        <f>'2 Diagnostics Ordering list'!G756</f>
        <v>0</v>
      </c>
      <c r="D791" s="2">
        <f>'2 Diagnostics Ordering list'!K756</f>
        <v>0</v>
      </c>
      <c r="E791" s="2">
        <f>'2 Diagnostics Ordering list'!G756*'2 Diagnostics Ordering list'!P756</f>
        <v>0</v>
      </c>
      <c r="F791" s="2">
        <f>'2 Diagnostics Ordering list'!G756*'2 Diagnostics Ordering list'!L756</f>
        <v>0</v>
      </c>
      <c r="G791" s="2">
        <f>'2 Diagnostics Ordering list'!J756</f>
        <v>0</v>
      </c>
    </row>
    <row r="792" spans="1:7" x14ac:dyDescent="0.2">
      <c r="A792" s="2">
        <f>'2 Diagnostics Ordering list'!A757</f>
        <v>0</v>
      </c>
      <c r="B792" s="2">
        <f>'2 Diagnostics Ordering list'!F757</f>
        <v>0</v>
      </c>
      <c r="C792" s="2">
        <f>'2 Diagnostics Ordering list'!G757</f>
        <v>0</v>
      </c>
      <c r="D792" s="2">
        <f>'2 Diagnostics Ordering list'!K757</f>
        <v>0</v>
      </c>
      <c r="E792" s="2">
        <f>'2 Diagnostics Ordering list'!G757*'2 Diagnostics Ordering list'!P757</f>
        <v>0</v>
      </c>
      <c r="F792" s="2">
        <f>'2 Diagnostics Ordering list'!G757*'2 Diagnostics Ordering list'!L757</f>
        <v>0</v>
      </c>
      <c r="G792" s="2">
        <f>'2 Diagnostics Ordering list'!J757</f>
        <v>0</v>
      </c>
    </row>
    <row r="793" spans="1:7" x14ac:dyDescent="0.2">
      <c r="A793" s="2">
        <f>'2 Diagnostics Ordering list'!A758</f>
        <v>0</v>
      </c>
      <c r="B793" s="2">
        <f>'2 Diagnostics Ordering list'!F758</f>
        <v>0</v>
      </c>
      <c r="C793" s="2">
        <f>'2 Diagnostics Ordering list'!G758</f>
        <v>0</v>
      </c>
      <c r="D793" s="2">
        <f>'2 Diagnostics Ordering list'!K758</f>
        <v>0</v>
      </c>
      <c r="E793" s="2">
        <f>'2 Diagnostics Ordering list'!G758*'2 Diagnostics Ordering list'!P758</f>
        <v>0</v>
      </c>
      <c r="F793" s="2">
        <f>'2 Diagnostics Ordering list'!G758*'2 Diagnostics Ordering list'!L758</f>
        <v>0</v>
      </c>
      <c r="G793" s="2">
        <f>'2 Diagnostics Ordering list'!J758</f>
        <v>0</v>
      </c>
    </row>
    <row r="794" spans="1:7" x14ac:dyDescent="0.2">
      <c r="A794" s="2">
        <f>'2 Diagnostics Ordering list'!A759</f>
        <v>0</v>
      </c>
      <c r="B794" s="2">
        <f>'2 Diagnostics Ordering list'!F759</f>
        <v>0</v>
      </c>
      <c r="C794" s="2">
        <f>'2 Diagnostics Ordering list'!G759</f>
        <v>0</v>
      </c>
      <c r="D794" s="2">
        <f>'2 Diagnostics Ordering list'!K759</f>
        <v>0</v>
      </c>
      <c r="E794" s="2">
        <f>'2 Diagnostics Ordering list'!G759*'2 Diagnostics Ordering list'!P759</f>
        <v>0</v>
      </c>
      <c r="F794" s="2">
        <f>'2 Diagnostics Ordering list'!G759*'2 Diagnostics Ordering list'!L759</f>
        <v>0</v>
      </c>
      <c r="G794" s="2">
        <f>'2 Diagnostics Ordering list'!J759</f>
        <v>0</v>
      </c>
    </row>
    <row r="795" spans="1:7" x14ac:dyDescent="0.2">
      <c r="A795" s="2">
        <f>'2 Diagnostics Ordering list'!A760</f>
        <v>0</v>
      </c>
      <c r="B795" s="2">
        <f>'2 Diagnostics Ordering list'!F760</f>
        <v>0</v>
      </c>
      <c r="C795" s="2">
        <f>'2 Diagnostics Ordering list'!G760</f>
        <v>0</v>
      </c>
      <c r="D795" s="2">
        <f>'2 Diagnostics Ordering list'!K760</f>
        <v>0</v>
      </c>
      <c r="E795" s="2">
        <f>'2 Diagnostics Ordering list'!G760*'2 Diagnostics Ordering list'!P760</f>
        <v>0</v>
      </c>
      <c r="F795" s="2">
        <f>'2 Diagnostics Ordering list'!G760*'2 Diagnostics Ordering list'!L760</f>
        <v>0</v>
      </c>
      <c r="G795" s="2">
        <f>'2 Diagnostics Ordering list'!J760</f>
        <v>0</v>
      </c>
    </row>
    <row r="796" spans="1:7" x14ac:dyDescent="0.2">
      <c r="A796" s="2">
        <f>'2 Diagnostics Ordering list'!A761</f>
        <v>0</v>
      </c>
      <c r="B796" s="2">
        <f>'2 Diagnostics Ordering list'!F761</f>
        <v>0</v>
      </c>
      <c r="C796" s="2">
        <f>'2 Diagnostics Ordering list'!G761</f>
        <v>0</v>
      </c>
      <c r="D796" s="2">
        <f>'2 Diagnostics Ordering list'!K761</f>
        <v>0</v>
      </c>
      <c r="E796" s="2">
        <f>'2 Diagnostics Ordering list'!G761*'2 Diagnostics Ordering list'!P761</f>
        <v>0</v>
      </c>
      <c r="F796" s="2">
        <f>'2 Diagnostics Ordering list'!G761*'2 Diagnostics Ordering list'!L761</f>
        <v>0</v>
      </c>
      <c r="G796" s="2">
        <f>'2 Diagnostics Ordering list'!J761</f>
        <v>0</v>
      </c>
    </row>
    <row r="797" spans="1:7" x14ac:dyDescent="0.2">
      <c r="A797" s="2">
        <f>'2 Diagnostics Ordering list'!A762</f>
        <v>0</v>
      </c>
      <c r="B797" s="2">
        <f>'2 Diagnostics Ordering list'!F762</f>
        <v>0</v>
      </c>
      <c r="C797" s="2">
        <f>'2 Diagnostics Ordering list'!G762</f>
        <v>0</v>
      </c>
      <c r="D797" s="2">
        <f>'2 Diagnostics Ordering list'!K762</f>
        <v>0</v>
      </c>
      <c r="E797" s="2">
        <f>'2 Diagnostics Ordering list'!G762*'2 Diagnostics Ordering list'!P762</f>
        <v>0</v>
      </c>
      <c r="F797" s="2">
        <f>'2 Diagnostics Ordering list'!G762*'2 Diagnostics Ordering list'!L762</f>
        <v>0</v>
      </c>
      <c r="G797" s="2">
        <f>'2 Diagnostics Ordering list'!J762</f>
        <v>0</v>
      </c>
    </row>
    <row r="798" spans="1:7" x14ac:dyDescent="0.2">
      <c r="A798" s="2">
        <f>'2 Diagnostics Ordering list'!A763</f>
        <v>0</v>
      </c>
      <c r="B798" s="2">
        <f>'2 Diagnostics Ordering list'!F763</f>
        <v>0</v>
      </c>
      <c r="C798" s="2">
        <f>'2 Diagnostics Ordering list'!G763</f>
        <v>0</v>
      </c>
      <c r="D798" s="2">
        <f>'2 Diagnostics Ordering list'!K763</f>
        <v>0</v>
      </c>
      <c r="E798" s="2">
        <f>'2 Diagnostics Ordering list'!G763*'2 Diagnostics Ordering list'!P763</f>
        <v>0</v>
      </c>
      <c r="F798" s="2">
        <f>'2 Diagnostics Ordering list'!G763*'2 Diagnostics Ordering list'!L763</f>
        <v>0</v>
      </c>
      <c r="G798" s="2">
        <f>'2 Diagnostics Ordering list'!J763</f>
        <v>0</v>
      </c>
    </row>
    <row r="799" spans="1:7" x14ac:dyDescent="0.2">
      <c r="A799" s="2">
        <f>'2 Diagnostics Ordering list'!A764</f>
        <v>0</v>
      </c>
      <c r="B799" s="2">
        <f>'2 Diagnostics Ordering list'!F764</f>
        <v>0</v>
      </c>
      <c r="C799" s="2">
        <f>'2 Diagnostics Ordering list'!G764</f>
        <v>0</v>
      </c>
      <c r="D799" s="2">
        <f>'2 Diagnostics Ordering list'!K764</f>
        <v>0</v>
      </c>
      <c r="E799" s="2">
        <f>'2 Diagnostics Ordering list'!G764*'2 Diagnostics Ordering list'!P764</f>
        <v>0</v>
      </c>
      <c r="F799" s="2">
        <f>'2 Diagnostics Ordering list'!G764*'2 Diagnostics Ordering list'!L764</f>
        <v>0</v>
      </c>
      <c r="G799" s="2">
        <f>'2 Diagnostics Ordering list'!J764</f>
        <v>0</v>
      </c>
    </row>
    <row r="800" spans="1:7" x14ac:dyDescent="0.2">
      <c r="A800" s="2">
        <f>'2 Diagnostics Ordering list'!A765</f>
        <v>0</v>
      </c>
      <c r="B800" s="2">
        <f>'2 Diagnostics Ordering list'!F765</f>
        <v>0</v>
      </c>
      <c r="C800" s="2">
        <f>'2 Diagnostics Ordering list'!G765</f>
        <v>0</v>
      </c>
      <c r="D800" s="2">
        <f>'2 Diagnostics Ordering list'!K765</f>
        <v>0</v>
      </c>
      <c r="E800" s="2">
        <f>'2 Diagnostics Ordering list'!G765*'2 Diagnostics Ordering list'!P765</f>
        <v>0</v>
      </c>
      <c r="F800" s="2">
        <f>'2 Diagnostics Ordering list'!G765*'2 Diagnostics Ordering list'!L765</f>
        <v>0</v>
      </c>
      <c r="G800" s="2">
        <f>'2 Diagnostics Ordering list'!J765</f>
        <v>0</v>
      </c>
    </row>
    <row r="801" spans="1:7" x14ac:dyDescent="0.2">
      <c r="A801" s="2">
        <f>'2 Diagnostics Ordering list'!A766</f>
        <v>0</v>
      </c>
      <c r="B801" s="2">
        <f>'2 Diagnostics Ordering list'!F766</f>
        <v>0</v>
      </c>
      <c r="C801" s="2">
        <f>'2 Diagnostics Ordering list'!G766</f>
        <v>0</v>
      </c>
      <c r="D801" s="2">
        <f>'2 Diagnostics Ordering list'!K766</f>
        <v>0</v>
      </c>
      <c r="E801" s="2">
        <f>'2 Diagnostics Ordering list'!G766*'2 Diagnostics Ordering list'!P766</f>
        <v>0</v>
      </c>
      <c r="F801" s="2">
        <f>'2 Diagnostics Ordering list'!G766*'2 Diagnostics Ordering list'!L766</f>
        <v>0</v>
      </c>
      <c r="G801" s="2">
        <f>'2 Diagnostics Ordering list'!J766</f>
        <v>0</v>
      </c>
    </row>
    <row r="802" spans="1:7" x14ac:dyDescent="0.2">
      <c r="A802" s="2">
        <f>'2 Diagnostics Ordering list'!A767</f>
        <v>0</v>
      </c>
      <c r="B802" s="2">
        <f>'2 Diagnostics Ordering list'!F767</f>
        <v>0</v>
      </c>
      <c r="C802" s="2">
        <f>'2 Diagnostics Ordering list'!G767</f>
        <v>0</v>
      </c>
      <c r="D802" s="2">
        <f>'2 Diagnostics Ordering list'!K767</f>
        <v>0</v>
      </c>
      <c r="E802" s="2">
        <f>'2 Diagnostics Ordering list'!G767*'2 Diagnostics Ordering list'!P767</f>
        <v>0</v>
      </c>
      <c r="F802" s="2">
        <f>'2 Diagnostics Ordering list'!G767*'2 Diagnostics Ordering list'!L767</f>
        <v>0</v>
      </c>
      <c r="G802" s="2">
        <f>'2 Diagnostics Ordering list'!J767</f>
        <v>0</v>
      </c>
    </row>
    <row r="803" spans="1:7" x14ac:dyDescent="0.2">
      <c r="A803" s="2">
        <f>'2 Diagnostics Ordering list'!A768</f>
        <v>0</v>
      </c>
      <c r="B803" s="2">
        <f>'2 Diagnostics Ordering list'!F768</f>
        <v>0</v>
      </c>
      <c r="C803" s="2">
        <f>'2 Diagnostics Ordering list'!G768</f>
        <v>0</v>
      </c>
      <c r="D803" s="2">
        <f>'2 Diagnostics Ordering list'!K768</f>
        <v>0</v>
      </c>
      <c r="E803" s="2">
        <f>'2 Diagnostics Ordering list'!G768*'2 Diagnostics Ordering list'!P768</f>
        <v>0</v>
      </c>
      <c r="F803" s="2">
        <f>'2 Diagnostics Ordering list'!G768*'2 Diagnostics Ordering list'!L768</f>
        <v>0</v>
      </c>
      <c r="G803" s="2">
        <f>'2 Diagnostics Ordering list'!J768</f>
        <v>0</v>
      </c>
    </row>
    <row r="804" spans="1:7" x14ac:dyDescent="0.2">
      <c r="A804" s="2">
        <f>'2 Diagnostics Ordering list'!A769</f>
        <v>0</v>
      </c>
      <c r="B804" s="2">
        <f>'2 Diagnostics Ordering list'!F769</f>
        <v>0</v>
      </c>
      <c r="C804" s="2">
        <f>'2 Diagnostics Ordering list'!G769</f>
        <v>0</v>
      </c>
      <c r="D804" s="2">
        <f>'2 Diagnostics Ordering list'!K769</f>
        <v>0</v>
      </c>
      <c r="E804" s="2">
        <f>'2 Diagnostics Ordering list'!G769*'2 Diagnostics Ordering list'!P769</f>
        <v>0</v>
      </c>
      <c r="F804" s="2">
        <f>'2 Diagnostics Ordering list'!G769*'2 Diagnostics Ordering list'!L769</f>
        <v>0</v>
      </c>
      <c r="G804" s="2">
        <f>'2 Diagnostics Ordering list'!J769</f>
        <v>0</v>
      </c>
    </row>
    <row r="805" spans="1:7" x14ac:dyDescent="0.2">
      <c r="A805" s="2">
        <f>'2 Diagnostics Ordering list'!A770</f>
        <v>0</v>
      </c>
      <c r="B805" s="2">
        <f>'2 Diagnostics Ordering list'!F770</f>
        <v>0</v>
      </c>
      <c r="C805" s="2">
        <f>'2 Diagnostics Ordering list'!G770</f>
        <v>0</v>
      </c>
      <c r="D805" s="2">
        <f>'2 Diagnostics Ordering list'!K770</f>
        <v>0</v>
      </c>
      <c r="E805" s="2">
        <f>'2 Diagnostics Ordering list'!G770*'2 Diagnostics Ordering list'!P770</f>
        <v>0</v>
      </c>
      <c r="F805" s="2">
        <f>'2 Diagnostics Ordering list'!G770*'2 Diagnostics Ordering list'!L770</f>
        <v>0</v>
      </c>
      <c r="G805" s="2">
        <f>'2 Diagnostics Ordering list'!J770</f>
        <v>0</v>
      </c>
    </row>
    <row r="806" spans="1:7" x14ac:dyDescent="0.2">
      <c r="A806" s="2">
        <f>'2 Diagnostics Ordering list'!A771</f>
        <v>0</v>
      </c>
      <c r="B806" s="2">
        <f>'2 Diagnostics Ordering list'!F771</f>
        <v>0</v>
      </c>
      <c r="C806" s="2">
        <f>'2 Diagnostics Ordering list'!G771</f>
        <v>0</v>
      </c>
      <c r="D806" s="2">
        <f>'2 Diagnostics Ordering list'!K771</f>
        <v>0</v>
      </c>
      <c r="E806" s="2">
        <f>'2 Diagnostics Ordering list'!G771*'2 Diagnostics Ordering list'!P771</f>
        <v>0</v>
      </c>
      <c r="F806" s="2">
        <f>'2 Diagnostics Ordering list'!G771*'2 Diagnostics Ordering list'!L771</f>
        <v>0</v>
      </c>
      <c r="G806" s="2">
        <f>'2 Diagnostics Ordering list'!J771</f>
        <v>0</v>
      </c>
    </row>
    <row r="807" spans="1:7" x14ac:dyDescent="0.2">
      <c r="A807" s="2">
        <f>'2 Diagnostics Ordering list'!A772</f>
        <v>0</v>
      </c>
      <c r="B807" s="2">
        <f>'2 Diagnostics Ordering list'!F772</f>
        <v>0</v>
      </c>
      <c r="C807" s="2">
        <f>'2 Diagnostics Ordering list'!G772</f>
        <v>0</v>
      </c>
      <c r="D807" s="2">
        <f>'2 Diagnostics Ordering list'!K772</f>
        <v>0</v>
      </c>
      <c r="E807" s="2">
        <f>'2 Diagnostics Ordering list'!G772*'2 Diagnostics Ordering list'!P772</f>
        <v>0</v>
      </c>
      <c r="F807" s="2">
        <f>'2 Diagnostics Ordering list'!G772*'2 Diagnostics Ordering list'!L772</f>
        <v>0</v>
      </c>
      <c r="G807" s="2">
        <f>'2 Diagnostics Ordering list'!J772</f>
        <v>0</v>
      </c>
    </row>
    <row r="808" spans="1:7" x14ac:dyDescent="0.2">
      <c r="A808" s="2">
        <f>'2 Diagnostics Ordering list'!A773</f>
        <v>0</v>
      </c>
      <c r="B808" s="2">
        <f>'2 Diagnostics Ordering list'!F773</f>
        <v>0</v>
      </c>
      <c r="C808" s="2">
        <f>'2 Diagnostics Ordering list'!G773</f>
        <v>0</v>
      </c>
      <c r="D808" s="2">
        <f>'2 Diagnostics Ordering list'!K773</f>
        <v>0</v>
      </c>
      <c r="E808" s="2">
        <f>'2 Diagnostics Ordering list'!G773*'2 Diagnostics Ordering list'!P773</f>
        <v>0</v>
      </c>
      <c r="F808" s="2">
        <f>'2 Diagnostics Ordering list'!G773*'2 Diagnostics Ordering list'!L773</f>
        <v>0</v>
      </c>
      <c r="G808" s="2">
        <f>'2 Diagnostics Ordering list'!J773</f>
        <v>0</v>
      </c>
    </row>
    <row r="809" spans="1:7" x14ac:dyDescent="0.2">
      <c r="A809" s="2">
        <f>'2 Diagnostics Ordering list'!A774</f>
        <v>0</v>
      </c>
      <c r="B809" s="2">
        <f>'2 Diagnostics Ordering list'!F774</f>
        <v>0</v>
      </c>
      <c r="C809" s="2">
        <f>'2 Diagnostics Ordering list'!G774</f>
        <v>0</v>
      </c>
      <c r="D809" s="2">
        <f>'2 Diagnostics Ordering list'!K774</f>
        <v>0</v>
      </c>
      <c r="E809" s="2">
        <f>'2 Diagnostics Ordering list'!G774*'2 Diagnostics Ordering list'!P774</f>
        <v>0</v>
      </c>
      <c r="F809" s="2">
        <f>'2 Diagnostics Ordering list'!G774*'2 Diagnostics Ordering list'!L774</f>
        <v>0</v>
      </c>
      <c r="G809" s="2">
        <f>'2 Diagnostics Ordering list'!J774</f>
        <v>0</v>
      </c>
    </row>
    <row r="810" spans="1:7" x14ac:dyDescent="0.2">
      <c r="A810" s="2">
        <f>'2 Diagnostics Ordering list'!A775</f>
        <v>0</v>
      </c>
      <c r="B810" s="2">
        <f>'2 Diagnostics Ordering list'!F775</f>
        <v>0</v>
      </c>
      <c r="C810" s="2">
        <f>'2 Diagnostics Ordering list'!G775</f>
        <v>0</v>
      </c>
      <c r="D810" s="2">
        <f>'2 Diagnostics Ordering list'!K775</f>
        <v>0</v>
      </c>
      <c r="E810" s="2">
        <f>'2 Diagnostics Ordering list'!G775*'2 Diagnostics Ordering list'!P775</f>
        <v>0</v>
      </c>
      <c r="F810" s="2">
        <f>'2 Diagnostics Ordering list'!G775*'2 Diagnostics Ordering list'!L775</f>
        <v>0</v>
      </c>
      <c r="G810" s="2">
        <f>'2 Diagnostics Ordering list'!J775</f>
        <v>0</v>
      </c>
    </row>
    <row r="811" spans="1:7" x14ac:dyDescent="0.2">
      <c r="A811" s="2">
        <f>'2 Diagnostics Ordering list'!A776</f>
        <v>0</v>
      </c>
      <c r="B811" s="2">
        <f>'2 Diagnostics Ordering list'!F776</f>
        <v>0</v>
      </c>
      <c r="C811" s="2">
        <f>'2 Diagnostics Ordering list'!G776</f>
        <v>0</v>
      </c>
      <c r="D811" s="2">
        <f>'2 Diagnostics Ordering list'!K776</f>
        <v>0</v>
      </c>
      <c r="E811" s="2">
        <f>'2 Diagnostics Ordering list'!G776*'2 Diagnostics Ordering list'!P776</f>
        <v>0</v>
      </c>
      <c r="F811" s="2">
        <f>'2 Diagnostics Ordering list'!G776*'2 Diagnostics Ordering list'!L776</f>
        <v>0</v>
      </c>
      <c r="G811" s="2">
        <f>'2 Diagnostics Ordering list'!J776</f>
        <v>0</v>
      </c>
    </row>
    <row r="812" spans="1:7" x14ac:dyDescent="0.2">
      <c r="A812" s="2">
        <f>'2 Diagnostics Ordering list'!A777</f>
        <v>0</v>
      </c>
      <c r="B812" s="2">
        <f>'2 Diagnostics Ordering list'!F777</f>
        <v>0</v>
      </c>
      <c r="C812" s="2">
        <f>'2 Diagnostics Ordering list'!G777</f>
        <v>0</v>
      </c>
      <c r="D812" s="2">
        <f>'2 Diagnostics Ordering list'!K777</f>
        <v>0</v>
      </c>
      <c r="E812" s="2">
        <f>'2 Diagnostics Ordering list'!G777*'2 Diagnostics Ordering list'!P777</f>
        <v>0</v>
      </c>
      <c r="F812" s="2">
        <f>'2 Diagnostics Ordering list'!G777*'2 Diagnostics Ordering list'!L777</f>
        <v>0</v>
      </c>
      <c r="G812" s="2">
        <f>'2 Diagnostics Ordering list'!J777</f>
        <v>0</v>
      </c>
    </row>
    <row r="813" spans="1:7" x14ac:dyDescent="0.2">
      <c r="A813" s="2">
        <f>'2 Diagnostics Ordering list'!A778</f>
        <v>0</v>
      </c>
      <c r="B813" s="2">
        <f>'2 Diagnostics Ordering list'!F778</f>
        <v>0</v>
      </c>
      <c r="C813" s="2">
        <f>'2 Diagnostics Ordering list'!G778</f>
        <v>0</v>
      </c>
      <c r="D813" s="2">
        <f>'2 Diagnostics Ordering list'!K778</f>
        <v>0</v>
      </c>
      <c r="E813" s="2">
        <f>'2 Diagnostics Ordering list'!G778*'2 Diagnostics Ordering list'!P778</f>
        <v>0</v>
      </c>
      <c r="F813" s="2">
        <f>'2 Diagnostics Ordering list'!G778*'2 Diagnostics Ordering list'!L778</f>
        <v>0</v>
      </c>
      <c r="G813" s="2">
        <f>'2 Diagnostics Ordering list'!J778</f>
        <v>0</v>
      </c>
    </row>
    <row r="814" spans="1:7" x14ac:dyDescent="0.2">
      <c r="A814" s="2">
        <f>'2 Diagnostics Ordering list'!A779</f>
        <v>0</v>
      </c>
      <c r="B814" s="2">
        <f>'2 Diagnostics Ordering list'!F779</f>
        <v>0</v>
      </c>
      <c r="C814" s="2">
        <f>'2 Diagnostics Ordering list'!G779</f>
        <v>0</v>
      </c>
      <c r="D814" s="2">
        <f>'2 Diagnostics Ordering list'!K779</f>
        <v>0</v>
      </c>
      <c r="E814" s="2">
        <f>'2 Diagnostics Ordering list'!G779*'2 Diagnostics Ordering list'!P779</f>
        <v>0</v>
      </c>
      <c r="F814" s="2">
        <f>'2 Diagnostics Ordering list'!G779*'2 Diagnostics Ordering list'!L779</f>
        <v>0</v>
      </c>
      <c r="G814" s="2">
        <f>'2 Diagnostics Ordering list'!J779</f>
        <v>0</v>
      </c>
    </row>
    <row r="815" spans="1:7" x14ac:dyDescent="0.2">
      <c r="A815" s="2">
        <f>'2 Diagnostics Ordering list'!A780</f>
        <v>0</v>
      </c>
      <c r="B815" s="2">
        <f>'2 Diagnostics Ordering list'!F780</f>
        <v>0</v>
      </c>
      <c r="C815" s="2">
        <f>'2 Diagnostics Ordering list'!G780</f>
        <v>0</v>
      </c>
      <c r="D815" s="2">
        <f>'2 Diagnostics Ordering list'!K780</f>
        <v>0</v>
      </c>
      <c r="E815" s="2">
        <f>'2 Diagnostics Ordering list'!G780*'2 Diagnostics Ordering list'!P780</f>
        <v>0</v>
      </c>
      <c r="F815" s="2">
        <f>'2 Diagnostics Ordering list'!G780*'2 Diagnostics Ordering list'!L780</f>
        <v>0</v>
      </c>
      <c r="G815" s="2">
        <f>'2 Diagnostics Ordering list'!J780</f>
        <v>0</v>
      </c>
    </row>
    <row r="816" spans="1:7" x14ac:dyDescent="0.2">
      <c r="A816" s="2">
        <f>'2 Diagnostics Ordering list'!A781</f>
        <v>0</v>
      </c>
      <c r="B816" s="2">
        <f>'2 Diagnostics Ordering list'!F781</f>
        <v>0</v>
      </c>
      <c r="C816" s="2">
        <f>'2 Diagnostics Ordering list'!G781</f>
        <v>0</v>
      </c>
      <c r="D816" s="2">
        <f>'2 Diagnostics Ordering list'!K781</f>
        <v>0</v>
      </c>
      <c r="E816" s="2">
        <f>'2 Diagnostics Ordering list'!G781*'2 Diagnostics Ordering list'!P781</f>
        <v>0</v>
      </c>
      <c r="F816" s="2">
        <f>'2 Diagnostics Ordering list'!G781*'2 Diagnostics Ordering list'!L781</f>
        <v>0</v>
      </c>
      <c r="G816" s="2">
        <f>'2 Diagnostics Ordering list'!J781</f>
        <v>0</v>
      </c>
    </row>
    <row r="817" spans="1:7" x14ac:dyDescent="0.2">
      <c r="A817" s="2">
        <f>'2 Diagnostics Ordering list'!A782</f>
        <v>0</v>
      </c>
      <c r="B817" s="2">
        <f>'2 Diagnostics Ordering list'!F782</f>
        <v>0</v>
      </c>
      <c r="C817" s="2">
        <f>'2 Diagnostics Ordering list'!G782</f>
        <v>0</v>
      </c>
      <c r="D817" s="2">
        <f>'2 Diagnostics Ordering list'!K782</f>
        <v>0</v>
      </c>
      <c r="E817" s="2">
        <f>'2 Diagnostics Ordering list'!G782*'2 Diagnostics Ordering list'!P782</f>
        <v>0</v>
      </c>
      <c r="F817" s="2">
        <f>'2 Diagnostics Ordering list'!G782*'2 Diagnostics Ordering list'!L782</f>
        <v>0</v>
      </c>
      <c r="G817" s="2">
        <f>'2 Diagnostics Ordering list'!J782</f>
        <v>0</v>
      </c>
    </row>
    <row r="818" spans="1:7" x14ac:dyDescent="0.2">
      <c r="A818" s="2">
        <f>'2 Diagnostics Ordering list'!A783</f>
        <v>0</v>
      </c>
      <c r="B818" s="2">
        <f>'2 Diagnostics Ordering list'!F783</f>
        <v>0</v>
      </c>
      <c r="C818" s="2">
        <f>'2 Diagnostics Ordering list'!G783</f>
        <v>0</v>
      </c>
      <c r="D818" s="2">
        <f>'2 Diagnostics Ordering list'!K783</f>
        <v>0</v>
      </c>
      <c r="E818" s="2">
        <f>'2 Diagnostics Ordering list'!G783*'2 Diagnostics Ordering list'!P783</f>
        <v>0</v>
      </c>
      <c r="F818" s="2">
        <f>'2 Diagnostics Ordering list'!G783*'2 Diagnostics Ordering list'!L783</f>
        <v>0</v>
      </c>
      <c r="G818" s="2">
        <f>'2 Diagnostics Ordering list'!J783</f>
        <v>0</v>
      </c>
    </row>
    <row r="819" spans="1:7" x14ac:dyDescent="0.2">
      <c r="A819" s="2">
        <f>'2 Diagnostics Ordering list'!A784</f>
        <v>0</v>
      </c>
      <c r="B819" s="2">
        <f>'2 Diagnostics Ordering list'!F784</f>
        <v>0</v>
      </c>
      <c r="C819" s="2">
        <f>'2 Diagnostics Ordering list'!G784</f>
        <v>0</v>
      </c>
      <c r="D819" s="2">
        <f>'2 Diagnostics Ordering list'!K784</f>
        <v>0</v>
      </c>
      <c r="E819" s="2">
        <f>'2 Diagnostics Ordering list'!G784*'2 Diagnostics Ordering list'!P784</f>
        <v>0</v>
      </c>
      <c r="F819" s="2">
        <f>'2 Diagnostics Ordering list'!G784*'2 Diagnostics Ordering list'!L784</f>
        <v>0</v>
      </c>
      <c r="G819" s="2">
        <f>'2 Diagnostics Ordering list'!J784</f>
        <v>0</v>
      </c>
    </row>
    <row r="820" spans="1:7" x14ac:dyDescent="0.2">
      <c r="A820" s="2">
        <f>'2 Diagnostics Ordering list'!A785</f>
        <v>0</v>
      </c>
      <c r="B820" s="2">
        <f>'2 Diagnostics Ordering list'!F785</f>
        <v>0</v>
      </c>
      <c r="C820" s="2">
        <f>'2 Diagnostics Ordering list'!G785</f>
        <v>0</v>
      </c>
      <c r="D820" s="2">
        <f>'2 Diagnostics Ordering list'!K785</f>
        <v>0</v>
      </c>
      <c r="E820" s="2">
        <f>'2 Diagnostics Ordering list'!G785*'2 Diagnostics Ordering list'!P785</f>
        <v>0</v>
      </c>
      <c r="F820" s="2">
        <f>'2 Diagnostics Ordering list'!G785*'2 Diagnostics Ordering list'!L785</f>
        <v>0</v>
      </c>
      <c r="G820" s="2">
        <f>'2 Diagnostics Ordering list'!J785</f>
        <v>0</v>
      </c>
    </row>
    <row r="821" spans="1:7" x14ac:dyDescent="0.2">
      <c r="A821" s="2">
        <f>'2 Diagnostics Ordering list'!A786</f>
        <v>0</v>
      </c>
      <c r="B821" s="2">
        <f>'2 Diagnostics Ordering list'!F786</f>
        <v>0</v>
      </c>
      <c r="C821" s="2">
        <f>'2 Diagnostics Ordering list'!G786</f>
        <v>0</v>
      </c>
      <c r="D821" s="2">
        <f>'2 Diagnostics Ordering list'!K786</f>
        <v>0</v>
      </c>
      <c r="E821" s="2">
        <f>'2 Diagnostics Ordering list'!G786*'2 Diagnostics Ordering list'!P786</f>
        <v>0</v>
      </c>
      <c r="F821" s="2">
        <f>'2 Diagnostics Ordering list'!G786*'2 Diagnostics Ordering list'!L786</f>
        <v>0</v>
      </c>
      <c r="G821" s="2">
        <f>'2 Diagnostics Ordering list'!J786</f>
        <v>0</v>
      </c>
    </row>
    <row r="822" spans="1:7" x14ac:dyDescent="0.2">
      <c r="A822" s="2">
        <f>'2 Diagnostics Ordering list'!A787</f>
        <v>0</v>
      </c>
      <c r="B822" s="2">
        <f>'2 Diagnostics Ordering list'!F787</f>
        <v>0</v>
      </c>
      <c r="C822" s="2">
        <f>'2 Diagnostics Ordering list'!G787</f>
        <v>0</v>
      </c>
      <c r="D822" s="2">
        <f>'2 Diagnostics Ordering list'!K787</f>
        <v>0</v>
      </c>
      <c r="E822" s="2">
        <f>'2 Diagnostics Ordering list'!G787*'2 Diagnostics Ordering list'!P787</f>
        <v>0</v>
      </c>
      <c r="F822" s="2">
        <f>'2 Diagnostics Ordering list'!G787*'2 Diagnostics Ordering list'!L787</f>
        <v>0</v>
      </c>
      <c r="G822" s="2">
        <f>'2 Diagnostics Ordering list'!J787</f>
        <v>0</v>
      </c>
    </row>
    <row r="823" spans="1:7" x14ac:dyDescent="0.2">
      <c r="A823" s="2">
        <f>'2 Diagnostics Ordering list'!A788</f>
        <v>0</v>
      </c>
      <c r="B823" s="2">
        <f>'2 Diagnostics Ordering list'!F788</f>
        <v>0</v>
      </c>
      <c r="C823" s="2">
        <f>'2 Diagnostics Ordering list'!G788</f>
        <v>0</v>
      </c>
      <c r="D823" s="2">
        <f>'2 Diagnostics Ordering list'!K788</f>
        <v>0</v>
      </c>
      <c r="E823" s="2">
        <f>'2 Diagnostics Ordering list'!G788*'2 Diagnostics Ordering list'!P788</f>
        <v>0</v>
      </c>
      <c r="F823" s="2">
        <f>'2 Diagnostics Ordering list'!G788*'2 Diagnostics Ordering list'!L788</f>
        <v>0</v>
      </c>
      <c r="G823" s="2">
        <f>'2 Diagnostics Ordering list'!J788</f>
        <v>0</v>
      </c>
    </row>
    <row r="824" spans="1:7" x14ac:dyDescent="0.2">
      <c r="A824" s="2">
        <f>'2 Diagnostics Ordering list'!A789</f>
        <v>0</v>
      </c>
      <c r="B824" s="2">
        <f>'2 Diagnostics Ordering list'!F789</f>
        <v>0</v>
      </c>
      <c r="C824" s="2">
        <f>'2 Diagnostics Ordering list'!G789</f>
        <v>0</v>
      </c>
      <c r="D824" s="2">
        <f>'2 Diagnostics Ordering list'!K789</f>
        <v>0</v>
      </c>
      <c r="E824" s="2">
        <f>'2 Diagnostics Ordering list'!G789*'2 Diagnostics Ordering list'!P789</f>
        <v>0</v>
      </c>
      <c r="F824" s="2">
        <f>'2 Diagnostics Ordering list'!G789*'2 Diagnostics Ordering list'!L789</f>
        <v>0</v>
      </c>
      <c r="G824" s="2">
        <f>'2 Diagnostics Ordering list'!J789</f>
        <v>0</v>
      </c>
    </row>
    <row r="825" spans="1:7" x14ac:dyDescent="0.2">
      <c r="A825" s="2">
        <f>'2 Diagnostics Ordering list'!A790</f>
        <v>0</v>
      </c>
      <c r="B825" s="2">
        <f>'2 Diagnostics Ordering list'!F790</f>
        <v>0</v>
      </c>
      <c r="C825" s="2">
        <f>'2 Diagnostics Ordering list'!G790</f>
        <v>0</v>
      </c>
      <c r="D825" s="2">
        <f>'2 Diagnostics Ordering list'!K790</f>
        <v>0</v>
      </c>
      <c r="E825" s="2">
        <f>'2 Diagnostics Ordering list'!G790*'2 Diagnostics Ordering list'!P790</f>
        <v>0</v>
      </c>
      <c r="F825" s="2">
        <f>'2 Diagnostics Ordering list'!G790*'2 Diagnostics Ordering list'!L790</f>
        <v>0</v>
      </c>
      <c r="G825" s="2">
        <f>'2 Diagnostics Ordering list'!J790</f>
        <v>0</v>
      </c>
    </row>
    <row r="826" spans="1:7" x14ac:dyDescent="0.2">
      <c r="A826" s="2">
        <f>'2 Diagnostics Ordering list'!A791</f>
        <v>0</v>
      </c>
      <c r="B826" s="2">
        <f>'2 Diagnostics Ordering list'!F791</f>
        <v>0</v>
      </c>
      <c r="C826" s="2">
        <f>'2 Diagnostics Ordering list'!G791</f>
        <v>0</v>
      </c>
      <c r="D826" s="2">
        <f>'2 Diagnostics Ordering list'!K791</f>
        <v>0</v>
      </c>
      <c r="E826" s="2">
        <f>'2 Diagnostics Ordering list'!G791*'2 Diagnostics Ordering list'!P791</f>
        <v>0</v>
      </c>
      <c r="F826" s="2">
        <f>'2 Diagnostics Ordering list'!G791*'2 Diagnostics Ordering list'!L791</f>
        <v>0</v>
      </c>
      <c r="G826" s="2">
        <f>'2 Diagnostics Ordering list'!J791</f>
        <v>0</v>
      </c>
    </row>
    <row r="827" spans="1:7" x14ac:dyDescent="0.2">
      <c r="A827" s="2">
        <f>'2 Diagnostics Ordering list'!A792</f>
        <v>0</v>
      </c>
      <c r="B827" s="2">
        <f>'2 Diagnostics Ordering list'!F792</f>
        <v>0</v>
      </c>
      <c r="C827" s="2">
        <f>'2 Diagnostics Ordering list'!G792</f>
        <v>0</v>
      </c>
      <c r="D827" s="2">
        <f>'2 Diagnostics Ordering list'!K792</f>
        <v>0</v>
      </c>
      <c r="E827" s="2">
        <f>'2 Diagnostics Ordering list'!G792*'2 Diagnostics Ordering list'!P792</f>
        <v>0</v>
      </c>
      <c r="F827" s="2">
        <f>'2 Diagnostics Ordering list'!G792*'2 Diagnostics Ordering list'!L792</f>
        <v>0</v>
      </c>
      <c r="G827" s="2">
        <f>'2 Diagnostics Ordering list'!J792</f>
        <v>0</v>
      </c>
    </row>
    <row r="828" spans="1:7" x14ac:dyDescent="0.2">
      <c r="A828" s="2">
        <f>'2 Diagnostics Ordering list'!A793</f>
        <v>0</v>
      </c>
      <c r="B828" s="2">
        <f>'2 Diagnostics Ordering list'!F793</f>
        <v>0</v>
      </c>
      <c r="C828" s="2">
        <f>'2 Diagnostics Ordering list'!G793</f>
        <v>0</v>
      </c>
      <c r="D828" s="2">
        <f>'2 Diagnostics Ordering list'!K793</f>
        <v>0</v>
      </c>
      <c r="E828" s="2">
        <f>'2 Diagnostics Ordering list'!G793*'2 Diagnostics Ordering list'!P793</f>
        <v>0</v>
      </c>
      <c r="F828" s="2">
        <f>'2 Diagnostics Ordering list'!G793*'2 Diagnostics Ordering list'!L793</f>
        <v>0</v>
      </c>
      <c r="G828" s="2">
        <f>'2 Diagnostics Ordering list'!J793</f>
        <v>0</v>
      </c>
    </row>
    <row r="829" spans="1:7" x14ac:dyDescent="0.2">
      <c r="A829" s="2">
        <f>'2 Diagnostics Ordering list'!A794</f>
        <v>0</v>
      </c>
      <c r="B829" s="2">
        <f>'2 Diagnostics Ordering list'!F794</f>
        <v>0</v>
      </c>
      <c r="C829" s="2">
        <f>'2 Diagnostics Ordering list'!G794</f>
        <v>0</v>
      </c>
      <c r="D829" s="2">
        <f>'2 Diagnostics Ordering list'!K794</f>
        <v>0</v>
      </c>
      <c r="E829" s="2">
        <f>'2 Diagnostics Ordering list'!G794*'2 Diagnostics Ordering list'!P794</f>
        <v>0</v>
      </c>
      <c r="F829" s="2">
        <f>'2 Diagnostics Ordering list'!G794*'2 Diagnostics Ordering list'!L794</f>
        <v>0</v>
      </c>
      <c r="G829" s="2">
        <f>'2 Diagnostics Ordering list'!J794</f>
        <v>0</v>
      </c>
    </row>
    <row r="830" spans="1:7" x14ac:dyDescent="0.2">
      <c r="A830" s="2">
        <f>'2 Diagnostics Ordering list'!A795</f>
        <v>0</v>
      </c>
      <c r="B830" s="2">
        <f>'2 Diagnostics Ordering list'!F795</f>
        <v>0</v>
      </c>
      <c r="C830" s="2">
        <f>'2 Diagnostics Ordering list'!G795</f>
        <v>0</v>
      </c>
      <c r="D830" s="2">
        <f>'2 Diagnostics Ordering list'!K795</f>
        <v>0</v>
      </c>
      <c r="E830" s="2">
        <f>'2 Diagnostics Ordering list'!G795*'2 Diagnostics Ordering list'!P795</f>
        <v>0</v>
      </c>
      <c r="F830" s="2">
        <f>'2 Diagnostics Ordering list'!G795*'2 Diagnostics Ordering list'!L795</f>
        <v>0</v>
      </c>
      <c r="G830" s="2">
        <f>'2 Diagnostics Ordering list'!J795</f>
        <v>0</v>
      </c>
    </row>
    <row r="831" spans="1:7" x14ac:dyDescent="0.2">
      <c r="A831" s="2">
        <f>'2 Diagnostics Ordering list'!A796</f>
        <v>0</v>
      </c>
      <c r="B831" s="2">
        <f>'2 Diagnostics Ordering list'!F796</f>
        <v>0</v>
      </c>
      <c r="C831" s="2">
        <f>'2 Diagnostics Ordering list'!G796</f>
        <v>0</v>
      </c>
      <c r="D831" s="2">
        <f>'2 Diagnostics Ordering list'!K796</f>
        <v>0</v>
      </c>
      <c r="E831" s="2">
        <f>'2 Diagnostics Ordering list'!G796*'2 Diagnostics Ordering list'!P796</f>
        <v>0</v>
      </c>
      <c r="F831" s="2">
        <f>'2 Diagnostics Ordering list'!G796*'2 Diagnostics Ordering list'!L796</f>
        <v>0</v>
      </c>
      <c r="G831" s="2">
        <f>'2 Diagnostics Ordering list'!J796</f>
        <v>0</v>
      </c>
    </row>
    <row r="832" spans="1:7" x14ac:dyDescent="0.2">
      <c r="A832" s="2">
        <f>'2 Diagnostics Ordering list'!A797</f>
        <v>0</v>
      </c>
      <c r="B832" s="2">
        <f>'2 Diagnostics Ordering list'!F797</f>
        <v>0</v>
      </c>
      <c r="C832" s="2">
        <f>'2 Diagnostics Ordering list'!G797</f>
        <v>0</v>
      </c>
      <c r="D832" s="2">
        <f>'2 Diagnostics Ordering list'!K797</f>
        <v>0</v>
      </c>
      <c r="E832" s="2">
        <f>'2 Diagnostics Ordering list'!G797*'2 Diagnostics Ordering list'!P797</f>
        <v>0</v>
      </c>
      <c r="F832" s="2">
        <f>'2 Diagnostics Ordering list'!G797*'2 Diagnostics Ordering list'!L797</f>
        <v>0</v>
      </c>
      <c r="G832" s="2">
        <f>'2 Diagnostics Ordering list'!J797</f>
        <v>0</v>
      </c>
    </row>
    <row r="833" spans="1:7" x14ac:dyDescent="0.2">
      <c r="A833" s="2">
        <f>'2 Diagnostics Ordering list'!A798</f>
        <v>0</v>
      </c>
      <c r="B833" s="2">
        <f>'2 Diagnostics Ordering list'!F798</f>
        <v>0</v>
      </c>
      <c r="C833" s="2">
        <f>'2 Diagnostics Ordering list'!G798</f>
        <v>0</v>
      </c>
      <c r="D833" s="2">
        <f>'2 Diagnostics Ordering list'!K798</f>
        <v>0</v>
      </c>
      <c r="E833" s="2">
        <f>'2 Diagnostics Ordering list'!G798*'2 Diagnostics Ordering list'!P798</f>
        <v>0</v>
      </c>
      <c r="F833" s="2">
        <f>'2 Diagnostics Ordering list'!G798*'2 Diagnostics Ordering list'!L798</f>
        <v>0</v>
      </c>
      <c r="G833" s="2">
        <f>'2 Diagnostics Ordering list'!J798</f>
        <v>0</v>
      </c>
    </row>
    <row r="834" spans="1:7" x14ac:dyDescent="0.2">
      <c r="A834" s="2">
        <f>'2 Diagnostics Ordering list'!A799</f>
        <v>0</v>
      </c>
      <c r="B834" s="2">
        <f>'2 Diagnostics Ordering list'!F799</f>
        <v>0</v>
      </c>
      <c r="C834" s="2">
        <f>'2 Diagnostics Ordering list'!G799</f>
        <v>0</v>
      </c>
      <c r="D834" s="2">
        <f>'2 Diagnostics Ordering list'!K799</f>
        <v>0</v>
      </c>
      <c r="E834" s="2">
        <f>'2 Diagnostics Ordering list'!G799*'2 Diagnostics Ordering list'!P799</f>
        <v>0</v>
      </c>
      <c r="F834" s="2">
        <f>'2 Diagnostics Ordering list'!G799*'2 Diagnostics Ordering list'!L799</f>
        <v>0</v>
      </c>
      <c r="G834" s="2">
        <f>'2 Diagnostics Ordering list'!J799</f>
        <v>0</v>
      </c>
    </row>
    <row r="835" spans="1:7" x14ac:dyDescent="0.2">
      <c r="A835" s="2">
        <f>'2 Diagnostics Ordering list'!A800</f>
        <v>0</v>
      </c>
      <c r="B835" s="2">
        <f>'2 Diagnostics Ordering list'!F800</f>
        <v>0</v>
      </c>
      <c r="C835" s="2">
        <f>'2 Diagnostics Ordering list'!G800</f>
        <v>0</v>
      </c>
      <c r="D835" s="2">
        <f>'2 Diagnostics Ordering list'!K800</f>
        <v>0</v>
      </c>
      <c r="E835" s="2">
        <f>'2 Diagnostics Ordering list'!G800*'2 Diagnostics Ordering list'!P800</f>
        <v>0</v>
      </c>
      <c r="F835" s="2">
        <f>'2 Diagnostics Ordering list'!G800*'2 Diagnostics Ordering list'!L800</f>
        <v>0</v>
      </c>
      <c r="G835" s="2">
        <f>'2 Diagnostics Ordering list'!J800</f>
        <v>0</v>
      </c>
    </row>
    <row r="836" spans="1:7" x14ac:dyDescent="0.2">
      <c r="A836" s="2">
        <f>'2 Diagnostics Ordering list'!A801</f>
        <v>0</v>
      </c>
      <c r="B836" s="2">
        <f>'2 Diagnostics Ordering list'!F801</f>
        <v>0</v>
      </c>
      <c r="C836" s="2">
        <f>'2 Diagnostics Ordering list'!G801</f>
        <v>0</v>
      </c>
      <c r="D836" s="2">
        <f>'2 Diagnostics Ordering list'!K801</f>
        <v>0</v>
      </c>
      <c r="E836" s="2">
        <f>'2 Diagnostics Ordering list'!G801*'2 Diagnostics Ordering list'!P801</f>
        <v>0</v>
      </c>
      <c r="F836" s="2">
        <f>'2 Diagnostics Ordering list'!G801*'2 Diagnostics Ordering list'!L801</f>
        <v>0</v>
      </c>
      <c r="G836" s="2">
        <f>'2 Diagnostics Ordering list'!J801</f>
        <v>0</v>
      </c>
    </row>
    <row r="837" spans="1:7" x14ac:dyDescent="0.2">
      <c r="A837" s="2">
        <f>'2 Diagnostics Ordering list'!A802</f>
        <v>0</v>
      </c>
      <c r="B837" s="2">
        <f>'2 Diagnostics Ordering list'!F802</f>
        <v>0</v>
      </c>
      <c r="C837" s="2">
        <f>'2 Diagnostics Ordering list'!G802</f>
        <v>0</v>
      </c>
      <c r="D837" s="2">
        <f>'2 Diagnostics Ordering list'!K802</f>
        <v>0</v>
      </c>
      <c r="E837" s="2">
        <f>'2 Diagnostics Ordering list'!G802*'2 Diagnostics Ordering list'!P802</f>
        <v>0</v>
      </c>
      <c r="F837" s="2">
        <f>'2 Diagnostics Ordering list'!G802*'2 Diagnostics Ordering list'!L802</f>
        <v>0</v>
      </c>
      <c r="G837" s="2">
        <f>'2 Diagnostics Ordering list'!J802</f>
        <v>0</v>
      </c>
    </row>
    <row r="838" spans="1:7" x14ac:dyDescent="0.2">
      <c r="A838" s="2">
        <f>'2 Diagnostics Ordering list'!A803</f>
        <v>0</v>
      </c>
      <c r="B838" s="2">
        <f>'2 Diagnostics Ordering list'!F803</f>
        <v>0</v>
      </c>
      <c r="C838" s="2">
        <f>'2 Diagnostics Ordering list'!G803</f>
        <v>0</v>
      </c>
      <c r="D838" s="2">
        <f>'2 Diagnostics Ordering list'!K803</f>
        <v>0</v>
      </c>
      <c r="E838" s="2">
        <f>'2 Diagnostics Ordering list'!G803*'2 Diagnostics Ordering list'!P803</f>
        <v>0</v>
      </c>
      <c r="F838" s="2">
        <f>'2 Diagnostics Ordering list'!G803*'2 Diagnostics Ordering list'!L803</f>
        <v>0</v>
      </c>
      <c r="G838" s="2">
        <f>'2 Diagnostics Ordering list'!J803</f>
        <v>0</v>
      </c>
    </row>
    <row r="839" spans="1:7" x14ac:dyDescent="0.2">
      <c r="A839" s="2">
        <f>'2 Diagnostics Ordering list'!A804</f>
        <v>0</v>
      </c>
      <c r="B839" s="2">
        <f>'2 Diagnostics Ordering list'!F804</f>
        <v>0</v>
      </c>
      <c r="C839" s="2">
        <f>'2 Diagnostics Ordering list'!G804</f>
        <v>0</v>
      </c>
      <c r="D839" s="2">
        <f>'2 Diagnostics Ordering list'!K804</f>
        <v>0</v>
      </c>
      <c r="E839" s="2">
        <f>'2 Diagnostics Ordering list'!G804*'2 Diagnostics Ordering list'!P804</f>
        <v>0</v>
      </c>
      <c r="F839" s="2">
        <f>'2 Diagnostics Ordering list'!G804*'2 Diagnostics Ordering list'!L804</f>
        <v>0</v>
      </c>
      <c r="G839" s="2">
        <f>'2 Diagnostics Ordering list'!J804</f>
        <v>0</v>
      </c>
    </row>
    <row r="840" spans="1:7" x14ac:dyDescent="0.2">
      <c r="A840" s="2">
        <f>'2 Diagnostics Ordering list'!A805</f>
        <v>0</v>
      </c>
      <c r="B840" s="2">
        <f>'2 Diagnostics Ordering list'!F805</f>
        <v>0</v>
      </c>
      <c r="C840" s="2">
        <f>'2 Diagnostics Ordering list'!G805</f>
        <v>0</v>
      </c>
      <c r="D840" s="2">
        <f>'2 Diagnostics Ordering list'!K805</f>
        <v>0</v>
      </c>
      <c r="E840" s="2">
        <f>'2 Diagnostics Ordering list'!G805*'2 Diagnostics Ordering list'!P805</f>
        <v>0</v>
      </c>
      <c r="F840" s="2">
        <f>'2 Diagnostics Ordering list'!G805*'2 Diagnostics Ordering list'!L805</f>
        <v>0</v>
      </c>
      <c r="G840" s="2">
        <f>'2 Diagnostics Ordering list'!J805</f>
        <v>0</v>
      </c>
    </row>
    <row r="841" spans="1:7" x14ac:dyDescent="0.2">
      <c r="A841" s="2">
        <f>'2 Diagnostics Ordering list'!A806</f>
        <v>0</v>
      </c>
      <c r="B841" s="2">
        <f>'2 Diagnostics Ordering list'!F806</f>
        <v>0</v>
      </c>
      <c r="C841" s="2">
        <f>'2 Diagnostics Ordering list'!G806</f>
        <v>0</v>
      </c>
      <c r="D841" s="2">
        <f>'2 Diagnostics Ordering list'!K806</f>
        <v>0</v>
      </c>
      <c r="E841" s="2">
        <f>'2 Diagnostics Ordering list'!G806*'2 Diagnostics Ordering list'!P806</f>
        <v>0</v>
      </c>
      <c r="F841" s="2">
        <f>'2 Diagnostics Ordering list'!G806*'2 Diagnostics Ordering list'!L806</f>
        <v>0</v>
      </c>
      <c r="G841" s="2">
        <f>'2 Diagnostics Ordering list'!J806</f>
        <v>0</v>
      </c>
    </row>
    <row r="842" spans="1:7" x14ac:dyDescent="0.2">
      <c r="A842" s="2">
        <f>'2 Diagnostics Ordering list'!A807</f>
        <v>0</v>
      </c>
      <c r="B842" s="2">
        <f>'2 Diagnostics Ordering list'!F807</f>
        <v>0</v>
      </c>
      <c r="C842" s="2">
        <f>'2 Diagnostics Ordering list'!G807</f>
        <v>0</v>
      </c>
      <c r="D842" s="2">
        <f>'2 Diagnostics Ordering list'!K807</f>
        <v>0</v>
      </c>
      <c r="E842" s="2">
        <f>'2 Diagnostics Ordering list'!G807*'2 Diagnostics Ordering list'!P807</f>
        <v>0</v>
      </c>
      <c r="F842" s="2">
        <f>'2 Diagnostics Ordering list'!G807*'2 Diagnostics Ordering list'!L807</f>
        <v>0</v>
      </c>
      <c r="G842" s="2">
        <f>'2 Diagnostics Ordering list'!J807</f>
        <v>0</v>
      </c>
    </row>
    <row r="843" spans="1:7" x14ac:dyDescent="0.2">
      <c r="A843" s="2">
        <f>'2 Diagnostics Ordering list'!A808</f>
        <v>0</v>
      </c>
      <c r="B843" s="2">
        <f>'2 Diagnostics Ordering list'!F808</f>
        <v>0</v>
      </c>
      <c r="C843" s="2">
        <f>'2 Diagnostics Ordering list'!G808</f>
        <v>0</v>
      </c>
      <c r="D843" s="2">
        <f>'2 Diagnostics Ordering list'!K808</f>
        <v>0</v>
      </c>
      <c r="E843" s="2">
        <f>'2 Diagnostics Ordering list'!G808*'2 Diagnostics Ordering list'!P808</f>
        <v>0</v>
      </c>
      <c r="F843" s="2">
        <f>'2 Diagnostics Ordering list'!G808*'2 Diagnostics Ordering list'!L808</f>
        <v>0</v>
      </c>
      <c r="G843" s="2">
        <f>'2 Diagnostics Ordering list'!J808</f>
        <v>0</v>
      </c>
    </row>
    <row r="844" spans="1:7" x14ac:dyDescent="0.2">
      <c r="A844" s="2">
        <f>'2 Diagnostics Ordering list'!A809</f>
        <v>0</v>
      </c>
      <c r="B844" s="2">
        <f>'2 Diagnostics Ordering list'!F809</f>
        <v>0</v>
      </c>
      <c r="C844" s="2">
        <f>'2 Diagnostics Ordering list'!G809</f>
        <v>0</v>
      </c>
      <c r="D844" s="2">
        <f>'2 Diagnostics Ordering list'!K809</f>
        <v>0</v>
      </c>
      <c r="E844" s="2">
        <f>'2 Diagnostics Ordering list'!G809*'2 Diagnostics Ordering list'!P809</f>
        <v>0</v>
      </c>
      <c r="F844" s="2">
        <f>'2 Diagnostics Ordering list'!G809*'2 Diagnostics Ordering list'!L809</f>
        <v>0</v>
      </c>
      <c r="G844" s="2">
        <f>'2 Diagnostics Ordering list'!J809</f>
        <v>0</v>
      </c>
    </row>
    <row r="845" spans="1:7" x14ac:dyDescent="0.2">
      <c r="A845" s="2">
        <f>'2 Diagnostics Ordering list'!A810</f>
        <v>0</v>
      </c>
      <c r="B845" s="2">
        <f>'2 Diagnostics Ordering list'!F810</f>
        <v>0</v>
      </c>
      <c r="C845" s="2">
        <f>'2 Diagnostics Ordering list'!G810</f>
        <v>0</v>
      </c>
      <c r="D845" s="2">
        <f>'2 Diagnostics Ordering list'!K810</f>
        <v>0</v>
      </c>
      <c r="E845" s="2">
        <f>'2 Diagnostics Ordering list'!G810*'2 Diagnostics Ordering list'!P810</f>
        <v>0</v>
      </c>
      <c r="F845" s="2">
        <f>'2 Diagnostics Ordering list'!G810*'2 Diagnostics Ordering list'!L810</f>
        <v>0</v>
      </c>
      <c r="G845" s="2">
        <f>'2 Diagnostics Ordering list'!J810</f>
        <v>0</v>
      </c>
    </row>
    <row r="846" spans="1:7" x14ac:dyDescent="0.2">
      <c r="A846" s="2">
        <f>'2 Diagnostics Ordering list'!A811</f>
        <v>0</v>
      </c>
      <c r="B846" s="2">
        <f>'2 Diagnostics Ordering list'!F811</f>
        <v>0</v>
      </c>
      <c r="C846" s="2">
        <f>'2 Diagnostics Ordering list'!G811</f>
        <v>0</v>
      </c>
      <c r="D846" s="2">
        <f>'2 Diagnostics Ordering list'!K811</f>
        <v>0</v>
      </c>
      <c r="E846" s="2">
        <f>'2 Diagnostics Ordering list'!G811*'2 Diagnostics Ordering list'!P811</f>
        <v>0</v>
      </c>
      <c r="F846" s="2">
        <f>'2 Diagnostics Ordering list'!G811*'2 Diagnostics Ordering list'!L811</f>
        <v>0</v>
      </c>
      <c r="G846" s="2">
        <f>'2 Diagnostics Ordering list'!J811</f>
        <v>0</v>
      </c>
    </row>
    <row r="847" spans="1:7" x14ac:dyDescent="0.2">
      <c r="A847" s="2">
        <f>'2 Diagnostics Ordering list'!A812</f>
        <v>0</v>
      </c>
      <c r="B847" s="2">
        <f>'2 Diagnostics Ordering list'!F812</f>
        <v>0</v>
      </c>
      <c r="C847" s="2">
        <f>'2 Diagnostics Ordering list'!G812</f>
        <v>0</v>
      </c>
      <c r="D847" s="2">
        <f>'2 Diagnostics Ordering list'!K812</f>
        <v>0</v>
      </c>
      <c r="E847" s="2">
        <f>'2 Diagnostics Ordering list'!G812*'2 Diagnostics Ordering list'!P812</f>
        <v>0</v>
      </c>
      <c r="F847" s="2">
        <f>'2 Diagnostics Ordering list'!G812*'2 Diagnostics Ordering list'!L812</f>
        <v>0</v>
      </c>
      <c r="G847" s="2">
        <f>'2 Diagnostics Ordering list'!J812</f>
        <v>0</v>
      </c>
    </row>
    <row r="848" spans="1:7" x14ac:dyDescent="0.2">
      <c r="A848" s="2">
        <f>'2 Diagnostics Ordering list'!A813</f>
        <v>0</v>
      </c>
      <c r="B848" s="2">
        <f>'2 Diagnostics Ordering list'!F813</f>
        <v>0</v>
      </c>
      <c r="C848" s="2">
        <f>'2 Diagnostics Ordering list'!G813</f>
        <v>0</v>
      </c>
      <c r="D848" s="2">
        <f>'2 Diagnostics Ordering list'!K813</f>
        <v>0</v>
      </c>
      <c r="E848" s="2">
        <f>'2 Diagnostics Ordering list'!G813*'2 Diagnostics Ordering list'!P813</f>
        <v>0</v>
      </c>
      <c r="F848" s="2">
        <f>'2 Diagnostics Ordering list'!G813*'2 Diagnostics Ordering list'!L813</f>
        <v>0</v>
      </c>
      <c r="G848" s="2">
        <f>'2 Diagnostics Ordering list'!J813</f>
        <v>0</v>
      </c>
    </row>
    <row r="849" spans="1:7" x14ac:dyDescent="0.2">
      <c r="A849" s="2">
        <f>'2 Diagnostics Ordering list'!A814</f>
        <v>0</v>
      </c>
      <c r="B849" s="2">
        <f>'2 Diagnostics Ordering list'!F814</f>
        <v>0</v>
      </c>
      <c r="C849" s="2">
        <f>'2 Diagnostics Ordering list'!G814</f>
        <v>0</v>
      </c>
      <c r="D849" s="2">
        <f>'2 Diagnostics Ordering list'!K814</f>
        <v>0</v>
      </c>
      <c r="E849" s="2">
        <f>'2 Diagnostics Ordering list'!G814*'2 Diagnostics Ordering list'!P814</f>
        <v>0</v>
      </c>
      <c r="F849" s="2">
        <f>'2 Diagnostics Ordering list'!G814*'2 Diagnostics Ordering list'!L814</f>
        <v>0</v>
      </c>
      <c r="G849" s="2">
        <f>'2 Diagnostics Ordering list'!J814</f>
        <v>0</v>
      </c>
    </row>
    <row r="850" spans="1:7" x14ac:dyDescent="0.2">
      <c r="A850" s="2">
        <f>'2 Diagnostics Ordering list'!A815</f>
        <v>0</v>
      </c>
      <c r="B850" s="2">
        <f>'2 Diagnostics Ordering list'!F815</f>
        <v>0</v>
      </c>
      <c r="C850" s="2">
        <f>'2 Diagnostics Ordering list'!G815</f>
        <v>0</v>
      </c>
      <c r="D850" s="2">
        <f>'2 Diagnostics Ordering list'!K815</f>
        <v>0</v>
      </c>
      <c r="E850" s="2">
        <f>'2 Diagnostics Ordering list'!G815*'2 Diagnostics Ordering list'!P815</f>
        <v>0</v>
      </c>
      <c r="F850" s="2">
        <f>'2 Diagnostics Ordering list'!G815*'2 Diagnostics Ordering list'!L815</f>
        <v>0</v>
      </c>
      <c r="G850" s="2">
        <f>'2 Diagnostics Ordering list'!J815</f>
        <v>0</v>
      </c>
    </row>
    <row r="851" spans="1:7" x14ac:dyDescent="0.2">
      <c r="A851" s="2">
        <f>'2 Diagnostics Ordering list'!A816</f>
        <v>0</v>
      </c>
      <c r="B851" s="2">
        <f>'2 Diagnostics Ordering list'!F816</f>
        <v>0</v>
      </c>
      <c r="C851" s="2">
        <f>'2 Diagnostics Ordering list'!G816</f>
        <v>0</v>
      </c>
      <c r="D851" s="2">
        <f>'2 Diagnostics Ordering list'!K816</f>
        <v>0</v>
      </c>
      <c r="E851" s="2">
        <f>'2 Diagnostics Ordering list'!G816*'2 Diagnostics Ordering list'!P816</f>
        <v>0</v>
      </c>
      <c r="F851" s="2">
        <f>'2 Diagnostics Ordering list'!G816*'2 Diagnostics Ordering list'!L816</f>
        <v>0</v>
      </c>
      <c r="G851" s="2">
        <f>'2 Diagnostics Ordering list'!J816</f>
        <v>0</v>
      </c>
    </row>
    <row r="852" spans="1:7" x14ac:dyDescent="0.2">
      <c r="A852" s="2">
        <f>'2 Diagnostics Ordering list'!A817</f>
        <v>0</v>
      </c>
      <c r="B852" s="2">
        <f>'2 Diagnostics Ordering list'!F817</f>
        <v>0</v>
      </c>
      <c r="C852" s="2">
        <f>'2 Diagnostics Ordering list'!G817</f>
        <v>0</v>
      </c>
      <c r="D852" s="2">
        <f>'2 Diagnostics Ordering list'!K817</f>
        <v>0</v>
      </c>
      <c r="E852" s="2">
        <f>'2 Diagnostics Ordering list'!G817*'2 Diagnostics Ordering list'!P817</f>
        <v>0</v>
      </c>
      <c r="F852" s="2">
        <f>'2 Diagnostics Ordering list'!G817*'2 Diagnostics Ordering list'!L817</f>
        <v>0</v>
      </c>
      <c r="G852" s="2">
        <f>'2 Diagnostics Ordering list'!J817</f>
        <v>0</v>
      </c>
    </row>
    <row r="853" spans="1:7" x14ac:dyDescent="0.2">
      <c r="A853" s="2">
        <f>'2 Diagnostics Ordering list'!A818</f>
        <v>0</v>
      </c>
      <c r="B853" s="2">
        <f>'2 Diagnostics Ordering list'!F818</f>
        <v>0</v>
      </c>
      <c r="C853" s="2">
        <f>'2 Diagnostics Ordering list'!G818</f>
        <v>0</v>
      </c>
      <c r="D853" s="2">
        <f>'2 Diagnostics Ordering list'!K818</f>
        <v>0</v>
      </c>
      <c r="E853" s="2">
        <f>'2 Diagnostics Ordering list'!G818*'2 Diagnostics Ordering list'!P818</f>
        <v>0</v>
      </c>
      <c r="F853" s="2">
        <f>'2 Diagnostics Ordering list'!G818*'2 Diagnostics Ordering list'!L818</f>
        <v>0</v>
      </c>
      <c r="G853" s="2">
        <f>'2 Diagnostics Ordering list'!J818</f>
        <v>0</v>
      </c>
    </row>
    <row r="854" spans="1:7" x14ac:dyDescent="0.2">
      <c r="A854" s="2">
        <f>'2 Diagnostics Ordering list'!A819</f>
        <v>0</v>
      </c>
      <c r="B854" s="2">
        <f>'2 Diagnostics Ordering list'!F819</f>
        <v>0</v>
      </c>
      <c r="C854" s="2">
        <f>'2 Diagnostics Ordering list'!G819</f>
        <v>0</v>
      </c>
      <c r="D854" s="2">
        <f>'2 Diagnostics Ordering list'!K819</f>
        <v>0</v>
      </c>
      <c r="E854" s="2">
        <f>'2 Diagnostics Ordering list'!G819*'2 Diagnostics Ordering list'!P819</f>
        <v>0</v>
      </c>
      <c r="F854" s="2">
        <f>'2 Diagnostics Ordering list'!G819*'2 Diagnostics Ordering list'!L819</f>
        <v>0</v>
      </c>
      <c r="G854" s="2">
        <f>'2 Diagnostics Ordering list'!J819</f>
        <v>0</v>
      </c>
    </row>
    <row r="855" spans="1:7" x14ac:dyDescent="0.2">
      <c r="A855" s="2">
        <f>'2 Diagnostics Ordering list'!A820</f>
        <v>0</v>
      </c>
      <c r="B855" s="2">
        <f>'2 Diagnostics Ordering list'!F820</f>
        <v>0</v>
      </c>
      <c r="C855" s="2">
        <f>'2 Diagnostics Ordering list'!G820</f>
        <v>0</v>
      </c>
      <c r="D855" s="2">
        <f>'2 Diagnostics Ordering list'!K820</f>
        <v>0</v>
      </c>
      <c r="E855" s="2">
        <f>'2 Diagnostics Ordering list'!G820*'2 Diagnostics Ordering list'!P820</f>
        <v>0</v>
      </c>
      <c r="F855" s="2">
        <f>'2 Diagnostics Ordering list'!G820*'2 Diagnostics Ordering list'!L820</f>
        <v>0</v>
      </c>
      <c r="G855" s="2">
        <f>'2 Diagnostics Ordering list'!J820</f>
        <v>0</v>
      </c>
    </row>
    <row r="856" spans="1:7" x14ac:dyDescent="0.2">
      <c r="A856" s="2">
        <f>'2 Diagnostics Ordering list'!A821</f>
        <v>0</v>
      </c>
      <c r="B856" s="2">
        <f>'2 Diagnostics Ordering list'!F821</f>
        <v>0</v>
      </c>
      <c r="C856" s="2">
        <f>'2 Diagnostics Ordering list'!G821</f>
        <v>0</v>
      </c>
      <c r="D856" s="2">
        <f>'2 Diagnostics Ordering list'!K821</f>
        <v>0</v>
      </c>
      <c r="E856" s="2">
        <f>'2 Diagnostics Ordering list'!G821*'2 Diagnostics Ordering list'!P821</f>
        <v>0</v>
      </c>
      <c r="F856" s="2">
        <f>'2 Diagnostics Ordering list'!G821*'2 Diagnostics Ordering list'!L821</f>
        <v>0</v>
      </c>
      <c r="G856" s="2">
        <f>'2 Diagnostics Ordering list'!J821</f>
        <v>0</v>
      </c>
    </row>
    <row r="857" spans="1:7" x14ac:dyDescent="0.2">
      <c r="A857" s="2">
        <f>'2 Diagnostics Ordering list'!A822</f>
        <v>0</v>
      </c>
      <c r="B857" s="2">
        <f>'2 Diagnostics Ordering list'!F822</f>
        <v>0</v>
      </c>
      <c r="C857" s="2">
        <f>'2 Diagnostics Ordering list'!G822</f>
        <v>0</v>
      </c>
      <c r="D857" s="2">
        <f>'2 Diagnostics Ordering list'!K822</f>
        <v>0</v>
      </c>
      <c r="E857" s="2">
        <f>'2 Diagnostics Ordering list'!G822*'2 Diagnostics Ordering list'!P822</f>
        <v>0</v>
      </c>
      <c r="F857" s="2">
        <f>'2 Diagnostics Ordering list'!G822*'2 Diagnostics Ordering list'!L822</f>
        <v>0</v>
      </c>
      <c r="G857" s="2">
        <f>'2 Diagnostics Ordering list'!J822</f>
        <v>0</v>
      </c>
    </row>
    <row r="858" spans="1:7" x14ac:dyDescent="0.2">
      <c r="A858" s="2">
        <f>'2 Diagnostics Ordering list'!A823</f>
        <v>0</v>
      </c>
      <c r="B858" s="2">
        <f>'2 Diagnostics Ordering list'!F823</f>
        <v>0</v>
      </c>
      <c r="C858" s="2">
        <f>'2 Diagnostics Ordering list'!G823</f>
        <v>0</v>
      </c>
      <c r="D858" s="2">
        <f>'2 Diagnostics Ordering list'!K823</f>
        <v>0</v>
      </c>
      <c r="E858" s="2">
        <f>'2 Diagnostics Ordering list'!G823*'2 Diagnostics Ordering list'!P823</f>
        <v>0</v>
      </c>
      <c r="F858" s="2">
        <f>'2 Diagnostics Ordering list'!G823*'2 Diagnostics Ordering list'!L823</f>
        <v>0</v>
      </c>
      <c r="G858" s="2">
        <f>'2 Diagnostics Ordering list'!J823</f>
        <v>0</v>
      </c>
    </row>
    <row r="859" spans="1:7" x14ac:dyDescent="0.2">
      <c r="A859" s="2">
        <f>'2 Diagnostics Ordering list'!A824</f>
        <v>0</v>
      </c>
      <c r="B859" s="2">
        <f>'2 Diagnostics Ordering list'!F824</f>
        <v>0</v>
      </c>
      <c r="C859" s="2">
        <f>'2 Diagnostics Ordering list'!G824</f>
        <v>0</v>
      </c>
      <c r="D859" s="2">
        <f>'2 Diagnostics Ordering list'!K824</f>
        <v>0</v>
      </c>
      <c r="E859" s="2">
        <f>'2 Diagnostics Ordering list'!G824*'2 Diagnostics Ordering list'!P824</f>
        <v>0</v>
      </c>
      <c r="F859" s="2">
        <f>'2 Diagnostics Ordering list'!G824*'2 Diagnostics Ordering list'!L824</f>
        <v>0</v>
      </c>
      <c r="G859" s="2">
        <f>'2 Diagnostics Ordering list'!J824</f>
        <v>0</v>
      </c>
    </row>
    <row r="860" spans="1:7" x14ac:dyDescent="0.2">
      <c r="A860" s="2">
        <f>'2 Diagnostics Ordering list'!A825</f>
        <v>0</v>
      </c>
      <c r="B860" s="2">
        <f>'2 Diagnostics Ordering list'!F825</f>
        <v>0</v>
      </c>
      <c r="C860" s="2">
        <f>'2 Diagnostics Ordering list'!G825</f>
        <v>0</v>
      </c>
      <c r="D860" s="2">
        <f>'2 Diagnostics Ordering list'!K825</f>
        <v>0</v>
      </c>
      <c r="E860" s="2">
        <f>'2 Diagnostics Ordering list'!G825*'2 Diagnostics Ordering list'!P825</f>
        <v>0</v>
      </c>
      <c r="F860" s="2">
        <f>'2 Diagnostics Ordering list'!G825*'2 Diagnostics Ordering list'!L825</f>
        <v>0</v>
      </c>
      <c r="G860" s="2">
        <f>'2 Diagnostics Ordering list'!J825</f>
        <v>0</v>
      </c>
    </row>
    <row r="861" spans="1:7" x14ac:dyDescent="0.2">
      <c r="A861" s="2">
        <f>'2 Diagnostics Ordering list'!A826</f>
        <v>0</v>
      </c>
      <c r="B861" s="2">
        <f>'2 Diagnostics Ordering list'!F826</f>
        <v>0</v>
      </c>
      <c r="C861" s="2">
        <f>'2 Diagnostics Ordering list'!G826</f>
        <v>0</v>
      </c>
      <c r="D861" s="2">
        <f>'2 Diagnostics Ordering list'!K826</f>
        <v>0</v>
      </c>
      <c r="E861" s="2">
        <f>'2 Diagnostics Ordering list'!G826*'2 Diagnostics Ordering list'!P826</f>
        <v>0</v>
      </c>
      <c r="F861" s="2">
        <f>'2 Diagnostics Ordering list'!G826*'2 Diagnostics Ordering list'!L826</f>
        <v>0</v>
      </c>
      <c r="G861" s="2">
        <f>'2 Diagnostics Ordering list'!J826</f>
        <v>0</v>
      </c>
    </row>
    <row r="862" spans="1:7" x14ac:dyDescent="0.2">
      <c r="A862" s="2">
        <f>'2 Diagnostics Ordering list'!A827</f>
        <v>0</v>
      </c>
      <c r="B862" s="2">
        <f>'2 Diagnostics Ordering list'!F827</f>
        <v>0</v>
      </c>
      <c r="C862" s="2">
        <f>'2 Diagnostics Ordering list'!G827</f>
        <v>0</v>
      </c>
      <c r="D862" s="2">
        <f>'2 Diagnostics Ordering list'!K827</f>
        <v>0</v>
      </c>
      <c r="E862" s="2">
        <f>'2 Diagnostics Ordering list'!G827*'2 Diagnostics Ordering list'!P827</f>
        <v>0</v>
      </c>
      <c r="F862" s="2">
        <f>'2 Diagnostics Ordering list'!G827*'2 Diagnostics Ordering list'!L827</f>
        <v>0</v>
      </c>
      <c r="G862" s="2">
        <f>'2 Diagnostics Ordering list'!J827</f>
        <v>0</v>
      </c>
    </row>
    <row r="863" spans="1:7" x14ac:dyDescent="0.2">
      <c r="A863" s="2">
        <f>'2 Diagnostics Ordering list'!A828</f>
        <v>0</v>
      </c>
      <c r="B863" s="2">
        <f>'2 Diagnostics Ordering list'!F828</f>
        <v>0</v>
      </c>
      <c r="C863" s="2">
        <f>'2 Diagnostics Ordering list'!G828</f>
        <v>0</v>
      </c>
      <c r="D863" s="2">
        <f>'2 Diagnostics Ordering list'!K828</f>
        <v>0</v>
      </c>
      <c r="E863" s="2">
        <f>'2 Diagnostics Ordering list'!G828*'2 Diagnostics Ordering list'!P828</f>
        <v>0</v>
      </c>
      <c r="F863" s="2">
        <f>'2 Diagnostics Ordering list'!G828*'2 Diagnostics Ordering list'!L828</f>
        <v>0</v>
      </c>
      <c r="G863" s="2">
        <f>'2 Diagnostics Ordering list'!J828</f>
        <v>0</v>
      </c>
    </row>
    <row r="864" spans="1:7" x14ac:dyDescent="0.2">
      <c r="A864" s="2">
        <f>'2 Diagnostics Ordering list'!A829</f>
        <v>0</v>
      </c>
      <c r="B864" s="2">
        <f>'2 Diagnostics Ordering list'!F829</f>
        <v>0</v>
      </c>
      <c r="C864" s="2">
        <f>'2 Diagnostics Ordering list'!G829</f>
        <v>0</v>
      </c>
      <c r="D864" s="2">
        <f>'2 Diagnostics Ordering list'!K829</f>
        <v>0</v>
      </c>
      <c r="E864" s="2">
        <f>'2 Diagnostics Ordering list'!G829*'2 Diagnostics Ordering list'!P829</f>
        <v>0</v>
      </c>
      <c r="F864" s="2">
        <f>'2 Diagnostics Ordering list'!G829*'2 Diagnostics Ordering list'!L829</f>
        <v>0</v>
      </c>
      <c r="G864" s="2">
        <f>'2 Diagnostics Ordering list'!J829</f>
        <v>0</v>
      </c>
    </row>
    <row r="865" spans="1:7" x14ac:dyDescent="0.2">
      <c r="A865" s="2">
        <f>'2 Diagnostics Ordering list'!A830</f>
        <v>0</v>
      </c>
      <c r="B865" s="2">
        <f>'2 Diagnostics Ordering list'!F830</f>
        <v>0</v>
      </c>
      <c r="C865" s="2">
        <f>'2 Diagnostics Ordering list'!G830</f>
        <v>0</v>
      </c>
      <c r="D865" s="2">
        <f>'2 Diagnostics Ordering list'!K830</f>
        <v>0</v>
      </c>
      <c r="E865" s="2">
        <f>'2 Diagnostics Ordering list'!G830*'2 Diagnostics Ordering list'!P830</f>
        <v>0</v>
      </c>
      <c r="F865" s="2">
        <f>'2 Diagnostics Ordering list'!G830*'2 Diagnostics Ordering list'!L830</f>
        <v>0</v>
      </c>
      <c r="G865" s="2">
        <f>'2 Diagnostics Ordering list'!J830</f>
        <v>0</v>
      </c>
    </row>
    <row r="866" spans="1:7" x14ac:dyDescent="0.2">
      <c r="A866" s="2">
        <f>'2 Diagnostics Ordering list'!A831</f>
        <v>0</v>
      </c>
      <c r="B866" s="2">
        <f>'2 Diagnostics Ordering list'!F831</f>
        <v>0</v>
      </c>
      <c r="C866" s="2">
        <f>'2 Diagnostics Ordering list'!G831</f>
        <v>0</v>
      </c>
      <c r="D866" s="2">
        <f>'2 Diagnostics Ordering list'!K831</f>
        <v>0</v>
      </c>
      <c r="E866" s="2">
        <f>'2 Diagnostics Ordering list'!G831*'2 Diagnostics Ordering list'!P831</f>
        <v>0</v>
      </c>
      <c r="F866" s="2">
        <f>'2 Diagnostics Ordering list'!G831*'2 Diagnostics Ordering list'!L831</f>
        <v>0</v>
      </c>
      <c r="G866" s="2">
        <f>'2 Diagnostics Ordering list'!J831</f>
        <v>0</v>
      </c>
    </row>
    <row r="867" spans="1:7" x14ac:dyDescent="0.2">
      <c r="A867" s="2">
        <f>'2 Diagnostics Ordering list'!A832</f>
        <v>0</v>
      </c>
      <c r="B867" s="2">
        <f>'2 Diagnostics Ordering list'!F832</f>
        <v>0</v>
      </c>
      <c r="C867" s="2">
        <f>'2 Diagnostics Ordering list'!G832</f>
        <v>0</v>
      </c>
      <c r="D867" s="2">
        <f>'2 Diagnostics Ordering list'!K832</f>
        <v>0</v>
      </c>
      <c r="E867" s="2">
        <f>'2 Diagnostics Ordering list'!G832*'2 Diagnostics Ordering list'!P832</f>
        <v>0</v>
      </c>
      <c r="F867" s="2">
        <f>'2 Diagnostics Ordering list'!G832*'2 Diagnostics Ordering list'!L832</f>
        <v>0</v>
      </c>
      <c r="G867" s="2">
        <f>'2 Diagnostics Ordering list'!J832</f>
        <v>0</v>
      </c>
    </row>
    <row r="868" spans="1:7" x14ac:dyDescent="0.2">
      <c r="A868" s="2">
        <f>'2 Diagnostics Ordering list'!A833</f>
        <v>0</v>
      </c>
      <c r="B868" s="2">
        <f>'2 Diagnostics Ordering list'!F833</f>
        <v>0</v>
      </c>
      <c r="C868" s="2">
        <f>'2 Diagnostics Ordering list'!G833</f>
        <v>0</v>
      </c>
      <c r="D868" s="2">
        <f>'2 Diagnostics Ordering list'!K833</f>
        <v>0</v>
      </c>
      <c r="E868" s="2">
        <f>'2 Diagnostics Ordering list'!G833*'2 Diagnostics Ordering list'!P833</f>
        <v>0</v>
      </c>
      <c r="F868" s="2">
        <f>'2 Diagnostics Ordering list'!G833*'2 Diagnostics Ordering list'!L833</f>
        <v>0</v>
      </c>
      <c r="G868" s="2">
        <f>'2 Diagnostics Ordering list'!J833</f>
        <v>0</v>
      </c>
    </row>
    <row r="869" spans="1:7" x14ac:dyDescent="0.2">
      <c r="A869" s="2">
        <f>'2 Diagnostics Ordering list'!A834</f>
        <v>0</v>
      </c>
      <c r="B869" s="2">
        <f>'2 Diagnostics Ordering list'!F834</f>
        <v>0</v>
      </c>
      <c r="C869" s="2">
        <f>'2 Diagnostics Ordering list'!G834</f>
        <v>0</v>
      </c>
      <c r="D869" s="2">
        <f>'2 Diagnostics Ordering list'!K834</f>
        <v>0</v>
      </c>
      <c r="E869" s="2">
        <f>'2 Diagnostics Ordering list'!G834*'2 Diagnostics Ordering list'!P834</f>
        <v>0</v>
      </c>
      <c r="F869" s="2">
        <f>'2 Diagnostics Ordering list'!G834*'2 Diagnostics Ordering list'!L834</f>
        <v>0</v>
      </c>
      <c r="G869" s="2">
        <f>'2 Diagnostics Ordering list'!J834</f>
        <v>0</v>
      </c>
    </row>
    <row r="870" spans="1:7" x14ac:dyDescent="0.2">
      <c r="A870" s="2">
        <f>'2 Diagnostics Ordering list'!A835</f>
        <v>0</v>
      </c>
      <c r="B870" s="2">
        <f>'2 Diagnostics Ordering list'!F835</f>
        <v>0</v>
      </c>
      <c r="C870" s="2">
        <f>'2 Diagnostics Ordering list'!G835</f>
        <v>0</v>
      </c>
      <c r="D870" s="2">
        <f>'2 Diagnostics Ordering list'!K835</f>
        <v>0</v>
      </c>
      <c r="E870" s="2">
        <f>'2 Diagnostics Ordering list'!G835*'2 Diagnostics Ordering list'!P835</f>
        <v>0</v>
      </c>
      <c r="F870" s="2">
        <f>'2 Diagnostics Ordering list'!G835*'2 Diagnostics Ordering list'!L835</f>
        <v>0</v>
      </c>
      <c r="G870" s="2">
        <f>'2 Diagnostics Ordering list'!J835</f>
        <v>0</v>
      </c>
    </row>
    <row r="871" spans="1:7" x14ac:dyDescent="0.2">
      <c r="A871" s="2">
        <f>'2 Diagnostics Ordering list'!A836</f>
        <v>0</v>
      </c>
      <c r="B871" s="2">
        <f>'2 Diagnostics Ordering list'!F836</f>
        <v>0</v>
      </c>
      <c r="C871" s="2">
        <f>'2 Diagnostics Ordering list'!G836</f>
        <v>0</v>
      </c>
      <c r="D871" s="2">
        <f>'2 Diagnostics Ordering list'!K836</f>
        <v>0</v>
      </c>
      <c r="E871" s="2">
        <f>'2 Diagnostics Ordering list'!G836*'2 Diagnostics Ordering list'!P836</f>
        <v>0</v>
      </c>
      <c r="F871" s="2">
        <f>'2 Diagnostics Ordering list'!G836*'2 Diagnostics Ordering list'!L836</f>
        <v>0</v>
      </c>
      <c r="G871" s="2">
        <f>'2 Diagnostics Ordering list'!J836</f>
        <v>0</v>
      </c>
    </row>
    <row r="872" spans="1:7" x14ac:dyDescent="0.2">
      <c r="A872" s="2">
        <f>'2 Diagnostics Ordering list'!A837</f>
        <v>0</v>
      </c>
      <c r="B872" s="2">
        <f>'2 Diagnostics Ordering list'!F837</f>
        <v>0</v>
      </c>
      <c r="C872" s="2">
        <f>'2 Diagnostics Ordering list'!G837</f>
        <v>0</v>
      </c>
      <c r="D872" s="2">
        <f>'2 Diagnostics Ordering list'!K837</f>
        <v>0</v>
      </c>
      <c r="E872" s="2">
        <f>'2 Diagnostics Ordering list'!G837*'2 Diagnostics Ordering list'!P837</f>
        <v>0</v>
      </c>
      <c r="F872" s="2">
        <f>'2 Diagnostics Ordering list'!G837*'2 Diagnostics Ordering list'!L837</f>
        <v>0</v>
      </c>
      <c r="G872" s="2">
        <f>'2 Diagnostics Ordering list'!J837</f>
        <v>0</v>
      </c>
    </row>
    <row r="873" spans="1:7" x14ac:dyDescent="0.2">
      <c r="A873" s="2">
        <f>'2 Diagnostics Ordering list'!A838</f>
        <v>0</v>
      </c>
      <c r="B873" s="2">
        <f>'2 Diagnostics Ordering list'!F838</f>
        <v>0</v>
      </c>
      <c r="C873" s="2">
        <f>'2 Diagnostics Ordering list'!G838</f>
        <v>0</v>
      </c>
      <c r="D873" s="2">
        <f>'2 Diagnostics Ordering list'!K838</f>
        <v>0</v>
      </c>
      <c r="E873" s="2">
        <f>'2 Diagnostics Ordering list'!G838*'2 Diagnostics Ordering list'!P838</f>
        <v>0</v>
      </c>
      <c r="F873" s="2">
        <f>'2 Diagnostics Ordering list'!G838*'2 Diagnostics Ordering list'!L838</f>
        <v>0</v>
      </c>
      <c r="G873" s="2">
        <f>'2 Diagnostics Ordering list'!J838</f>
        <v>0</v>
      </c>
    </row>
    <row r="874" spans="1:7" x14ac:dyDescent="0.2">
      <c r="A874" s="2">
        <f>'2 Diagnostics Ordering list'!A839</f>
        <v>0</v>
      </c>
      <c r="B874" s="2">
        <f>'2 Diagnostics Ordering list'!F839</f>
        <v>0</v>
      </c>
      <c r="C874" s="2">
        <f>'2 Diagnostics Ordering list'!G839</f>
        <v>0</v>
      </c>
      <c r="D874" s="2">
        <f>'2 Diagnostics Ordering list'!K839</f>
        <v>0</v>
      </c>
      <c r="E874" s="2">
        <f>'2 Diagnostics Ordering list'!G839*'2 Diagnostics Ordering list'!P839</f>
        <v>0</v>
      </c>
      <c r="F874" s="2">
        <f>'2 Diagnostics Ordering list'!G839*'2 Diagnostics Ordering list'!L839</f>
        <v>0</v>
      </c>
      <c r="G874" s="2">
        <f>'2 Diagnostics Ordering list'!J839</f>
        <v>0</v>
      </c>
    </row>
    <row r="875" spans="1:7" x14ac:dyDescent="0.2">
      <c r="A875" s="2">
        <f>'2 Diagnostics Ordering list'!A840</f>
        <v>0</v>
      </c>
      <c r="B875" s="2">
        <f>'2 Diagnostics Ordering list'!F840</f>
        <v>0</v>
      </c>
      <c r="C875" s="2">
        <f>'2 Diagnostics Ordering list'!G840</f>
        <v>0</v>
      </c>
      <c r="D875" s="2">
        <f>'2 Diagnostics Ordering list'!K840</f>
        <v>0</v>
      </c>
      <c r="E875" s="2">
        <f>'2 Diagnostics Ordering list'!G840*'2 Diagnostics Ordering list'!P840</f>
        <v>0</v>
      </c>
      <c r="F875" s="2">
        <f>'2 Diagnostics Ordering list'!G840*'2 Diagnostics Ordering list'!L840</f>
        <v>0</v>
      </c>
      <c r="G875" s="2">
        <f>'2 Diagnostics Ordering list'!J840</f>
        <v>0</v>
      </c>
    </row>
    <row r="876" spans="1:7" x14ac:dyDescent="0.2">
      <c r="A876" s="2">
        <f>'2 Diagnostics Ordering list'!A841</f>
        <v>0</v>
      </c>
      <c r="B876" s="2">
        <f>'2 Diagnostics Ordering list'!F841</f>
        <v>0</v>
      </c>
      <c r="C876" s="2">
        <f>'2 Diagnostics Ordering list'!G841</f>
        <v>0</v>
      </c>
      <c r="D876" s="2">
        <f>'2 Diagnostics Ordering list'!K841</f>
        <v>0</v>
      </c>
      <c r="E876" s="2">
        <f>'2 Diagnostics Ordering list'!G841*'2 Diagnostics Ordering list'!P841</f>
        <v>0</v>
      </c>
      <c r="F876" s="2">
        <f>'2 Diagnostics Ordering list'!G841*'2 Diagnostics Ordering list'!L841</f>
        <v>0</v>
      </c>
      <c r="G876" s="2">
        <f>'2 Diagnostics Ordering list'!J841</f>
        <v>0</v>
      </c>
    </row>
    <row r="877" spans="1:7" x14ac:dyDescent="0.2">
      <c r="A877" s="2">
        <f>'2 Diagnostics Ordering list'!A842</f>
        <v>0</v>
      </c>
      <c r="B877" s="2">
        <f>'2 Diagnostics Ordering list'!F842</f>
        <v>0</v>
      </c>
      <c r="C877" s="2">
        <f>'2 Diagnostics Ordering list'!G842</f>
        <v>0</v>
      </c>
      <c r="D877" s="2">
        <f>'2 Diagnostics Ordering list'!K842</f>
        <v>0</v>
      </c>
      <c r="E877" s="2">
        <f>'2 Diagnostics Ordering list'!G842*'2 Diagnostics Ordering list'!P842</f>
        <v>0</v>
      </c>
      <c r="F877" s="2">
        <f>'2 Diagnostics Ordering list'!G842*'2 Diagnostics Ordering list'!L842</f>
        <v>0</v>
      </c>
      <c r="G877" s="2">
        <f>'2 Diagnostics Ordering list'!J842</f>
        <v>0</v>
      </c>
    </row>
    <row r="878" spans="1:7" x14ac:dyDescent="0.2">
      <c r="A878" s="2">
        <f>'2 Diagnostics Ordering list'!A843</f>
        <v>0</v>
      </c>
      <c r="B878" s="2">
        <f>'2 Diagnostics Ordering list'!F843</f>
        <v>0</v>
      </c>
      <c r="C878" s="2">
        <f>'2 Diagnostics Ordering list'!G843</f>
        <v>0</v>
      </c>
      <c r="D878" s="2">
        <f>'2 Diagnostics Ordering list'!K843</f>
        <v>0</v>
      </c>
      <c r="E878" s="2">
        <f>'2 Diagnostics Ordering list'!G843*'2 Diagnostics Ordering list'!P843</f>
        <v>0</v>
      </c>
      <c r="F878" s="2">
        <f>'2 Diagnostics Ordering list'!G843*'2 Diagnostics Ordering list'!L843</f>
        <v>0</v>
      </c>
      <c r="G878" s="2">
        <f>'2 Diagnostics Ordering list'!J843</f>
        <v>0</v>
      </c>
    </row>
    <row r="879" spans="1:7" x14ac:dyDescent="0.2">
      <c r="A879" s="2">
        <f>'2 Diagnostics Ordering list'!A844</f>
        <v>0</v>
      </c>
      <c r="B879" s="2">
        <f>'2 Diagnostics Ordering list'!F844</f>
        <v>0</v>
      </c>
      <c r="C879" s="2">
        <f>'2 Diagnostics Ordering list'!G844</f>
        <v>0</v>
      </c>
      <c r="D879" s="2">
        <f>'2 Diagnostics Ordering list'!K844</f>
        <v>0</v>
      </c>
      <c r="E879" s="2">
        <f>'2 Diagnostics Ordering list'!G844*'2 Diagnostics Ordering list'!P844</f>
        <v>0</v>
      </c>
      <c r="F879" s="2">
        <f>'2 Diagnostics Ordering list'!G844*'2 Diagnostics Ordering list'!L844</f>
        <v>0</v>
      </c>
      <c r="G879" s="2">
        <f>'2 Diagnostics Ordering list'!J844</f>
        <v>0</v>
      </c>
    </row>
    <row r="880" spans="1:7" x14ac:dyDescent="0.2">
      <c r="A880" s="2">
        <f>'2 Diagnostics Ordering list'!A845</f>
        <v>0</v>
      </c>
      <c r="B880" s="2">
        <f>'2 Diagnostics Ordering list'!F845</f>
        <v>0</v>
      </c>
      <c r="C880" s="2">
        <f>'2 Diagnostics Ordering list'!G845</f>
        <v>0</v>
      </c>
      <c r="D880" s="2">
        <f>'2 Diagnostics Ordering list'!K845</f>
        <v>0</v>
      </c>
      <c r="E880" s="2">
        <f>'2 Diagnostics Ordering list'!G845*'2 Diagnostics Ordering list'!P845</f>
        <v>0</v>
      </c>
      <c r="F880" s="2">
        <f>'2 Diagnostics Ordering list'!G845*'2 Diagnostics Ordering list'!L845</f>
        <v>0</v>
      </c>
      <c r="G880" s="2">
        <f>'2 Diagnostics Ordering list'!J845</f>
        <v>0</v>
      </c>
    </row>
    <row r="881" spans="1:7" x14ac:dyDescent="0.2">
      <c r="A881" s="2">
        <f>'2 Diagnostics Ordering list'!A846</f>
        <v>0</v>
      </c>
      <c r="B881" s="2">
        <f>'2 Diagnostics Ordering list'!F846</f>
        <v>0</v>
      </c>
      <c r="C881" s="2">
        <f>'2 Diagnostics Ordering list'!G846</f>
        <v>0</v>
      </c>
      <c r="D881" s="2">
        <f>'2 Diagnostics Ordering list'!K846</f>
        <v>0</v>
      </c>
      <c r="E881" s="2">
        <f>'2 Diagnostics Ordering list'!G846*'2 Diagnostics Ordering list'!P846</f>
        <v>0</v>
      </c>
      <c r="F881" s="2">
        <f>'2 Diagnostics Ordering list'!G846*'2 Diagnostics Ordering list'!L846</f>
        <v>0</v>
      </c>
      <c r="G881" s="2">
        <f>'2 Diagnostics Ordering list'!J846</f>
        <v>0</v>
      </c>
    </row>
    <row r="882" spans="1:7" x14ac:dyDescent="0.2">
      <c r="A882" s="2">
        <f>'2 Diagnostics Ordering list'!A847</f>
        <v>0</v>
      </c>
      <c r="B882" s="2">
        <f>'2 Diagnostics Ordering list'!F847</f>
        <v>0</v>
      </c>
      <c r="C882" s="2">
        <f>'2 Diagnostics Ordering list'!G847</f>
        <v>0</v>
      </c>
      <c r="D882" s="2">
        <f>'2 Diagnostics Ordering list'!K847</f>
        <v>0</v>
      </c>
      <c r="E882" s="2">
        <f>'2 Diagnostics Ordering list'!G847*'2 Diagnostics Ordering list'!P847</f>
        <v>0</v>
      </c>
      <c r="F882" s="2">
        <f>'2 Diagnostics Ordering list'!G847*'2 Diagnostics Ordering list'!L847</f>
        <v>0</v>
      </c>
      <c r="G882" s="2">
        <f>'2 Diagnostics Ordering list'!J847</f>
        <v>0</v>
      </c>
    </row>
    <row r="883" spans="1:7" x14ac:dyDescent="0.2">
      <c r="A883" s="2">
        <f>'2 Diagnostics Ordering list'!A848</f>
        <v>0</v>
      </c>
      <c r="B883" s="2">
        <f>'2 Diagnostics Ordering list'!F848</f>
        <v>0</v>
      </c>
      <c r="C883" s="2">
        <f>'2 Diagnostics Ordering list'!G848</f>
        <v>0</v>
      </c>
      <c r="D883" s="2">
        <f>'2 Diagnostics Ordering list'!K848</f>
        <v>0</v>
      </c>
      <c r="E883" s="2">
        <f>'2 Diagnostics Ordering list'!G848*'2 Diagnostics Ordering list'!P848</f>
        <v>0</v>
      </c>
      <c r="F883" s="2">
        <f>'2 Diagnostics Ordering list'!G848*'2 Diagnostics Ordering list'!L848</f>
        <v>0</v>
      </c>
      <c r="G883" s="2">
        <f>'2 Diagnostics Ordering list'!J848</f>
        <v>0</v>
      </c>
    </row>
    <row r="884" spans="1:7" x14ac:dyDescent="0.2">
      <c r="A884" s="2">
        <f>'2 Diagnostics Ordering list'!A849</f>
        <v>0</v>
      </c>
      <c r="B884" s="2">
        <f>'2 Diagnostics Ordering list'!F849</f>
        <v>0</v>
      </c>
      <c r="C884" s="2">
        <f>'2 Diagnostics Ordering list'!G849</f>
        <v>0</v>
      </c>
      <c r="D884" s="2">
        <f>'2 Diagnostics Ordering list'!K849</f>
        <v>0</v>
      </c>
      <c r="E884" s="2">
        <f>'2 Diagnostics Ordering list'!G849*'2 Diagnostics Ordering list'!P849</f>
        <v>0</v>
      </c>
      <c r="F884" s="2">
        <f>'2 Diagnostics Ordering list'!G849*'2 Diagnostics Ordering list'!L849</f>
        <v>0</v>
      </c>
      <c r="G884" s="2">
        <f>'2 Diagnostics Ordering list'!J849</f>
        <v>0</v>
      </c>
    </row>
    <row r="885" spans="1:7" x14ac:dyDescent="0.2">
      <c r="A885" s="2">
        <f>'2 Diagnostics Ordering list'!A850</f>
        <v>0</v>
      </c>
      <c r="B885" s="2">
        <f>'2 Diagnostics Ordering list'!F850</f>
        <v>0</v>
      </c>
      <c r="C885" s="2">
        <f>'2 Diagnostics Ordering list'!G850</f>
        <v>0</v>
      </c>
      <c r="D885" s="2">
        <f>'2 Diagnostics Ordering list'!K850</f>
        <v>0</v>
      </c>
      <c r="E885" s="2">
        <f>'2 Diagnostics Ordering list'!G850*'2 Diagnostics Ordering list'!P850</f>
        <v>0</v>
      </c>
      <c r="F885" s="2">
        <f>'2 Diagnostics Ordering list'!G850*'2 Diagnostics Ordering list'!L850</f>
        <v>0</v>
      </c>
      <c r="G885" s="2">
        <f>'2 Diagnostics Ordering list'!J850</f>
        <v>0</v>
      </c>
    </row>
    <row r="886" spans="1:7" x14ac:dyDescent="0.2">
      <c r="A886" s="2">
        <f>'2 Diagnostics Ordering list'!A851</f>
        <v>0</v>
      </c>
      <c r="B886" s="2">
        <f>'2 Diagnostics Ordering list'!F851</f>
        <v>0</v>
      </c>
      <c r="C886" s="2">
        <f>'2 Diagnostics Ordering list'!G851</f>
        <v>0</v>
      </c>
      <c r="D886" s="2">
        <f>'2 Diagnostics Ordering list'!K851</f>
        <v>0</v>
      </c>
      <c r="E886" s="2">
        <f>'2 Diagnostics Ordering list'!G851*'2 Diagnostics Ordering list'!P851</f>
        <v>0</v>
      </c>
      <c r="F886" s="2">
        <f>'2 Diagnostics Ordering list'!G851*'2 Diagnostics Ordering list'!L851</f>
        <v>0</v>
      </c>
      <c r="G886" s="2">
        <f>'2 Diagnostics Ordering list'!J851</f>
        <v>0</v>
      </c>
    </row>
    <row r="887" spans="1:7" x14ac:dyDescent="0.2">
      <c r="A887" s="2">
        <f>'2 Diagnostics Ordering list'!A852</f>
        <v>0</v>
      </c>
      <c r="B887" s="2">
        <f>'2 Diagnostics Ordering list'!F852</f>
        <v>0</v>
      </c>
      <c r="C887" s="2">
        <f>'2 Diagnostics Ordering list'!G852</f>
        <v>0</v>
      </c>
      <c r="D887" s="2">
        <f>'2 Diagnostics Ordering list'!K852</f>
        <v>0</v>
      </c>
      <c r="E887" s="2">
        <f>'2 Diagnostics Ordering list'!G852*'2 Diagnostics Ordering list'!P852</f>
        <v>0</v>
      </c>
      <c r="F887" s="2">
        <f>'2 Diagnostics Ordering list'!G852*'2 Diagnostics Ordering list'!L852</f>
        <v>0</v>
      </c>
      <c r="G887" s="2">
        <f>'2 Diagnostics Ordering list'!J852</f>
        <v>0</v>
      </c>
    </row>
    <row r="888" spans="1:7" x14ac:dyDescent="0.2">
      <c r="A888" s="2">
        <f>'2 Diagnostics Ordering list'!A853</f>
        <v>0</v>
      </c>
      <c r="B888" s="2">
        <f>'2 Diagnostics Ordering list'!F853</f>
        <v>0</v>
      </c>
      <c r="C888" s="2">
        <f>'2 Diagnostics Ordering list'!G853</f>
        <v>0</v>
      </c>
      <c r="D888" s="2">
        <f>'2 Diagnostics Ordering list'!K853</f>
        <v>0</v>
      </c>
      <c r="E888" s="2">
        <f>'2 Diagnostics Ordering list'!G853*'2 Diagnostics Ordering list'!P853</f>
        <v>0</v>
      </c>
      <c r="F888" s="2">
        <f>'2 Diagnostics Ordering list'!G853*'2 Diagnostics Ordering list'!L853</f>
        <v>0</v>
      </c>
      <c r="G888" s="2">
        <f>'2 Diagnostics Ordering list'!J853</f>
        <v>0</v>
      </c>
    </row>
    <row r="889" spans="1:7" x14ac:dyDescent="0.2">
      <c r="A889" s="2">
        <f>'2 Diagnostics Ordering list'!A854</f>
        <v>0</v>
      </c>
      <c r="B889" s="2">
        <f>'2 Diagnostics Ordering list'!F854</f>
        <v>0</v>
      </c>
      <c r="C889" s="2">
        <f>'2 Diagnostics Ordering list'!G854</f>
        <v>0</v>
      </c>
      <c r="D889" s="2">
        <f>'2 Diagnostics Ordering list'!K854</f>
        <v>0</v>
      </c>
      <c r="E889" s="2">
        <f>'2 Diagnostics Ordering list'!G854*'2 Diagnostics Ordering list'!P854</f>
        <v>0</v>
      </c>
      <c r="F889" s="2">
        <f>'2 Diagnostics Ordering list'!G854*'2 Diagnostics Ordering list'!L854</f>
        <v>0</v>
      </c>
      <c r="G889" s="2">
        <f>'2 Diagnostics Ordering list'!J854</f>
        <v>0</v>
      </c>
    </row>
    <row r="890" spans="1:7" x14ac:dyDescent="0.2">
      <c r="A890" s="2">
        <f>'2 Diagnostics Ordering list'!A855</f>
        <v>0</v>
      </c>
      <c r="B890" s="2">
        <f>'2 Diagnostics Ordering list'!F855</f>
        <v>0</v>
      </c>
      <c r="C890" s="2">
        <f>'2 Diagnostics Ordering list'!G855</f>
        <v>0</v>
      </c>
      <c r="D890" s="2">
        <f>'2 Diagnostics Ordering list'!K855</f>
        <v>0</v>
      </c>
      <c r="E890" s="2">
        <f>'2 Diagnostics Ordering list'!G855*'2 Diagnostics Ordering list'!P855</f>
        <v>0</v>
      </c>
      <c r="F890" s="2">
        <f>'2 Diagnostics Ordering list'!G855*'2 Diagnostics Ordering list'!L855</f>
        <v>0</v>
      </c>
      <c r="G890" s="2">
        <f>'2 Diagnostics Ordering list'!J855</f>
        <v>0</v>
      </c>
    </row>
    <row r="891" spans="1:7" x14ac:dyDescent="0.2">
      <c r="A891" s="2">
        <f>'2 Diagnostics Ordering list'!A856</f>
        <v>0</v>
      </c>
      <c r="B891" s="2">
        <f>'2 Diagnostics Ordering list'!F856</f>
        <v>0</v>
      </c>
      <c r="C891" s="2">
        <f>'2 Diagnostics Ordering list'!G856</f>
        <v>0</v>
      </c>
      <c r="D891" s="2">
        <f>'2 Diagnostics Ordering list'!K856</f>
        <v>0</v>
      </c>
      <c r="E891" s="2">
        <f>'2 Diagnostics Ordering list'!G856*'2 Diagnostics Ordering list'!P856</f>
        <v>0</v>
      </c>
      <c r="F891" s="2">
        <f>'2 Diagnostics Ordering list'!G856*'2 Diagnostics Ordering list'!L856</f>
        <v>0</v>
      </c>
      <c r="G891" s="2">
        <f>'2 Diagnostics Ordering list'!J856</f>
        <v>0</v>
      </c>
    </row>
    <row r="892" spans="1:7" x14ac:dyDescent="0.2">
      <c r="A892" s="2">
        <f>'2 Diagnostics Ordering list'!A857</f>
        <v>0</v>
      </c>
      <c r="B892" s="2">
        <f>'2 Diagnostics Ordering list'!F857</f>
        <v>0</v>
      </c>
      <c r="C892" s="2">
        <f>'2 Diagnostics Ordering list'!G857</f>
        <v>0</v>
      </c>
      <c r="D892" s="2">
        <f>'2 Diagnostics Ordering list'!K857</f>
        <v>0</v>
      </c>
      <c r="E892" s="2">
        <f>'2 Diagnostics Ordering list'!G857*'2 Diagnostics Ordering list'!P857</f>
        <v>0</v>
      </c>
      <c r="F892" s="2">
        <f>'2 Diagnostics Ordering list'!G857*'2 Diagnostics Ordering list'!L857</f>
        <v>0</v>
      </c>
      <c r="G892" s="2">
        <f>'2 Diagnostics Ordering list'!J857</f>
        <v>0</v>
      </c>
    </row>
    <row r="893" spans="1:7" x14ac:dyDescent="0.2">
      <c r="A893" s="2">
        <f>'2 Diagnostics Ordering list'!A858</f>
        <v>0</v>
      </c>
      <c r="B893" s="2">
        <f>'2 Diagnostics Ordering list'!F858</f>
        <v>0</v>
      </c>
      <c r="C893" s="2">
        <f>'2 Diagnostics Ordering list'!G858</f>
        <v>0</v>
      </c>
      <c r="D893" s="2">
        <f>'2 Diagnostics Ordering list'!K858</f>
        <v>0</v>
      </c>
      <c r="E893" s="2">
        <f>'2 Diagnostics Ordering list'!G858*'2 Diagnostics Ordering list'!P858</f>
        <v>0</v>
      </c>
      <c r="F893" s="2">
        <f>'2 Diagnostics Ordering list'!G858*'2 Diagnostics Ordering list'!L858</f>
        <v>0</v>
      </c>
      <c r="G893" s="2">
        <f>'2 Diagnostics Ordering list'!J858</f>
        <v>0</v>
      </c>
    </row>
    <row r="894" spans="1:7" x14ac:dyDescent="0.2">
      <c r="A894" s="2">
        <f>'2 Diagnostics Ordering list'!A859</f>
        <v>0</v>
      </c>
      <c r="B894" s="2">
        <f>'2 Diagnostics Ordering list'!F859</f>
        <v>0</v>
      </c>
      <c r="C894" s="2">
        <f>'2 Diagnostics Ordering list'!G859</f>
        <v>0</v>
      </c>
      <c r="D894" s="2">
        <f>'2 Diagnostics Ordering list'!K859</f>
        <v>0</v>
      </c>
      <c r="E894" s="2">
        <f>'2 Diagnostics Ordering list'!G859*'2 Diagnostics Ordering list'!P859</f>
        <v>0</v>
      </c>
      <c r="F894" s="2">
        <f>'2 Diagnostics Ordering list'!G859*'2 Diagnostics Ordering list'!L859</f>
        <v>0</v>
      </c>
      <c r="G894" s="2">
        <f>'2 Diagnostics Ordering list'!J859</f>
        <v>0</v>
      </c>
    </row>
    <row r="895" spans="1:7" x14ac:dyDescent="0.2">
      <c r="A895" s="2">
        <f>'2 Diagnostics Ordering list'!A860</f>
        <v>0</v>
      </c>
      <c r="B895" s="2">
        <f>'2 Diagnostics Ordering list'!F860</f>
        <v>0</v>
      </c>
      <c r="C895" s="2">
        <f>'2 Diagnostics Ordering list'!G860</f>
        <v>0</v>
      </c>
      <c r="D895" s="2">
        <f>'2 Diagnostics Ordering list'!K860</f>
        <v>0</v>
      </c>
      <c r="E895" s="2">
        <f>'2 Diagnostics Ordering list'!G860*'2 Diagnostics Ordering list'!P860</f>
        <v>0</v>
      </c>
      <c r="F895" s="2">
        <f>'2 Diagnostics Ordering list'!G860*'2 Diagnostics Ordering list'!L860</f>
        <v>0</v>
      </c>
      <c r="G895" s="2">
        <f>'2 Diagnostics Ordering list'!J860</f>
        <v>0</v>
      </c>
    </row>
    <row r="896" spans="1:7" x14ac:dyDescent="0.2">
      <c r="A896" s="2">
        <f>'2 Diagnostics Ordering list'!A861</f>
        <v>0</v>
      </c>
      <c r="B896" s="2">
        <f>'2 Diagnostics Ordering list'!F861</f>
        <v>0</v>
      </c>
      <c r="C896" s="2">
        <f>'2 Diagnostics Ordering list'!G861</f>
        <v>0</v>
      </c>
      <c r="D896" s="2">
        <f>'2 Diagnostics Ordering list'!K861</f>
        <v>0</v>
      </c>
      <c r="E896" s="2">
        <f>'2 Diagnostics Ordering list'!G861*'2 Diagnostics Ordering list'!P861</f>
        <v>0</v>
      </c>
      <c r="F896" s="2">
        <f>'2 Diagnostics Ordering list'!G861*'2 Diagnostics Ordering list'!L861</f>
        <v>0</v>
      </c>
      <c r="G896" s="2">
        <f>'2 Diagnostics Ordering list'!J861</f>
        <v>0</v>
      </c>
    </row>
    <row r="897" spans="1:7" x14ac:dyDescent="0.2">
      <c r="A897" s="2">
        <f>'2 Diagnostics Ordering list'!A862</f>
        <v>0</v>
      </c>
      <c r="B897" s="2">
        <f>'2 Diagnostics Ordering list'!F862</f>
        <v>0</v>
      </c>
      <c r="C897" s="2">
        <f>'2 Diagnostics Ordering list'!G862</f>
        <v>0</v>
      </c>
      <c r="D897" s="2">
        <f>'2 Diagnostics Ordering list'!K862</f>
        <v>0</v>
      </c>
      <c r="E897" s="2">
        <f>'2 Diagnostics Ordering list'!G862*'2 Diagnostics Ordering list'!P862</f>
        <v>0</v>
      </c>
      <c r="F897" s="2">
        <f>'2 Diagnostics Ordering list'!G862*'2 Diagnostics Ordering list'!L862</f>
        <v>0</v>
      </c>
      <c r="G897" s="2">
        <f>'2 Diagnostics Ordering list'!J862</f>
        <v>0</v>
      </c>
    </row>
    <row r="898" spans="1:7" x14ac:dyDescent="0.2">
      <c r="A898" s="2">
        <f>'2 Diagnostics Ordering list'!A863</f>
        <v>0</v>
      </c>
      <c r="B898" s="2">
        <f>'2 Diagnostics Ordering list'!F863</f>
        <v>0</v>
      </c>
      <c r="C898" s="2">
        <f>'2 Diagnostics Ordering list'!G863</f>
        <v>0</v>
      </c>
      <c r="D898" s="2">
        <f>'2 Diagnostics Ordering list'!K863</f>
        <v>0</v>
      </c>
      <c r="E898" s="2">
        <f>'2 Diagnostics Ordering list'!G863*'2 Diagnostics Ordering list'!P863</f>
        <v>0</v>
      </c>
      <c r="F898" s="2">
        <f>'2 Diagnostics Ordering list'!G863*'2 Diagnostics Ordering list'!L863</f>
        <v>0</v>
      </c>
      <c r="G898" s="2">
        <f>'2 Diagnostics Ordering list'!J863</f>
        <v>0</v>
      </c>
    </row>
    <row r="899" spans="1:7" x14ac:dyDescent="0.2">
      <c r="A899" s="2">
        <f>'2 Diagnostics Ordering list'!A864</f>
        <v>0</v>
      </c>
      <c r="B899" s="2">
        <f>'2 Diagnostics Ordering list'!F864</f>
        <v>0</v>
      </c>
      <c r="C899" s="2">
        <f>'2 Diagnostics Ordering list'!G864</f>
        <v>0</v>
      </c>
      <c r="D899" s="2">
        <f>'2 Diagnostics Ordering list'!K864</f>
        <v>0</v>
      </c>
      <c r="E899" s="2">
        <f>'2 Diagnostics Ordering list'!G864*'2 Diagnostics Ordering list'!P864</f>
        <v>0</v>
      </c>
      <c r="F899" s="2">
        <f>'2 Diagnostics Ordering list'!G864*'2 Diagnostics Ordering list'!L864</f>
        <v>0</v>
      </c>
      <c r="G899" s="2">
        <f>'2 Diagnostics Ordering list'!J864</f>
        <v>0</v>
      </c>
    </row>
    <row r="900" spans="1:7" x14ac:dyDescent="0.2">
      <c r="A900" s="2">
        <f>'2 Diagnostics Ordering list'!A865</f>
        <v>0</v>
      </c>
      <c r="B900" s="2">
        <f>'2 Diagnostics Ordering list'!F865</f>
        <v>0</v>
      </c>
      <c r="C900" s="2">
        <f>'2 Diagnostics Ordering list'!G865</f>
        <v>0</v>
      </c>
      <c r="D900" s="2">
        <f>'2 Diagnostics Ordering list'!K865</f>
        <v>0</v>
      </c>
      <c r="E900" s="2">
        <f>'2 Diagnostics Ordering list'!G865*'2 Diagnostics Ordering list'!P865</f>
        <v>0</v>
      </c>
      <c r="F900" s="2">
        <f>'2 Diagnostics Ordering list'!G865*'2 Diagnostics Ordering list'!L865</f>
        <v>0</v>
      </c>
      <c r="G900" s="2">
        <f>'2 Diagnostics Ordering list'!J865</f>
        <v>0</v>
      </c>
    </row>
    <row r="901" spans="1:7" x14ac:dyDescent="0.2">
      <c r="A901" s="2">
        <f>'2 Diagnostics Ordering list'!A866</f>
        <v>0</v>
      </c>
      <c r="B901" s="2">
        <f>'2 Diagnostics Ordering list'!F866</f>
        <v>0</v>
      </c>
      <c r="C901" s="2">
        <f>'2 Diagnostics Ordering list'!G866</f>
        <v>0</v>
      </c>
      <c r="D901" s="2">
        <f>'2 Diagnostics Ordering list'!K866</f>
        <v>0</v>
      </c>
      <c r="E901" s="2">
        <f>'2 Diagnostics Ordering list'!G866*'2 Diagnostics Ordering list'!P866</f>
        <v>0</v>
      </c>
      <c r="F901" s="2">
        <f>'2 Diagnostics Ordering list'!G866*'2 Diagnostics Ordering list'!L866</f>
        <v>0</v>
      </c>
      <c r="G901" s="2">
        <f>'2 Diagnostics Ordering list'!J866</f>
        <v>0</v>
      </c>
    </row>
    <row r="902" spans="1:7" x14ac:dyDescent="0.2">
      <c r="A902" s="2">
        <f>'2 Diagnostics Ordering list'!A867</f>
        <v>0</v>
      </c>
      <c r="B902" s="2">
        <f>'2 Diagnostics Ordering list'!F867</f>
        <v>0</v>
      </c>
      <c r="C902" s="2">
        <f>'2 Diagnostics Ordering list'!G867</f>
        <v>0</v>
      </c>
      <c r="D902" s="2">
        <f>'2 Diagnostics Ordering list'!K867</f>
        <v>0</v>
      </c>
      <c r="E902" s="2">
        <f>'2 Diagnostics Ordering list'!G867*'2 Diagnostics Ordering list'!P867</f>
        <v>0</v>
      </c>
      <c r="F902" s="2">
        <f>'2 Diagnostics Ordering list'!G867*'2 Diagnostics Ordering list'!L867</f>
        <v>0</v>
      </c>
      <c r="G902" s="2">
        <f>'2 Diagnostics Ordering list'!J867</f>
        <v>0</v>
      </c>
    </row>
    <row r="903" spans="1:7" x14ac:dyDescent="0.2">
      <c r="A903" s="2">
        <f>'2 Diagnostics Ordering list'!A868</f>
        <v>0</v>
      </c>
      <c r="B903" s="2">
        <f>'2 Diagnostics Ordering list'!F868</f>
        <v>0</v>
      </c>
      <c r="C903" s="2">
        <f>'2 Diagnostics Ordering list'!G868</f>
        <v>0</v>
      </c>
      <c r="D903" s="2">
        <f>'2 Diagnostics Ordering list'!K868</f>
        <v>0</v>
      </c>
      <c r="E903" s="2">
        <f>'2 Diagnostics Ordering list'!G868*'2 Diagnostics Ordering list'!P868</f>
        <v>0</v>
      </c>
      <c r="F903" s="2">
        <f>'2 Diagnostics Ordering list'!G868*'2 Diagnostics Ordering list'!L868</f>
        <v>0</v>
      </c>
      <c r="G903" s="2">
        <f>'2 Diagnostics Ordering list'!J868</f>
        <v>0</v>
      </c>
    </row>
    <row r="904" spans="1:7" x14ac:dyDescent="0.2">
      <c r="A904" s="2">
        <f>'2 Diagnostics Ordering list'!A869</f>
        <v>0</v>
      </c>
      <c r="B904" s="2">
        <f>'2 Diagnostics Ordering list'!F869</f>
        <v>0</v>
      </c>
      <c r="C904" s="2">
        <f>'2 Diagnostics Ordering list'!G869</f>
        <v>0</v>
      </c>
      <c r="D904" s="2">
        <f>'2 Diagnostics Ordering list'!K869</f>
        <v>0</v>
      </c>
      <c r="E904" s="2">
        <f>'2 Diagnostics Ordering list'!G869*'2 Diagnostics Ordering list'!P869</f>
        <v>0</v>
      </c>
      <c r="F904" s="2">
        <f>'2 Diagnostics Ordering list'!G869*'2 Diagnostics Ordering list'!L869</f>
        <v>0</v>
      </c>
      <c r="G904" s="2">
        <f>'2 Diagnostics Ordering list'!J869</f>
        <v>0</v>
      </c>
    </row>
    <row r="905" spans="1:7" x14ac:dyDescent="0.2">
      <c r="A905" s="2">
        <f>'2 Diagnostics Ordering list'!A870</f>
        <v>0</v>
      </c>
      <c r="B905" s="2">
        <f>'2 Diagnostics Ordering list'!F870</f>
        <v>0</v>
      </c>
      <c r="C905" s="2">
        <f>'2 Diagnostics Ordering list'!G870</f>
        <v>0</v>
      </c>
      <c r="D905" s="2">
        <f>'2 Diagnostics Ordering list'!K870</f>
        <v>0</v>
      </c>
      <c r="E905" s="2">
        <f>'2 Diagnostics Ordering list'!G870*'2 Diagnostics Ordering list'!P870</f>
        <v>0</v>
      </c>
      <c r="F905" s="2">
        <f>'2 Diagnostics Ordering list'!G870*'2 Diagnostics Ordering list'!L870</f>
        <v>0</v>
      </c>
      <c r="G905" s="2">
        <f>'2 Diagnostics Ordering list'!J870</f>
        <v>0</v>
      </c>
    </row>
    <row r="906" spans="1:7" x14ac:dyDescent="0.2">
      <c r="A906" s="2">
        <f>'2 Diagnostics Ordering list'!A871</f>
        <v>0</v>
      </c>
      <c r="B906" s="2">
        <f>'2 Diagnostics Ordering list'!F871</f>
        <v>0</v>
      </c>
      <c r="C906" s="2">
        <f>'2 Diagnostics Ordering list'!G871</f>
        <v>0</v>
      </c>
      <c r="D906" s="2">
        <f>'2 Diagnostics Ordering list'!K871</f>
        <v>0</v>
      </c>
      <c r="E906" s="2">
        <f>'2 Diagnostics Ordering list'!G871*'2 Diagnostics Ordering list'!P871</f>
        <v>0</v>
      </c>
      <c r="F906" s="2">
        <f>'2 Diagnostics Ordering list'!G871*'2 Diagnostics Ordering list'!L871</f>
        <v>0</v>
      </c>
      <c r="G906" s="2">
        <f>'2 Diagnostics Ordering list'!J871</f>
        <v>0</v>
      </c>
    </row>
    <row r="907" spans="1:7" x14ac:dyDescent="0.2">
      <c r="A907" s="2">
        <f>'2 Diagnostics Ordering list'!A872</f>
        <v>0</v>
      </c>
      <c r="B907" s="2">
        <f>'2 Diagnostics Ordering list'!F872</f>
        <v>0</v>
      </c>
      <c r="C907" s="2">
        <f>'2 Diagnostics Ordering list'!G872</f>
        <v>0</v>
      </c>
      <c r="D907" s="2">
        <f>'2 Diagnostics Ordering list'!K872</f>
        <v>0</v>
      </c>
      <c r="E907" s="2">
        <f>'2 Diagnostics Ordering list'!G872*'2 Diagnostics Ordering list'!P872</f>
        <v>0</v>
      </c>
      <c r="F907" s="2">
        <f>'2 Diagnostics Ordering list'!G872*'2 Diagnostics Ordering list'!L872</f>
        <v>0</v>
      </c>
      <c r="G907" s="2">
        <f>'2 Diagnostics Ordering list'!J872</f>
        <v>0</v>
      </c>
    </row>
    <row r="908" spans="1:7" x14ac:dyDescent="0.2">
      <c r="A908" s="2">
        <f>'2 Diagnostics Ordering list'!A873</f>
        <v>0</v>
      </c>
      <c r="B908" s="2">
        <f>'2 Diagnostics Ordering list'!F873</f>
        <v>0</v>
      </c>
      <c r="C908" s="2">
        <f>'2 Diagnostics Ordering list'!G873</f>
        <v>0</v>
      </c>
      <c r="D908" s="2">
        <f>'2 Diagnostics Ordering list'!K873</f>
        <v>0</v>
      </c>
      <c r="E908" s="2">
        <f>'2 Diagnostics Ordering list'!G873*'2 Diagnostics Ordering list'!P873</f>
        <v>0</v>
      </c>
      <c r="F908" s="2">
        <f>'2 Diagnostics Ordering list'!G873*'2 Diagnostics Ordering list'!L873</f>
        <v>0</v>
      </c>
      <c r="G908" s="2">
        <f>'2 Diagnostics Ordering list'!J873</f>
        <v>0</v>
      </c>
    </row>
    <row r="909" spans="1:7" x14ac:dyDescent="0.2">
      <c r="A909" s="2">
        <f>'2 Diagnostics Ordering list'!A874</f>
        <v>0</v>
      </c>
      <c r="B909" s="2">
        <f>'2 Diagnostics Ordering list'!F874</f>
        <v>0</v>
      </c>
      <c r="C909" s="2">
        <f>'2 Diagnostics Ordering list'!G874</f>
        <v>0</v>
      </c>
      <c r="D909" s="2">
        <f>'2 Diagnostics Ordering list'!K874</f>
        <v>0</v>
      </c>
      <c r="E909" s="2">
        <f>'2 Diagnostics Ordering list'!G874*'2 Diagnostics Ordering list'!P874</f>
        <v>0</v>
      </c>
      <c r="F909" s="2">
        <f>'2 Diagnostics Ordering list'!G874*'2 Diagnostics Ordering list'!L874</f>
        <v>0</v>
      </c>
      <c r="G909" s="2">
        <f>'2 Diagnostics Ordering list'!J874</f>
        <v>0</v>
      </c>
    </row>
    <row r="910" spans="1:7" x14ac:dyDescent="0.2">
      <c r="A910" s="2">
        <f>'2 Diagnostics Ordering list'!A875</f>
        <v>0</v>
      </c>
      <c r="B910" s="2">
        <f>'2 Diagnostics Ordering list'!F875</f>
        <v>0</v>
      </c>
      <c r="C910" s="2">
        <f>'2 Diagnostics Ordering list'!G875</f>
        <v>0</v>
      </c>
      <c r="D910" s="2">
        <f>'2 Diagnostics Ordering list'!K875</f>
        <v>0</v>
      </c>
      <c r="E910" s="2">
        <f>'2 Diagnostics Ordering list'!G875*'2 Diagnostics Ordering list'!P875</f>
        <v>0</v>
      </c>
      <c r="F910" s="2">
        <f>'2 Diagnostics Ordering list'!G875*'2 Diagnostics Ordering list'!L875</f>
        <v>0</v>
      </c>
      <c r="G910" s="2">
        <f>'2 Diagnostics Ordering list'!J875</f>
        <v>0</v>
      </c>
    </row>
    <row r="911" spans="1:7" x14ac:dyDescent="0.2">
      <c r="A911" s="2">
        <f>'2 Diagnostics Ordering list'!A876</f>
        <v>0</v>
      </c>
      <c r="B911" s="2">
        <f>'2 Diagnostics Ordering list'!F876</f>
        <v>0</v>
      </c>
      <c r="C911" s="2">
        <f>'2 Diagnostics Ordering list'!G876</f>
        <v>0</v>
      </c>
      <c r="D911" s="2">
        <f>'2 Diagnostics Ordering list'!K876</f>
        <v>0</v>
      </c>
      <c r="E911" s="2">
        <f>'2 Diagnostics Ordering list'!G876*'2 Diagnostics Ordering list'!P876</f>
        <v>0</v>
      </c>
      <c r="F911" s="2">
        <f>'2 Diagnostics Ordering list'!G876*'2 Diagnostics Ordering list'!L876</f>
        <v>0</v>
      </c>
      <c r="G911" s="2">
        <f>'2 Diagnostics Ordering list'!J876</f>
        <v>0</v>
      </c>
    </row>
    <row r="912" spans="1:7" x14ac:dyDescent="0.2">
      <c r="A912" s="2">
        <f>'2 Diagnostics Ordering list'!A877</f>
        <v>0</v>
      </c>
      <c r="B912" s="2">
        <f>'2 Diagnostics Ordering list'!F877</f>
        <v>0</v>
      </c>
      <c r="C912" s="2">
        <f>'2 Diagnostics Ordering list'!G877</f>
        <v>0</v>
      </c>
      <c r="D912" s="2">
        <f>'2 Diagnostics Ordering list'!K877</f>
        <v>0</v>
      </c>
      <c r="E912" s="2">
        <f>'2 Diagnostics Ordering list'!G877*'2 Diagnostics Ordering list'!P877</f>
        <v>0</v>
      </c>
      <c r="F912" s="2">
        <f>'2 Diagnostics Ordering list'!G877*'2 Diagnostics Ordering list'!L877</f>
        <v>0</v>
      </c>
      <c r="G912" s="2">
        <f>'2 Diagnostics Ordering list'!J877</f>
        <v>0</v>
      </c>
    </row>
    <row r="913" spans="1:7" x14ac:dyDescent="0.2">
      <c r="A913" s="2">
        <f>'2 Diagnostics Ordering list'!A878</f>
        <v>0</v>
      </c>
      <c r="B913" s="2">
        <f>'2 Diagnostics Ordering list'!F878</f>
        <v>0</v>
      </c>
      <c r="C913" s="2">
        <f>'2 Diagnostics Ordering list'!G878</f>
        <v>0</v>
      </c>
      <c r="D913" s="2">
        <f>'2 Diagnostics Ordering list'!K878</f>
        <v>0</v>
      </c>
      <c r="E913" s="2">
        <f>'2 Diagnostics Ordering list'!G878*'2 Diagnostics Ordering list'!P878</f>
        <v>0</v>
      </c>
      <c r="F913" s="2">
        <f>'2 Diagnostics Ordering list'!G878*'2 Diagnostics Ordering list'!L878</f>
        <v>0</v>
      </c>
      <c r="G913" s="2">
        <f>'2 Diagnostics Ordering list'!J878</f>
        <v>0</v>
      </c>
    </row>
    <row r="914" spans="1:7" x14ac:dyDescent="0.2">
      <c r="A914" s="2">
        <f>'2 Diagnostics Ordering list'!A879</f>
        <v>0</v>
      </c>
      <c r="B914" s="2">
        <f>'2 Diagnostics Ordering list'!F879</f>
        <v>0</v>
      </c>
      <c r="C914" s="2">
        <f>'2 Diagnostics Ordering list'!G879</f>
        <v>0</v>
      </c>
      <c r="D914" s="2">
        <f>'2 Diagnostics Ordering list'!K879</f>
        <v>0</v>
      </c>
      <c r="E914" s="2">
        <f>'2 Diagnostics Ordering list'!G879*'2 Diagnostics Ordering list'!P879</f>
        <v>0</v>
      </c>
      <c r="F914" s="2">
        <f>'2 Diagnostics Ordering list'!G879*'2 Diagnostics Ordering list'!L879</f>
        <v>0</v>
      </c>
      <c r="G914" s="2">
        <f>'2 Diagnostics Ordering list'!J879</f>
        <v>0</v>
      </c>
    </row>
    <row r="915" spans="1:7" x14ac:dyDescent="0.2">
      <c r="A915" s="2">
        <f>'2 Diagnostics Ordering list'!A880</f>
        <v>0</v>
      </c>
      <c r="B915" s="2">
        <f>'2 Diagnostics Ordering list'!F880</f>
        <v>0</v>
      </c>
      <c r="C915" s="2">
        <f>'2 Diagnostics Ordering list'!G880</f>
        <v>0</v>
      </c>
      <c r="D915" s="2">
        <f>'2 Diagnostics Ordering list'!K880</f>
        <v>0</v>
      </c>
      <c r="E915" s="2">
        <f>'2 Diagnostics Ordering list'!G880*'2 Diagnostics Ordering list'!P880</f>
        <v>0</v>
      </c>
      <c r="F915" s="2">
        <f>'2 Diagnostics Ordering list'!G880*'2 Diagnostics Ordering list'!L880</f>
        <v>0</v>
      </c>
      <c r="G915" s="2">
        <f>'2 Diagnostics Ordering list'!J880</f>
        <v>0</v>
      </c>
    </row>
    <row r="916" spans="1:7" x14ac:dyDescent="0.2">
      <c r="A916" s="2">
        <f>'2 Diagnostics Ordering list'!A881</f>
        <v>0</v>
      </c>
      <c r="B916" s="2">
        <f>'2 Diagnostics Ordering list'!F881</f>
        <v>0</v>
      </c>
      <c r="C916" s="2">
        <f>'2 Diagnostics Ordering list'!G881</f>
        <v>0</v>
      </c>
      <c r="D916" s="2">
        <f>'2 Diagnostics Ordering list'!K881</f>
        <v>0</v>
      </c>
      <c r="E916" s="2">
        <f>'2 Diagnostics Ordering list'!G881*'2 Diagnostics Ordering list'!P881</f>
        <v>0</v>
      </c>
      <c r="F916" s="2">
        <f>'2 Diagnostics Ordering list'!G881*'2 Diagnostics Ordering list'!L881</f>
        <v>0</v>
      </c>
      <c r="G916" s="2">
        <f>'2 Diagnostics Ordering list'!J881</f>
        <v>0</v>
      </c>
    </row>
    <row r="917" spans="1:7" x14ac:dyDescent="0.2">
      <c r="A917" s="2">
        <f>'2 Diagnostics Ordering list'!A882</f>
        <v>0</v>
      </c>
      <c r="B917" s="2">
        <f>'2 Diagnostics Ordering list'!F882</f>
        <v>0</v>
      </c>
      <c r="C917" s="2">
        <f>'2 Diagnostics Ordering list'!G882</f>
        <v>0</v>
      </c>
      <c r="D917" s="2">
        <f>'2 Diagnostics Ordering list'!K882</f>
        <v>0</v>
      </c>
      <c r="E917" s="2">
        <f>'2 Diagnostics Ordering list'!G882*'2 Diagnostics Ordering list'!P882</f>
        <v>0</v>
      </c>
      <c r="F917" s="2">
        <f>'2 Diagnostics Ordering list'!G882*'2 Diagnostics Ordering list'!L882</f>
        <v>0</v>
      </c>
      <c r="G917" s="2">
        <f>'2 Diagnostics Ordering list'!J882</f>
        <v>0</v>
      </c>
    </row>
    <row r="918" spans="1:7" x14ac:dyDescent="0.2">
      <c r="A918" s="2">
        <f>'2 Diagnostics Ordering list'!A883</f>
        <v>0</v>
      </c>
      <c r="B918" s="2">
        <f>'2 Diagnostics Ordering list'!F883</f>
        <v>0</v>
      </c>
      <c r="C918" s="2">
        <f>'2 Diagnostics Ordering list'!G883</f>
        <v>0</v>
      </c>
      <c r="D918" s="2">
        <f>'2 Diagnostics Ordering list'!K883</f>
        <v>0</v>
      </c>
      <c r="E918" s="2">
        <f>'2 Diagnostics Ordering list'!G883*'2 Diagnostics Ordering list'!P883</f>
        <v>0</v>
      </c>
      <c r="F918" s="2">
        <f>'2 Diagnostics Ordering list'!G883*'2 Diagnostics Ordering list'!L883</f>
        <v>0</v>
      </c>
      <c r="G918" s="2">
        <f>'2 Diagnostics Ordering list'!J883</f>
        <v>0</v>
      </c>
    </row>
    <row r="919" spans="1:7" x14ac:dyDescent="0.2">
      <c r="A919" s="2">
        <f>'2 Diagnostics Ordering list'!A884</f>
        <v>0</v>
      </c>
      <c r="B919" s="2">
        <f>'2 Diagnostics Ordering list'!F884</f>
        <v>0</v>
      </c>
      <c r="C919" s="2">
        <f>'2 Diagnostics Ordering list'!G884</f>
        <v>0</v>
      </c>
      <c r="D919" s="2">
        <f>'2 Diagnostics Ordering list'!K884</f>
        <v>0</v>
      </c>
      <c r="E919" s="2">
        <f>'2 Diagnostics Ordering list'!G884*'2 Diagnostics Ordering list'!P884</f>
        <v>0</v>
      </c>
      <c r="F919" s="2">
        <f>'2 Diagnostics Ordering list'!G884*'2 Diagnostics Ordering list'!L884</f>
        <v>0</v>
      </c>
      <c r="G919" s="2">
        <f>'2 Diagnostics Ordering list'!J884</f>
        <v>0</v>
      </c>
    </row>
    <row r="920" spans="1:7" x14ac:dyDescent="0.2">
      <c r="A920" s="2">
        <f>'2 Diagnostics Ordering list'!A885</f>
        <v>0</v>
      </c>
      <c r="B920" s="2">
        <f>'2 Diagnostics Ordering list'!F885</f>
        <v>0</v>
      </c>
      <c r="C920" s="2">
        <f>'2 Diagnostics Ordering list'!G885</f>
        <v>0</v>
      </c>
      <c r="D920" s="2">
        <f>'2 Diagnostics Ordering list'!K885</f>
        <v>0</v>
      </c>
      <c r="E920" s="2">
        <f>'2 Diagnostics Ordering list'!G885*'2 Diagnostics Ordering list'!P885</f>
        <v>0</v>
      </c>
      <c r="F920" s="2">
        <f>'2 Diagnostics Ordering list'!G885*'2 Diagnostics Ordering list'!L885</f>
        <v>0</v>
      </c>
      <c r="G920" s="2">
        <f>'2 Diagnostics Ordering list'!J885</f>
        <v>0</v>
      </c>
    </row>
    <row r="921" spans="1:7" x14ac:dyDescent="0.2">
      <c r="A921" s="2">
        <f>'2 Diagnostics Ordering list'!A886</f>
        <v>0</v>
      </c>
      <c r="B921" s="2">
        <f>'2 Diagnostics Ordering list'!F886</f>
        <v>0</v>
      </c>
      <c r="C921" s="2">
        <f>'2 Diagnostics Ordering list'!G886</f>
        <v>0</v>
      </c>
      <c r="D921" s="2">
        <f>'2 Diagnostics Ordering list'!K886</f>
        <v>0</v>
      </c>
      <c r="E921" s="2">
        <f>'2 Diagnostics Ordering list'!G886*'2 Diagnostics Ordering list'!P886</f>
        <v>0</v>
      </c>
      <c r="F921" s="2">
        <f>'2 Diagnostics Ordering list'!G886*'2 Diagnostics Ordering list'!L886</f>
        <v>0</v>
      </c>
      <c r="G921" s="2">
        <f>'2 Diagnostics Ordering list'!J886</f>
        <v>0</v>
      </c>
    </row>
    <row r="922" spans="1:7" x14ac:dyDescent="0.2">
      <c r="A922" s="2">
        <f>'2 Diagnostics Ordering list'!A887</f>
        <v>0</v>
      </c>
      <c r="B922" s="2">
        <f>'2 Diagnostics Ordering list'!F887</f>
        <v>0</v>
      </c>
      <c r="C922" s="2">
        <f>'2 Diagnostics Ordering list'!G887</f>
        <v>0</v>
      </c>
      <c r="D922" s="2">
        <f>'2 Diagnostics Ordering list'!K887</f>
        <v>0</v>
      </c>
      <c r="E922" s="2">
        <f>'2 Diagnostics Ordering list'!G887*'2 Diagnostics Ordering list'!P887</f>
        <v>0</v>
      </c>
      <c r="F922" s="2">
        <f>'2 Diagnostics Ordering list'!G887*'2 Diagnostics Ordering list'!L887</f>
        <v>0</v>
      </c>
      <c r="G922" s="2">
        <f>'2 Diagnostics Ordering list'!J887</f>
        <v>0</v>
      </c>
    </row>
    <row r="923" spans="1:7" x14ac:dyDescent="0.2">
      <c r="A923" s="2">
        <f>'2 Diagnostics Ordering list'!A888</f>
        <v>0</v>
      </c>
      <c r="B923" s="2">
        <f>'2 Diagnostics Ordering list'!F888</f>
        <v>0</v>
      </c>
      <c r="C923" s="2">
        <f>'2 Diagnostics Ordering list'!G888</f>
        <v>0</v>
      </c>
      <c r="D923" s="2">
        <f>'2 Diagnostics Ordering list'!K888</f>
        <v>0</v>
      </c>
      <c r="E923" s="2">
        <f>'2 Diagnostics Ordering list'!G888*'2 Diagnostics Ordering list'!P888</f>
        <v>0</v>
      </c>
      <c r="F923" s="2">
        <f>'2 Diagnostics Ordering list'!G888*'2 Diagnostics Ordering list'!L888</f>
        <v>0</v>
      </c>
      <c r="G923" s="2">
        <f>'2 Diagnostics Ordering list'!J888</f>
        <v>0</v>
      </c>
    </row>
    <row r="924" spans="1:7" x14ac:dyDescent="0.2">
      <c r="A924" s="2">
        <f>'2 Diagnostics Ordering list'!A889</f>
        <v>0</v>
      </c>
      <c r="B924" s="2">
        <f>'2 Diagnostics Ordering list'!F889</f>
        <v>0</v>
      </c>
      <c r="C924" s="2">
        <f>'2 Diagnostics Ordering list'!G889</f>
        <v>0</v>
      </c>
      <c r="D924" s="2">
        <f>'2 Diagnostics Ordering list'!K889</f>
        <v>0</v>
      </c>
      <c r="E924" s="2">
        <f>'2 Diagnostics Ordering list'!G889*'2 Diagnostics Ordering list'!P889</f>
        <v>0</v>
      </c>
      <c r="F924" s="2">
        <f>'2 Diagnostics Ordering list'!G889*'2 Diagnostics Ordering list'!L889</f>
        <v>0</v>
      </c>
      <c r="G924" s="2">
        <f>'2 Diagnostics Ordering list'!J889</f>
        <v>0</v>
      </c>
    </row>
    <row r="925" spans="1:7" x14ac:dyDescent="0.2">
      <c r="A925" s="2">
        <f>'2 Diagnostics Ordering list'!A890</f>
        <v>0</v>
      </c>
      <c r="B925" s="2">
        <f>'2 Diagnostics Ordering list'!F890</f>
        <v>0</v>
      </c>
      <c r="C925" s="2">
        <f>'2 Diagnostics Ordering list'!G890</f>
        <v>0</v>
      </c>
      <c r="D925" s="2">
        <f>'2 Diagnostics Ordering list'!K890</f>
        <v>0</v>
      </c>
      <c r="E925" s="2">
        <f>'2 Diagnostics Ordering list'!G890*'2 Diagnostics Ordering list'!P890</f>
        <v>0</v>
      </c>
      <c r="F925" s="2">
        <f>'2 Diagnostics Ordering list'!G890*'2 Diagnostics Ordering list'!L890</f>
        <v>0</v>
      </c>
      <c r="G925" s="2">
        <f>'2 Diagnostics Ordering list'!J890</f>
        <v>0</v>
      </c>
    </row>
    <row r="926" spans="1:7" x14ac:dyDescent="0.2">
      <c r="A926" s="2">
        <f>'2 Diagnostics Ordering list'!A891</f>
        <v>0</v>
      </c>
      <c r="B926" s="2">
        <f>'2 Diagnostics Ordering list'!F891</f>
        <v>0</v>
      </c>
      <c r="C926" s="2">
        <f>'2 Diagnostics Ordering list'!G891</f>
        <v>0</v>
      </c>
      <c r="D926" s="2">
        <f>'2 Diagnostics Ordering list'!K891</f>
        <v>0</v>
      </c>
      <c r="E926" s="2">
        <f>'2 Diagnostics Ordering list'!G891*'2 Diagnostics Ordering list'!P891</f>
        <v>0</v>
      </c>
      <c r="F926" s="2">
        <f>'2 Diagnostics Ordering list'!G891*'2 Diagnostics Ordering list'!L891</f>
        <v>0</v>
      </c>
      <c r="G926" s="2">
        <f>'2 Diagnostics Ordering list'!J891</f>
        <v>0</v>
      </c>
    </row>
    <row r="927" spans="1:7" x14ac:dyDescent="0.2">
      <c r="A927" s="2">
        <f>'2 Diagnostics Ordering list'!A892</f>
        <v>0</v>
      </c>
      <c r="B927" s="2">
        <f>'2 Diagnostics Ordering list'!F892</f>
        <v>0</v>
      </c>
      <c r="C927" s="2">
        <f>'2 Diagnostics Ordering list'!G892</f>
        <v>0</v>
      </c>
      <c r="D927" s="2">
        <f>'2 Diagnostics Ordering list'!K892</f>
        <v>0</v>
      </c>
      <c r="E927" s="2">
        <f>'2 Diagnostics Ordering list'!G892*'2 Diagnostics Ordering list'!P892</f>
        <v>0</v>
      </c>
      <c r="F927" s="2">
        <f>'2 Diagnostics Ordering list'!G892*'2 Diagnostics Ordering list'!L892</f>
        <v>0</v>
      </c>
      <c r="G927" s="2">
        <f>'2 Diagnostics Ordering list'!J892</f>
        <v>0</v>
      </c>
    </row>
    <row r="928" spans="1:7" x14ac:dyDescent="0.2">
      <c r="A928" s="2">
        <f>'2 Diagnostics Ordering list'!A893</f>
        <v>0</v>
      </c>
      <c r="B928" s="2">
        <f>'2 Diagnostics Ordering list'!F893</f>
        <v>0</v>
      </c>
      <c r="C928" s="2">
        <f>'2 Diagnostics Ordering list'!G893</f>
        <v>0</v>
      </c>
      <c r="D928" s="2">
        <f>'2 Diagnostics Ordering list'!K893</f>
        <v>0</v>
      </c>
      <c r="E928" s="2">
        <f>'2 Diagnostics Ordering list'!G893*'2 Diagnostics Ordering list'!P893</f>
        <v>0</v>
      </c>
      <c r="F928" s="2">
        <f>'2 Diagnostics Ordering list'!G893*'2 Diagnostics Ordering list'!L893</f>
        <v>0</v>
      </c>
      <c r="G928" s="2">
        <f>'2 Diagnostics Ordering list'!J893</f>
        <v>0</v>
      </c>
    </row>
    <row r="929" spans="1:7" x14ac:dyDescent="0.2">
      <c r="A929" s="2">
        <f>'2 Diagnostics Ordering list'!A894</f>
        <v>0</v>
      </c>
      <c r="B929" s="2">
        <f>'2 Diagnostics Ordering list'!F894</f>
        <v>0</v>
      </c>
      <c r="C929" s="2">
        <f>'2 Diagnostics Ordering list'!G894</f>
        <v>0</v>
      </c>
      <c r="D929" s="2">
        <f>'2 Diagnostics Ordering list'!K894</f>
        <v>0</v>
      </c>
      <c r="E929" s="2">
        <f>'2 Diagnostics Ordering list'!G894*'2 Diagnostics Ordering list'!P894</f>
        <v>0</v>
      </c>
      <c r="F929" s="2">
        <f>'2 Diagnostics Ordering list'!G894*'2 Diagnostics Ordering list'!L894</f>
        <v>0</v>
      </c>
      <c r="G929" s="2">
        <f>'2 Diagnostics Ordering list'!J894</f>
        <v>0</v>
      </c>
    </row>
    <row r="930" spans="1:7" x14ac:dyDescent="0.2">
      <c r="A930" s="2">
        <f>'2 Diagnostics Ordering list'!A895</f>
        <v>0</v>
      </c>
      <c r="B930" s="2">
        <f>'2 Diagnostics Ordering list'!F895</f>
        <v>0</v>
      </c>
      <c r="C930" s="2">
        <f>'2 Diagnostics Ordering list'!G895</f>
        <v>0</v>
      </c>
      <c r="D930" s="2">
        <f>'2 Diagnostics Ordering list'!K895</f>
        <v>0</v>
      </c>
      <c r="E930" s="2">
        <f>'2 Diagnostics Ordering list'!G895*'2 Diagnostics Ordering list'!P895</f>
        <v>0</v>
      </c>
      <c r="F930" s="2">
        <f>'2 Diagnostics Ordering list'!G895*'2 Diagnostics Ordering list'!L895</f>
        <v>0</v>
      </c>
      <c r="G930" s="2">
        <f>'2 Diagnostics Ordering list'!J895</f>
        <v>0</v>
      </c>
    </row>
    <row r="931" spans="1:7" x14ac:dyDescent="0.2">
      <c r="A931" s="2">
        <f>'2 Diagnostics Ordering list'!A896</f>
        <v>0</v>
      </c>
      <c r="B931" s="2">
        <f>'2 Diagnostics Ordering list'!F896</f>
        <v>0</v>
      </c>
      <c r="C931" s="2">
        <f>'2 Diagnostics Ordering list'!G896</f>
        <v>0</v>
      </c>
      <c r="D931" s="2">
        <f>'2 Diagnostics Ordering list'!K896</f>
        <v>0</v>
      </c>
      <c r="E931" s="2">
        <f>'2 Diagnostics Ordering list'!G896*'2 Diagnostics Ordering list'!P896</f>
        <v>0</v>
      </c>
      <c r="F931" s="2">
        <f>'2 Diagnostics Ordering list'!G896*'2 Diagnostics Ordering list'!L896</f>
        <v>0</v>
      </c>
      <c r="G931" s="2">
        <f>'2 Diagnostics Ordering list'!J896</f>
        <v>0</v>
      </c>
    </row>
    <row r="932" spans="1:7" x14ac:dyDescent="0.2">
      <c r="A932" s="2">
        <f>'2 Diagnostics Ordering list'!A897</f>
        <v>0</v>
      </c>
      <c r="B932" s="2">
        <f>'2 Diagnostics Ordering list'!F897</f>
        <v>0</v>
      </c>
      <c r="C932" s="2">
        <f>'2 Diagnostics Ordering list'!G897</f>
        <v>0</v>
      </c>
      <c r="D932" s="2">
        <f>'2 Diagnostics Ordering list'!K897</f>
        <v>0</v>
      </c>
      <c r="E932" s="2">
        <f>'2 Diagnostics Ordering list'!G897*'2 Diagnostics Ordering list'!P897</f>
        <v>0</v>
      </c>
      <c r="F932" s="2">
        <f>'2 Diagnostics Ordering list'!G897*'2 Diagnostics Ordering list'!L897</f>
        <v>0</v>
      </c>
      <c r="G932" s="2">
        <f>'2 Diagnostics Ordering list'!J897</f>
        <v>0</v>
      </c>
    </row>
    <row r="933" spans="1:7" x14ac:dyDescent="0.2">
      <c r="A933" s="2">
        <f>'2 Diagnostics Ordering list'!A898</f>
        <v>0</v>
      </c>
      <c r="B933" s="2">
        <f>'2 Diagnostics Ordering list'!F898</f>
        <v>0</v>
      </c>
      <c r="C933" s="2">
        <f>'2 Diagnostics Ordering list'!G898</f>
        <v>0</v>
      </c>
      <c r="D933" s="2">
        <f>'2 Diagnostics Ordering list'!K898</f>
        <v>0</v>
      </c>
      <c r="E933" s="2">
        <f>'2 Diagnostics Ordering list'!G898*'2 Diagnostics Ordering list'!P898</f>
        <v>0</v>
      </c>
      <c r="F933" s="2">
        <f>'2 Diagnostics Ordering list'!G898*'2 Diagnostics Ordering list'!L898</f>
        <v>0</v>
      </c>
      <c r="G933" s="2">
        <f>'2 Diagnostics Ordering list'!J898</f>
        <v>0</v>
      </c>
    </row>
    <row r="934" spans="1:7" x14ac:dyDescent="0.2">
      <c r="A934" s="2">
        <f>'2 Diagnostics Ordering list'!A899</f>
        <v>0</v>
      </c>
      <c r="B934" s="2">
        <f>'2 Diagnostics Ordering list'!F899</f>
        <v>0</v>
      </c>
      <c r="C934" s="2">
        <f>'2 Diagnostics Ordering list'!G899</f>
        <v>0</v>
      </c>
      <c r="D934" s="2">
        <f>'2 Diagnostics Ordering list'!K899</f>
        <v>0</v>
      </c>
      <c r="E934" s="2">
        <f>'2 Diagnostics Ordering list'!G899*'2 Diagnostics Ordering list'!P899</f>
        <v>0</v>
      </c>
      <c r="F934" s="2">
        <f>'2 Diagnostics Ordering list'!G899*'2 Diagnostics Ordering list'!L899</f>
        <v>0</v>
      </c>
      <c r="G934" s="2">
        <f>'2 Diagnostics Ordering list'!J899</f>
        <v>0</v>
      </c>
    </row>
    <row r="935" spans="1:7" x14ac:dyDescent="0.2">
      <c r="A935" s="2">
        <f>'2 Diagnostics Ordering list'!A900</f>
        <v>0</v>
      </c>
      <c r="B935" s="2">
        <f>'2 Diagnostics Ordering list'!F900</f>
        <v>0</v>
      </c>
      <c r="C935" s="2">
        <f>'2 Diagnostics Ordering list'!G900</f>
        <v>0</v>
      </c>
      <c r="D935" s="2">
        <f>'2 Diagnostics Ordering list'!K900</f>
        <v>0</v>
      </c>
      <c r="E935" s="2">
        <f>'2 Diagnostics Ordering list'!G900*'2 Diagnostics Ordering list'!P900</f>
        <v>0</v>
      </c>
      <c r="F935" s="2">
        <f>'2 Diagnostics Ordering list'!G900*'2 Diagnostics Ordering list'!L900</f>
        <v>0</v>
      </c>
      <c r="G935" s="2">
        <f>'2 Diagnostics Ordering list'!J900</f>
        <v>0</v>
      </c>
    </row>
    <row r="936" spans="1:7" x14ac:dyDescent="0.2">
      <c r="A936" s="2">
        <f>'2 Diagnostics Ordering list'!A901</f>
        <v>0</v>
      </c>
      <c r="B936" s="2">
        <f>'2 Diagnostics Ordering list'!F901</f>
        <v>0</v>
      </c>
      <c r="C936" s="2">
        <f>'2 Diagnostics Ordering list'!G901</f>
        <v>0</v>
      </c>
      <c r="D936" s="2">
        <f>'2 Diagnostics Ordering list'!K901</f>
        <v>0</v>
      </c>
      <c r="E936" s="2">
        <f>'2 Diagnostics Ordering list'!G901*'2 Diagnostics Ordering list'!P901</f>
        <v>0</v>
      </c>
      <c r="F936" s="2">
        <f>'2 Diagnostics Ordering list'!G901*'2 Diagnostics Ordering list'!L901</f>
        <v>0</v>
      </c>
      <c r="G936" s="2">
        <f>'2 Diagnostics Ordering list'!J901</f>
        <v>0</v>
      </c>
    </row>
    <row r="937" spans="1:7" x14ac:dyDescent="0.2">
      <c r="A937" s="2">
        <f>'2 Diagnostics Ordering list'!A902</f>
        <v>0</v>
      </c>
      <c r="B937" s="2">
        <f>'2 Diagnostics Ordering list'!F902</f>
        <v>0</v>
      </c>
      <c r="C937" s="2">
        <f>'2 Diagnostics Ordering list'!G902</f>
        <v>0</v>
      </c>
      <c r="D937" s="2">
        <f>'2 Diagnostics Ordering list'!K902</f>
        <v>0</v>
      </c>
      <c r="E937" s="2">
        <f>'2 Diagnostics Ordering list'!G902*'2 Diagnostics Ordering list'!P902</f>
        <v>0</v>
      </c>
      <c r="F937" s="2">
        <f>'2 Diagnostics Ordering list'!G902*'2 Diagnostics Ordering list'!L902</f>
        <v>0</v>
      </c>
      <c r="G937" s="2">
        <f>'2 Diagnostics Ordering list'!J902</f>
        <v>0</v>
      </c>
    </row>
    <row r="938" spans="1:7" x14ac:dyDescent="0.2">
      <c r="A938" s="2">
        <f>'2 Diagnostics Ordering list'!A903</f>
        <v>0</v>
      </c>
      <c r="B938" s="2">
        <f>'2 Diagnostics Ordering list'!F903</f>
        <v>0</v>
      </c>
      <c r="C938" s="2">
        <f>'2 Diagnostics Ordering list'!G903</f>
        <v>0</v>
      </c>
      <c r="D938" s="2">
        <f>'2 Diagnostics Ordering list'!K903</f>
        <v>0</v>
      </c>
      <c r="E938" s="2">
        <f>'2 Diagnostics Ordering list'!G903*'2 Diagnostics Ordering list'!P903</f>
        <v>0</v>
      </c>
      <c r="F938" s="2">
        <f>'2 Diagnostics Ordering list'!G903*'2 Diagnostics Ordering list'!L903</f>
        <v>0</v>
      </c>
      <c r="G938" s="2">
        <f>'2 Diagnostics Ordering list'!J903</f>
        <v>0</v>
      </c>
    </row>
    <row r="939" spans="1:7" x14ac:dyDescent="0.2">
      <c r="A939" s="2">
        <f>'2 Diagnostics Ordering list'!A904</f>
        <v>0</v>
      </c>
      <c r="B939" s="2">
        <f>'2 Diagnostics Ordering list'!F904</f>
        <v>0</v>
      </c>
      <c r="C939" s="2">
        <f>'2 Diagnostics Ordering list'!G904</f>
        <v>0</v>
      </c>
      <c r="D939" s="2">
        <f>'2 Diagnostics Ordering list'!K904</f>
        <v>0</v>
      </c>
      <c r="E939" s="2">
        <f>'2 Diagnostics Ordering list'!G904*'2 Diagnostics Ordering list'!P904</f>
        <v>0</v>
      </c>
      <c r="F939" s="2">
        <f>'2 Diagnostics Ordering list'!G904*'2 Diagnostics Ordering list'!L904</f>
        <v>0</v>
      </c>
      <c r="G939" s="2">
        <f>'2 Diagnostics Ordering list'!J904</f>
        <v>0</v>
      </c>
    </row>
    <row r="940" spans="1:7" x14ac:dyDescent="0.2">
      <c r="A940" s="2">
        <f>'2 Diagnostics Ordering list'!A905</f>
        <v>0</v>
      </c>
      <c r="B940" s="2">
        <f>'2 Diagnostics Ordering list'!F905</f>
        <v>0</v>
      </c>
      <c r="C940" s="2">
        <f>'2 Diagnostics Ordering list'!G905</f>
        <v>0</v>
      </c>
      <c r="D940" s="2">
        <f>'2 Diagnostics Ordering list'!K905</f>
        <v>0</v>
      </c>
      <c r="E940" s="2">
        <f>'2 Diagnostics Ordering list'!G905*'2 Diagnostics Ordering list'!P905</f>
        <v>0</v>
      </c>
      <c r="F940" s="2">
        <f>'2 Diagnostics Ordering list'!G905*'2 Diagnostics Ordering list'!L905</f>
        <v>0</v>
      </c>
      <c r="G940" s="2">
        <f>'2 Diagnostics Ordering list'!J905</f>
        <v>0</v>
      </c>
    </row>
    <row r="941" spans="1:7" x14ac:dyDescent="0.2">
      <c r="A941" s="2">
        <f>'2 Diagnostics Ordering list'!A906</f>
        <v>0</v>
      </c>
      <c r="B941" s="2">
        <f>'2 Diagnostics Ordering list'!F906</f>
        <v>0</v>
      </c>
      <c r="C941" s="2">
        <f>'2 Diagnostics Ordering list'!G906</f>
        <v>0</v>
      </c>
      <c r="D941" s="2">
        <f>'2 Diagnostics Ordering list'!K906</f>
        <v>0</v>
      </c>
      <c r="E941" s="2">
        <f>'2 Diagnostics Ordering list'!G906*'2 Diagnostics Ordering list'!P906</f>
        <v>0</v>
      </c>
      <c r="F941" s="2">
        <f>'2 Diagnostics Ordering list'!G906*'2 Diagnostics Ordering list'!L906</f>
        <v>0</v>
      </c>
      <c r="G941" s="2">
        <f>'2 Diagnostics Ordering list'!J906</f>
        <v>0</v>
      </c>
    </row>
    <row r="942" spans="1:7" x14ac:dyDescent="0.2">
      <c r="A942" s="2">
        <f>'2 Diagnostics Ordering list'!A907</f>
        <v>0</v>
      </c>
      <c r="B942" s="2">
        <f>'2 Diagnostics Ordering list'!F907</f>
        <v>0</v>
      </c>
      <c r="C942" s="2">
        <f>'2 Diagnostics Ordering list'!G907</f>
        <v>0</v>
      </c>
      <c r="D942" s="2">
        <f>'2 Diagnostics Ordering list'!K907</f>
        <v>0</v>
      </c>
      <c r="E942" s="2">
        <f>'2 Diagnostics Ordering list'!G907*'2 Diagnostics Ordering list'!P907</f>
        <v>0</v>
      </c>
      <c r="F942" s="2">
        <f>'2 Diagnostics Ordering list'!G907*'2 Diagnostics Ordering list'!L907</f>
        <v>0</v>
      </c>
      <c r="G942" s="2">
        <f>'2 Diagnostics Ordering list'!J907</f>
        <v>0</v>
      </c>
    </row>
    <row r="943" spans="1:7" x14ac:dyDescent="0.2">
      <c r="A943" s="2">
        <f>'2 Diagnostics Ordering list'!A908</f>
        <v>0</v>
      </c>
      <c r="B943" s="2">
        <f>'2 Diagnostics Ordering list'!F908</f>
        <v>0</v>
      </c>
      <c r="C943" s="2">
        <f>'2 Diagnostics Ordering list'!G908</f>
        <v>0</v>
      </c>
      <c r="D943" s="2">
        <f>'2 Diagnostics Ordering list'!K908</f>
        <v>0</v>
      </c>
      <c r="E943" s="2">
        <f>'2 Diagnostics Ordering list'!G908*'2 Diagnostics Ordering list'!P908</f>
        <v>0</v>
      </c>
      <c r="F943" s="2">
        <f>'2 Diagnostics Ordering list'!G908*'2 Diagnostics Ordering list'!L908</f>
        <v>0</v>
      </c>
      <c r="G943" s="2">
        <f>'2 Diagnostics Ordering list'!J908</f>
        <v>0</v>
      </c>
    </row>
    <row r="944" spans="1:7" x14ac:dyDescent="0.2">
      <c r="A944" s="2">
        <f>'2 Diagnostics Ordering list'!A909</f>
        <v>0</v>
      </c>
      <c r="B944" s="2">
        <f>'2 Diagnostics Ordering list'!F909</f>
        <v>0</v>
      </c>
      <c r="C944" s="2">
        <f>'2 Diagnostics Ordering list'!G909</f>
        <v>0</v>
      </c>
      <c r="D944" s="2">
        <f>'2 Diagnostics Ordering list'!K909</f>
        <v>0</v>
      </c>
      <c r="E944" s="2">
        <f>'2 Diagnostics Ordering list'!G909*'2 Diagnostics Ordering list'!P909</f>
        <v>0</v>
      </c>
      <c r="F944" s="2">
        <f>'2 Diagnostics Ordering list'!G909*'2 Diagnostics Ordering list'!L909</f>
        <v>0</v>
      </c>
      <c r="G944" s="2">
        <f>'2 Diagnostics Ordering list'!J909</f>
        <v>0</v>
      </c>
    </row>
    <row r="945" spans="1:7" x14ac:dyDescent="0.2">
      <c r="A945" s="2">
        <f>'2 Diagnostics Ordering list'!A910</f>
        <v>0</v>
      </c>
      <c r="B945" s="2">
        <f>'2 Diagnostics Ordering list'!F910</f>
        <v>0</v>
      </c>
      <c r="C945" s="2">
        <f>'2 Diagnostics Ordering list'!G910</f>
        <v>0</v>
      </c>
      <c r="D945" s="2">
        <f>'2 Diagnostics Ordering list'!K910</f>
        <v>0</v>
      </c>
      <c r="E945" s="2">
        <f>'2 Diagnostics Ordering list'!G910*'2 Diagnostics Ordering list'!P910</f>
        <v>0</v>
      </c>
      <c r="F945" s="2">
        <f>'2 Diagnostics Ordering list'!G910*'2 Diagnostics Ordering list'!L910</f>
        <v>0</v>
      </c>
      <c r="G945" s="2">
        <f>'2 Diagnostics Ordering list'!J910</f>
        <v>0</v>
      </c>
    </row>
    <row r="946" spans="1:7" x14ac:dyDescent="0.2">
      <c r="A946" s="2">
        <f>'2 Diagnostics Ordering list'!A911</f>
        <v>0</v>
      </c>
      <c r="B946" s="2">
        <f>'2 Diagnostics Ordering list'!F911</f>
        <v>0</v>
      </c>
      <c r="C946" s="2">
        <f>'2 Diagnostics Ordering list'!G911</f>
        <v>0</v>
      </c>
      <c r="D946" s="2">
        <f>'2 Diagnostics Ordering list'!K911</f>
        <v>0</v>
      </c>
      <c r="E946" s="2">
        <f>'2 Diagnostics Ordering list'!G911*'2 Diagnostics Ordering list'!P911</f>
        <v>0</v>
      </c>
      <c r="F946" s="2">
        <f>'2 Diagnostics Ordering list'!G911*'2 Diagnostics Ordering list'!L911</f>
        <v>0</v>
      </c>
      <c r="G946" s="2">
        <f>'2 Diagnostics Ordering list'!J911</f>
        <v>0</v>
      </c>
    </row>
    <row r="947" spans="1:7" x14ac:dyDescent="0.2">
      <c r="A947" s="2">
        <f>'2 Diagnostics Ordering list'!A912</f>
        <v>0</v>
      </c>
      <c r="B947" s="2">
        <f>'2 Diagnostics Ordering list'!F912</f>
        <v>0</v>
      </c>
      <c r="C947" s="2">
        <f>'2 Diagnostics Ordering list'!G912</f>
        <v>0</v>
      </c>
      <c r="D947" s="2">
        <f>'2 Diagnostics Ordering list'!K912</f>
        <v>0</v>
      </c>
      <c r="E947" s="2">
        <f>'2 Diagnostics Ordering list'!G912*'2 Diagnostics Ordering list'!P912</f>
        <v>0</v>
      </c>
      <c r="F947" s="2">
        <f>'2 Diagnostics Ordering list'!G912*'2 Diagnostics Ordering list'!L912</f>
        <v>0</v>
      </c>
      <c r="G947" s="2">
        <f>'2 Diagnostics Ordering list'!J912</f>
        <v>0</v>
      </c>
    </row>
    <row r="948" spans="1:7" x14ac:dyDescent="0.2">
      <c r="A948" s="2">
        <f>'2 Diagnostics Ordering list'!A913</f>
        <v>0</v>
      </c>
      <c r="B948" s="2">
        <f>'2 Diagnostics Ordering list'!F913</f>
        <v>0</v>
      </c>
      <c r="C948" s="2">
        <f>'2 Diagnostics Ordering list'!G913</f>
        <v>0</v>
      </c>
      <c r="D948" s="2">
        <f>'2 Diagnostics Ordering list'!K913</f>
        <v>0</v>
      </c>
      <c r="E948" s="2">
        <f>'2 Diagnostics Ordering list'!G913*'2 Diagnostics Ordering list'!P913</f>
        <v>0</v>
      </c>
      <c r="F948" s="2">
        <f>'2 Diagnostics Ordering list'!G913*'2 Diagnostics Ordering list'!L913</f>
        <v>0</v>
      </c>
      <c r="G948" s="2">
        <f>'2 Diagnostics Ordering list'!J913</f>
        <v>0</v>
      </c>
    </row>
    <row r="949" spans="1:7" x14ac:dyDescent="0.2">
      <c r="A949" s="2">
        <f>'2 Diagnostics Ordering list'!A914</f>
        <v>0</v>
      </c>
      <c r="B949" s="2">
        <f>'2 Diagnostics Ordering list'!F914</f>
        <v>0</v>
      </c>
      <c r="C949" s="2">
        <f>'2 Diagnostics Ordering list'!G914</f>
        <v>0</v>
      </c>
      <c r="D949" s="2">
        <f>'2 Diagnostics Ordering list'!K914</f>
        <v>0</v>
      </c>
      <c r="E949" s="2">
        <f>'2 Diagnostics Ordering list'!G914*'2 Diagnostics Ordering list'!P914</f>
        <v>0</v>
      </c>
      <c r="F949" s="2">
        <f>'2 Diagnostics Ordering list'!G914*'2 Diagnostics Ordering list'!L914</f>
        <v>0</v>
      </c>
      <c r="G949" s="2">
        <f>'2 Diagnostics Ordering list'!J914</f>
        <v>0</v>
      </c>
    </row>
    <row r="950" spans="1:7" x14ac:dyDescent="0.2">
      <c r="A950" s="2">
        <f>'2 Diagnostics Ordering list'!A915</f>
        <v>0</v>
      </c>
      <c r="B950" s="2">
        <f>'2 Diagnostics Ordering list'!F915</f>
        <v>0</v>
      </c>
      <c r="C950" s="2">
        <f>'2 Diagnostics Ordering list'!G915</f>
        <v>0</v>
      </c>
      <c r="D950" s="2">
        <f>'2 Diagnostics Ordering list'!K915</f>
        <v>0</v>
      </c>
      <c r="E950" s="2">
        <f>'2 Diagnostics Ordering list'!G915*'2 Diagnostics Ordering list'!P915</f>
        <v>0</v>
      </c>
      <c r="F950" s="2">
        <f>'2 Diagnostics Ordering list'!G915*'2 Diagnostics Ordering list'!L915</f>
        <v>0</v>
      </c>
      <c r="G950" s="2">
        <f>'2 Diagnostics Ordering list'!J915</f>
        <v>0</v>
      </c>
    </row>
    <row r="951" spans="1:7" x14ac:dyDescent="0.2">
      <c r="A951" s="2">
        <f>'2 Diagnostics Ordering list'!A916</f>
        <v>0</v>
      </c>
      <c r="B951" s="2">
        <f>'2 Diagnostics Ordering list'!F916</f>
        <v>0</v>
      </c>
      <c r="C951" s="2">
        <f>'2 Diagnostics Ordering list'!G916</f>
        <v>0</v>
      </c>
      <c r="D951" s="2">
        <f>'2 Diagnostics Ordering list'!K916</f>
        <v>0</v>
      </c>
      <c r="E951" s="2">
        <f>'2 Diagnostics Ordering list'!G916*'2 Diagnostics Ordering list'!P916</f>
        <v>0</v>
      </c>
      <c r="F951" s="2">
        <f>'2 Diagnostics Ordering list'!G916*'2 Diagnostics Ordering list'!L916</f>
        <v>0</v>
      </c>
      <c r="G951" s="2">
        <f>'2 Diagnostics Ordering list'!J916</f>
        <v>0</v>
      </c>
    </row>
    <row r="952" spans="1:7" x14ac:dyDescent="0.2">
      <c r="A952" s="2">
        <f>'2 Diagnostics Ordering list'!A917</f>
        <v>0</v>
      </c>
      <c r="B952" s="2">
        <f>'2 Diagnostics Ordering list'!F917</f>
        <v>0</v>
      </c>
      <c r="C952" s="2">
        <f>'2 Diagnostics Ordering list'!G917</f>
        <v>0</v>
      </c>
      <c r="D952" s="2">
        <f>'2 Diagnostics Ordering list'!K917</f>
        <v>0</v>
      </c>
      <c r="E952" s="2">
        <f>'2 Diagnostics Ordering list'!G917*'2 Diagnostics Ordering list'!P917</f>
        <v>0</v>
      </c>
      <c r="F952" s="2">
        <f>'2 Diagnostics Ordering list'!G917*'2 Diagnostics Ordering list'!L917</f>
        <v>0</v>
      </c>
      <c r="G952" s="2">
        <f>'2 Diagnostics Ordering list'!J917</f>
        <v>0</v>
      </c>
    </row>
    <row r="953" spans="1:7" x14ac:dyDescent="0.2">
      <c r="A953" s="2">
        <f>'2 Diagnostics Ordering list'!A918</f>
        <v>0</v>
      </c>
      <c r="B953" s="2">
        <f>'2 Diagnostics Ordering list'!F918</f>
        <v>0</v>
      </c>
      <c r="C953" s="2">
        <f>'2 Diagnostics Ordering list'!G918</f>
        <v>0</v>
      </c>
      <c r="D953" s="2">
        <f>'2 Diagnostics Ordering list'!K918</f>
        <v>0</v>
      </c>
      <c r="E953" s="2">
        <f>'2 Diagnostics Ordering list'!G918*'2 Diagnostics Ordering list'!P918</f>
        <v>0</v>
      </c>
      <c r="F953" s="2">
        <f>'2 Diagnostics Ordering list'!G918*'2 Diagnostics Ordering list'!L918</f>
        <v>0</v>
      </c>
      <c r="G953" s="2">
        <f>'2 Diagnostics Ordering list'!J918</f>
        <v>0</v>
      </c>
    </row>
    <row r="954" spans="1:7" x14ac:dyDescent="0.2">
      <c r="A954" s="2">
        <f>'2 Diagnostics Ordering list'!A919</f>
        <v>0</v>
      </c>
      <c r="B954" s="2">
        <f>'2 Diagnostics Ordering list'!F919</f>
        <v>0</v>
      </c>
      <c r="C954" s="2">
        <f>'2 Diagnostics Ordering list'!G919</f>
        <v>0</v>
      </c>
      <c r="D954" s="2">
        <f>'2 Diagnostics Ordering list'!K919</f>
        <v>0</v>
      </c>
      <c r="E954" s="2">
        <f>'2 Diagnostics Ordering list'!G919*'2 Diagnostics Ordering list'!P919</f>
        <v>0</v>
      </c>
      <c r="F954" s="2">
        <f>'2 Diagnostics Ordering list'!G919*'2 Diagnostics Ordering list'!L919</f>
        <v>0</v>
      </c>
      <c r="G954" s="2">
        <f>'2 Diagnostics Ordering list'!J919</f>
        <v>0</v>
      </c>
    </row>
    <row r="955" spans="1:7" x14ac:dyDescent="0.2">
      <c r="A955" s="2">
        <f>'2 Diagnostics Ordering list'!A920</f>
        <v>0</v>
      </c>
      <c r="B955" s="2">
        <f>'2 Diagnostics Ordering list'!F920</f>
        <v>0</v>
      </c>
      <c r="C955" s="2">
        <f>'2 Diagnostics Ordering list'!G920</f>
        <v>0</v>
      </c>
      <c r="D955" s="2">
        <f>'2 Diagnostics Ordering list'!K920</f>
        <v>0</v>
      </c>
      <c r="E955" s="2">
        <f>'2 Diagnostics Ordering list'!G920*'2 Diagnostics Ordering list'!P920</f>
        <v>0</v>
      </c>
      <c r="F955" s="2">
        <f>'2 Diagnostics Ordering list'!G920*'2 Diagnostics Ordering list'!L920</f>
        <v>0</v>
      </c>
      <c r="G955" s="2">
        <f>'2 Diagnostics Ordering list'!J920</f>
        <v>0</v>
      </c>
    </row>
    <row r="956" spans="1:7" x14ac:dyDescent="0.2">
      <c r="A956" s="2">
        <f>'2 Diagnostics Ordering list'!A921</f>
        <v>0</v>
      </c>
      <c r="B956" s="2">
        <f>'2 Diagnostics Ordering list'!F921</f>
        <v>0</v>
      </c>
      <c r="C956" s="2">
        <f>'2 Diagnostics Ordering list'!G921</f>
        <v>0</v>
      </c>
      <c r="D956" s="2">
        <f>'2 Diagnostics Ordering list'!K921</f>
        <v>0</v>
      </c>
      <c r="E956" s="2">
        <f>'2 Diagnostics Ordering list'!G921*'2 Diagnostics Ordering list'!P921</f>
        <v>0</v>
      </c>
      <c r="F956" s="2">
        <f>'2 Diagnostics Ordering list'!G921*'2 Diagnostics Ordering list'!L921</f>
        <v>0</v>
      </c>
      <c r="G956" s="2">
        <f>'2 Diagnostics Ordering list'!J921</f>
        <v>0</v>
      </c>
    </row>
    <row r="957" spans="1:7" x14ac:dyDescent="0.2">
      <c r="A957" s="2">
        <f>'2 Diagnostics Ordering list'!A922</f>
        <v>0</v>
      </c>
      <c r="B957" s="2">
        <f>'2 Diagnostics Ordering list'!F922</f>
        <v>0</v>
      </c>
      <c r="C957" s="2">
        <f>'2 Diagnostics Ordering list'!G922</f>
        <v>0</v>
      </c>
      <c r="D957" s="2">
        <f>'2 Diagnostics Ordering list'!K922</f>
        <v>0</v>
      </c>
      <c r="E957" s="2">
        <f>'2 Diagnostics Ordering list'!G922*'2 Diagnostics Ordering list'!P922</f>
        <v>0</v>
      </c>
      <c r="F957" s="2">
        <f>'2 Diagnostics Ordering list'!G922*'2 Diagnostics Ordering list'!L922</f>
        <v>0</v>
      </c>
      <c r="G957" s="2">
        <f>'2 Diagnostics Ordering list'!J922</f>
        <v>0</v>
      </c>
    </row>
    <row r="958" spans="1:7" x14ac:dyDescent="0.2">
      <c r="A958" s="2">
        <f>'2 Diagnostics Ordering list'!A923</f>
        <v>0</v>
      </c>
      <c r="B958" s="2">
        <f>'2 Diagnostics Ordering list'!F923</f>
        <v>0</v>
      </c>
      <c r="C958" s="2">
        <f>'2 Diagnostics Ordering list'!G923</f>
        <v>0</v>
      </c>
      <c r="D958" s="2">
        <f>'2 Diagnostics Ordering list'!K923</f>
        <v>0</v>
      </c>
      <c r="E958" s="2">
        <f>'2 Diagnostics Ordering list'!G923*'2 Diagnostics Ordering list'!P923</f>
        <v>0</v>
      </c>
      <c r="F958" s="2">
        <f>'2 Diagnostics Ordering list'!G923*'2 Diagnostics Ordering list'!L923</f>
        <v>0</v>
      </c>
      <c r="G958" s="2">
        <f>'2 Diagnostics Ordering list'!J923</f>
        <v>0</v>
      </c>
    </row>
    <row r="959" spans="1:7" x14ac:dyDescent="0.2">
      <c r="A959" s="2">
        <f>'2 Diagnostics Ordering list'!A924</f>
        <v>0</v>
      </c>
      <c r="B959" s="2">
        <f>'2 Diagnostics Ordering list'!F924</f>
        <v>0</v>
      </c>
      <c r="C959" s="2">
        <f>'2 Diagnostics Ordering list'!G924</f>
        <v>0</v>
      </c>
      <c r="D959" s="2">
        <f>'2 Diagnostics Ordering list'!K924</f>
        <v>0</v>
      </c>
      <c r="E959" s="2">
        <f>'2 Diagnostics Ordering list'!G924*'2 Diagnostics Ordering list'!P924</f>
        <v>0</v>
      </c>
      <c r="F959" s="2">
        <f>'2 Diagnostics Ordering list'!G924*'2 Diagnostics Ordering list'!L924</f>
        <v>0</v>
      </c>
      <c r="G959" s="2">
        <f>'2 Diagnostics Ordering list'!J924</f>
        <v>0</v>
      </c>
    </row>
    <row r="960" spans="1:7" x14ac:dyDescent="0.2">
      <c r="A960" s="2">
        <f>'2 Diagnostics Ordering list'!A925</f>
        <v>0</v>
      </c>
      <c r="B960" s="2">
        <f>'2 Diagnostics Ordering list'!F925</f>
        <v>0</v>
      </c>
      <c r="C960" s="2">
        <f>'2 Diagnostics Ordering list'!G925</f>
        <v>0</v>
      </c>
      <c r="D960" s="2">
        <f>'2 Diagnostics Ordering list'!K925</f>
        <v>0</v>
      </c>
      <c r="E960" s="2">
        <f>'2 Diagnostics Ordering list'!G925*'2 Diagnostics Ordering list'!P925</f>
        <v>0</v>
      </c>
      <c r="F960" s="2">
        <f>'2 Diagnostics Ordering list'!G925*'2 Diagnostics Ordering list'!L925</f>
        <v>0</v>
      </c>
      <c r="G960" s="2">
        <f>'2 Diagnostics Ordering list'!J925</f>
        <v>0</v>
      </c>
    </row>
    <row r="961" spans="1:7" x14ac:dyDescent="0.2">
      <c r="A961" s="2">
        <f>'2 Diagnostics Ordering list'!A926</f>
        <v>0</v>
      </c>
      <c r="B961" s="2">
        <f>'2 Diagnostics Ordering list'!F926</f>
        <v>0</v>
      </c>
      <c r="C961" s="2">
        <f>'2 Diagnostics Ordering list'!G926</f>
        <v>0</v>
      </c>
      <c r="D961" s="2">
        <f>'2 Diagnostics Ordering list'!K926</f>
        <v>0</v>
      </c>
      <c r="E961" s="2">
        <f>'2 Diagnostics Ordering list'!G926*'2 Diagnostics Ordering list'!P926</f>
        <v>0</v>
      </c>
      <c r="F961" s="2">
        <f>'2 Diagnostics Ordering list'!G926*'2 Diagnostics Ordering list'!L926</f>
        <v>0</v>
      </c>
      <c r="G961" s="2">
        <f>'2 Diagnostics Ordering list'!J926</f>
        <v>0</v>
      </c>
    </row>
    <row r="962" spans="1:7" x14ac:dyDescent="0.2">
      <c r="A962" s="2">
        <f>'2 Diagnostics Ordering list'!A927</f>
        <v>0</v>
      </c>
      <c r="B962" s="2">
        <f>'2 Diagnostics Ordering list'!F927</f>
        <v>0</v>
      </c>
      <c r="C962" s="2">
        <f>'2 Diagnostics Ordering list'!G927</f>
        <v>0</v>
      </c>
      <c r="D962" s="2">
        <f>'2 Diagnostics Ordering list'!K927</f>
        <v>0</v>
      </c>
      <c r="E962" s="2">
        <f>'2 Diagnostics Ordering list'!G927*'2 Diagnostics Ordering list'!P927</f>
        <v>0</v>
      </c>
      <c r="F962" s="2">
        <f>'2 Diagnostics Ordering list'!G927*'2 Diagnostics Ordering list'!L927</f>
        <v>0</v>
      </c>
      <c r="G962" s="2">
        <f>'2 Diagnostics Ordering list'!J927</f>
        <v>0</v>
      </c>
    </row>
    <row r="963" spans="1:7" x14ac:dyDescent="0.2">
      <c r="A963" s="2">
        <f>'2 Diagnostics Ordering list'!A928</f>
        <v>0</v>
      </c>
      <c r="B963" s="2">
        <f>'2 Diagnostics Ordering list'!F928</f>
        <v>0</v>
      </c>
      <c r="C963" s="2">
        <f>'2 Diagnostics Ordering list'!G928</f>
        <v>0</v>
      </c>
      <c r="D963" s="2">
        <f>'2 Diagnostics Ordering list'!K928</f>
        <v>0</v>
      </c>
      <c r="E963" s="2">
        <f>'2 Diagnostics Ordering list'!G928*'2 Diagnostics Ordering list'!P928</f>
        <v>0</v>
      </c>
      <c r="F963" s="2">
        <f>'2 Diagnostics Ordering list'!G928*'2 Diagnostics Ordering list'!L928</f>
        <v>0</v>
      </c>
      <c r="G963" s="2">
        <f>'2 Diagnostics Ordering list'!J928</f>
        <v>0</v>
      </c>
    </row>
    <row r="964" spans="1:7" x14ac:dyDescent="0.2">
      <c r="A964" s="2">
        <f>'2 Diagnostics Ordering list'!A929</f>
        <v>0</v>
      </c>
      <c r="B964" s="2">
        <f>'2 Diagnostics Ordering list'!F929</f>
        <v>0</v>
      </c>
      <c r="C964" s="2">
        <f>'2 Diagnostics Ordering list'!G929</f>
        <v>0</v>
      </c>
      <c r="D964" s="2">
        <f>'2 Diagnostics Ordering list'!K929</f>
        <v>0</v>
      </c>
      <c r="E964" s="2">
        <f>'2 Diagnostics Ordering list'!G929*'2 Diagnostics Ordering list'!P929</f>
        <v>0</v>
      </c>
      <c r="F964" s="2">
        <f>'2 Diagnostics Ordering list'!G929*'2 Diagnostics Ordering list'!L929</f>
        <v>0</v>
      </c>
      <c r="G964" s="2">
        <f>'2 Diagnostics Ordering list'!J929</f>
        <v>0</v>
      </c>
    </row>
    <row r="965" spans="1:7" x14ac:dyDescent="0.2">
      <c r="A965" s="2">
        <f>'2 Diagnostics Ordering list'!A930</f>
        <v>0</v>
      </c>
      <c r="B965" s="2">
        <f>'2 Diagnostics Ordering list'!F930</f>
        <v>0</v>
      </c>
      <c r="C965" s="2">
        <f>'2 Diagnostics Ordering list'!G930</f>
        <v>0</v>
      </c>
      <c r="D965" s="2">
        <f>'2 Diagnostics Ordering list'!K930</f>
        <v>0</v>
      </c>
      <c r="E965" s="2">
        <f>'2 Diagnostics Ordering list'!G930*'2 Diagnostics Ordering list'!P930</f>
        <v>0</v>
      </c>
      <c r="F965" s="2">
        <f>'2 Diagnostics Ordering list'!G930*'2 Diagnostics Ordering list'!L930</f>
        <v>0</v>
      </c>
      <c r="G965" s="2">
        <f>'2 Diagnostics Ordering list'!J930</f>
        <v>0</v>
      </c>
    </row>
    <row r="966" spans="1:7" x14ac:dyDescent="0.2">
      <c r="A966" s="2">
        <f>'2 Diagnostics Ordering list'!A931</f>
        <v>0</v>
      </c>
      <c r="B966" s="2">
        <f>'2 Diagnostics Ordering list'!F931</f>
        <v>0</v>
      </c>
      <c r="C966" s="2">
        <f>'2 Diagnostics Ordering list'!G931</f>
        <v>0</v>
      </c>
      <c r="D966" s="2">
        <f>'2 Diagnostics Ordering list'!K931</f>
        <v>0</v>
      </c>
      <c r="E966" s="2">
        <f>'2 Diagnostics Ordering list'!G931*'2 Diagnostics Ordering list'!P931</f>
        <v>0</v>
      </c>
      <c r="F966" s="2">
        <f>'2 Diagnostics Ordering list'!G931*'2 Diagnostics Ordering list'!L931</f>
        <v>0</v>
      </c>
      <c r="G966" s="2">
        <f>'2 Diagnostics Ordering list'!J931</f>
        <v>0</v>
      </c>
    </row>
    <row r="967" spans="1:7" x14ac:dyDescent="0.2">
      <c r="A967" s="2">
        <f>'2 Diagnostics Ordering list'!A932</f>
        <v>0</v>
      </c>
      <c r="B967" s="2">
        <f>'2 Diagnostics Ordering list'!F932</f>
        <v>0</v>
      </c>
      <c r="C967" s="2">
        <f>'2 Diagnostics Ordering list'!G932</f>
        <v>0</v>
      </c>
      <c r="D967" s="2">
        <f>'2 Diagnostics Ordering list'!K932</f>
        <v>0</v>
      </c>
      <c r="E967" s="2">
        <f>'2 Diagnostics Ordering list'!G932*'2 Diagnostics Ordering list'!P932</f>
        <v>0</v>
      </c>
      <c r="F967" s="2">
        <f>'2 Diagnostics Ordering list'!G932*'2 Diagnostics Ordering list'!L932</f>
        <v>0</v>
      </c>
      <c r="G967" s="2">
        <f>'2 Diagnostics Ordering list'!J932</f>
        <v>0</v>
      </c>
    </row>
    <row r="968" spans="1:7" x14ac:dyDescent="0.2">
      <c r="A968" s="2">
        <f>'2 Diagnostics Ordering list'!A933</f>
        <v>0</v>
      </c>
      <c r="B968" s="2">
        <f>'2 Diagnostics Ordering list'!F933</f>
        <v>0</v>
      </c>
      <c r="C968" s="2">
        <f>'2 Diagnostics Ordering list'!G933</f>
        <v>0</v>
      </c>
      <c r="D968" s="2">
        <f>'2 Diagnostics Ordering list'!K933</f>
        <v>0</v>
      </c>
      <c r="E968" s="2">
        <f>'2 Diagnostics Ordering list'!G933*'2 Diagnostics Ordering list'!P933</f>
        <v>0</v>
      </c>
      <c r="F968" s="2">
        <f>'2 Diagnostics Ordering list'!G933*'2 Diagnostics Ordering list'!L933</f>
        <v>0</v>
      </c>
      <c r="G968" s="2">
        <f>'2 Diagnostics Ordering list'!J933</f>
        <v>0</v>
      </c>
    </row>
    <row r="969" spans="1:7" x14ac:dyDescent="0.2">
      <c r="A969" s="2">
        <f>'2 Diagnostics Ordering list'!A934</f>
        <v>0</v>
      </c>
      <c r="B969" s="2">
        <f>'2 Diagnostics Ordering list'!F934</f>
        <v>0</v>
      </c>
      <c r="C969" s="2">
        <f>'2 Diagnostics Ordering list'!G934</f>
        <v>0</v>
      </c>
      <c r="D969" s="2">
        <f>'2 Diagnostics Ordering list'!K934</f>
        <v>0</v>
      </c>
      <c r="E969" s="2">
        <f>'2 Diagnostics Ordering list'!G934*'2 Diagnostics Ordering list'!P934</f>
        <v>0</v>
      </c>
      <c r="F969" s="2">
        <f>'2 Diagnostics Ordering list'!G934*'2 Diagnostics Ordering list'!L934</f>
        <v>0</v>
      </c>
      <c r="G969" s="2">
        <f>'2 Diagnostics Ordering list'!J934</f>
        <v>0</v>
      </c>
    </row>
    <row r="970" spans="1:7" x14ac:dyDescent="0.2">
      <c r="A970" s="2">
        <f>'2 Diagnostics Ordering list'!A935</f>
        <v>0</v>
      </c>
      <c r="B970" s="2">
        <f>'2 Diagnostics Ordering list'!F935</f>
        <v>0</v>
      </c>
      <c r="C970" s="2">
        <f>'2 Diagnostics Ordering list'!G935</f>
        <v>0</v>
      </c>
      <c r="D970" s="2">
        <f>'2 Diagnostics Ordering list'!K935</f>
        <v>0</v>
      </c>
      <c r="E970" s="2">
        <f>'2 Diagnostics Ordering list'!G935*'2 Diagnostics Ordering list'!P935</f>
        <v>0</v>
      </c>
      <c r="F970" s="2">
        <f>'2 Diagnostics Ordering list'!G935*'2 Diagnostics Ordering list'!L935</f>
        <v>0</v>
      </c>
      <c r="G970" s="2">
        <f>'2 Diagnostics Ordering list'!J935</f>
        <v>0</v>
      </c>
    </row>
    <row r="971" spans="1:7" x14ac:dyDescent="0.2">
      <c r="A971" s="2">
        <f>'2 Diagnostics Ordering list'!A936</f>
        <v>0</v>
      </c>
      <c r="B971" s="2">
        <f>'2 Diagnostics Ordering list'!F936</f>
        <v>0</v>
      </c>
      <c r="C971" s="2">
        <f>'2 Diagnostics Ordering list'!G936</f>
        <v>0</v>
      </c>
      <c r="D971" s="2">
        <f>'2 Diagnostics Ordering list'!K936</f>
        <v>0</v>
      </c>
      <c r="E971" s="2">
        <f>'2 Diagnostics Ordering list'!G936*'2 Diagnostics Ordering list'!P936</f>
        <v>0</v>
      </c>
      <c r="F971" s="2">
        <f>'2 Diagnostics Ordering list'!G936*'2 Diagnostics Ordering list'!L936</f>
        <v>0</v>
      </c>
      <c r="G971" s="2">
        <f>'2 Diagnostics Ordering list'!J936</f>
        <v>0</v>
      </c>
    </row>
    <row r="972" spans="1:7" x14ac:dyDescent="0.2">
      <c r="A972" s="2">
        <f>'2 Diagnostics Ordering list'!A937</f>
        <v>0</v>
      </c>
      <c r="B972" s="2">
        <f>'2 Diagnostics Ordering list'!F937</f>
        <v>0</v>
      </c>
      <c r="C972" s="2">
        <f>'2 Diagnostics Ordering list'!G937</f>
        <v>0</v>
      </c>
      <c r="D972" s="2">
        <f>'2 Diagnostics Ordering list'!K937</f>
        <v>0</v>
      </c>
      <c r="E972" s="2">
        <f>'2 Diagnostics Ordering list'!G937*'2 Diagnostics Ordering list'!P937</f>
        <v>0</v>
      </c>
      <c r="F972" s="2">
        <f>'2 Diagnostics Ordering list'!G937*'2 Diagnostics Ordering list'!L937</f>
        <v>0</v>
      </c>
      <c r="G972" s="2">
        <f>'2 Diagnostics Ordering list'!J937</f>
        <v>0</v>
      </c>
    </row>
    <row r="973" spans="1:7" x14ac:dyDescent="0.2">
      <c r="A973" s="2">
        <f>'2 Diagnostics Ordering list'!A938</f>
        <v>0</v>
      </c>
      <c r="B973" s="2">
        <f>'2 Diagnostics Ordering list'!F938</f>
        <v>0</v>
      </c>
      <c r="C973" s="2">
        <f>'2 Diagnostics Ordering list'!G938</f>
        <v>0</v>
      </c>
      <c r="D973" s="2">
        <f>'2 Diagnostics Ordering list'!K938</f>
        <v>0</v>
      </c>
      <c r="E973" s="2">
        <f>'2 Diagnostics Ordering list'!G938*'2 Diagnostics Ordering list'!P938</f>
        <v>0</v>
      </c>
      <c r="F973" s="2">
        <f>'2 Diagnostics Ordering list'!G938*'2 Diagnostics Ordering list'!L938</f>
        <v>0</v>
      </c>
      <c r="G973" s="2">
        <f>'2 Diagnostics Ordering list'!J938</f>
        <v>0</v>
      </c>
    </row>
    <row r="974" spans="1:7" x14ac:dyDescent="0.2">
      <c r="A974" s="2">
        <f>'2 Diagnostics Ordering list'!A939</f>
        <v>0</v>
      </c>
      <c r="B974" s="2">
        <f>'2 Diagnostics Ordering list'!F939</f>
        <v>0</v>
      </c>
      <c r="C974" s="2">
        <f>'2 Diagnostics Ordering list'!G939</f>
        <v>0</v>
      </c>
      <c r="D974" s="2">
        <f>'2 Diagnostics Ordering list'!K939</f>
        <v>0</v>
      </c>
      <c r="E974" s="2">
        <f>'2 Diagnostics Ordering list'!G939*'2 Diagnostics Ordering list'!P939</f>
        <v>0</v>
      </c>
      <c r="F974" s="2">
        <f>'2 Diagnostics Ordering list'!G939*'2 Diagnostics Ordering list'!L939</f>
        <v>0</v>
      </c>
      <c r="G974" s="2">
        <f>'2 Diagnostics Ordering list'!J939</f>
        <v>0</v>
      </c>
    </row>
    <row r="975" spans="1:7" x14ac:dyDescent="0.2">
      <c r="A975" s="2">
        <f>'2 Diagnostics Ordering list'!A940</f>
        <v>0</v>
      </c>
      <c r="B975" s="2">
        <f>'2 Diagnostics Ordering list'!F940</f>
        <v>0</v>
      </c>
      <c r="C975" s="2">
        <f>'2 Diagnostics Ordering list'!G940</f>
        <v>0</v>
      </c>
      <c r="D975" s="2">
        <f>'2 Diagnostics Ordering list'!K940</f>
        <v>0</v>
      </c>
      <c r="E975" s="2">
        <f>'2 Diagnostics Ordering list'!G940*'2 Diagnostics Ordering list'!P940</f>
        <v>0</v>
      </c>
      <c r="F975" s="2">
        <f>'2 Diagnostics Ordering list'!G940*'2 Diagnostics Ordering list'!L940</f>
        <v>0</v>
      </c>
      <c r="G975" s="2">
        <f>'2 Diagnostics Ordering list'!J940</f>
        <v>0</v>
      </c>
    </row>
    <row r="976" spans="1:7" x14ac:dyDescent="0.2">
      <c r="A976" s="2">
        <f>'2 Diagnostics Ordering list'!A941</f>
        <v>0</v>
      </c>
      <c r="B976" s="2">
        <f>'2 Diagnostics Ordering list'!F941</f>
        <v>0</v>
      </c>
      <c r="C976" s="2">
        <f>'2 Diagnostics Ordering list'!G941</f>
        <v>0</v>
      </c>
      <c r="D976" s="2">
        <f>'2 Diagnostics Ordering list'!K941</f>
        <v>0</v>
      </c>
      <c r="E976" s="2">
        <f>'2 Diagnostics Ordering list'!G941*'2 Diagnostics Ordering list'!P941</f>
        <v>0</v>
      </c>
      <c r="F976" s="2">
        <f>'2 Diagnostics Ordering list'!G941*'2 Diagnostics Ordering list'!L941</f>
        <v>0</v>
      </c>
      <c r="G976" s="2">
        <f>'2 Diagnostics Ordering list'!J941</f>
        <v>0</v>
      </c>
    </row>
    <row r="977" spans="1:7" x14ac:dyDescent="0.2">
      <c r="A977" s="2">
        <f>'2 Diagnostics Ordering list'!A942</f>
        <v>0</v>
      </c>
      <c r="B977" s="2">
        <f>'2 Diagnostics Ordering list'!F942</f>
        <v>0</v>
      </c>
      <c r="C977" s="2">
        <f>'2 Diagnostics Ordering list'!G942</f>
        <v>0</v>
      </c>
      <c r="D977" s="2">
        <f>'2 Diagnostics Ordering list'!K942</f>
        <v>0</v>
      </c>
      <c r="E977" s="2">
        <f>'2 Diagnostics Ordering list'!G942*'2 Diagnostics Ordering list'!P942</f>
        <v>0</v>
      </c>
      <c r="F977" s="2">
        <f>'2 Diagnostics Ordering list'!G942*'2 Diagnostics Ordering list'!L942</f>
        <v>0</v>
      </c>
      <c r="G977" s="2">
        <f>'2 Diagnostics Ordering list'!J942</f>
        <v>0</v>
      </c>
    </row>
    <row r="978" spans="1:7" x14ac:dyDescent="0.2">
      <c r="A978" s="2">
        <f>'2 Diagnostics Ordering list'!A943</f>
        <v>0</v>
      </c>
      <c r="B978" s="2">
        <f>'2 Diagnostics Ordering list'!F943</f>
        <v>0</v>
      </c>
      <c r="C978" s="2">
        <f>'2 Diagnostics Ordering list'!G943</f>
        <v>0</v>
      </c>
      <c r="D978" s="2">
        <f>'2 Diagnostics Ordering list'!K943</f>
        <v>0</v>
      </c>
      <c r="E978" s="2">
        <f>'2 Diagnostics Ordering list'!G943*'2 Diagnostics Ordering list'!P943</f>
        <v>0</v>
      </c>
      <c r="F978" s="2">
        <f>'2 Diagnostics Ordering list'!G943*'2 Diagnostics Ordering list'!L943</f>
        <v>0</v>
      </c>
      <c r="G978" s="2">
        <f>'2 Diagnostics Ordering list'!J943</f>
        <v>0</v>
      </c>
    </row>
    <row r="979" spans="1:7" x14ac:dyDescent="0.2">
      <c r="A979" s="2">
        <f>'2 Diagnostics Ordering list'!A944</f>
        <v>0</v>
      </c>
      <c r="B979" s="2">
        <f>'2 Diagnostics Ordering list'!F944</f>
        <v>0</v>
      </c>
      <c r="C979" s="2">
        <f>'2 Diagnostics Ordering list'!G944</f>
        <v>0</v>
      </c>
      <c r="D979" s="2">
        <f>'2 Diagnostics Ordering list'!K944</f>
        <v>0</v>
      </c>
      <c r="E979" s="2">
        <f>'2 Diagnostics Ordering list'!G944*'2 Diagnostics Ordering list'!P944</f>
        <v>0</v>
      </c>
      <c r="F979" s="2">
        <f>'2 Diagnostics Ordering list'!G944*'2 Diagnostics Ordering list'!L944</f>
        <v>0</v>
      </c>
      <c r="G979" s="2">
        <f>'2 Diagnostics Ordering list'!J944</f>
        <v>0</v>
      </c>
    </row>
    <row r="980" spans="1:7" x14ac:dyDescent="0.2">
      <c r="A980" s="2">
        <f>'2 Diagnostics Ordering list'!A945</f>
        <v>0</v>
      </c>
      <c r="B980" s="2">
        <f>'2 Diagnostics Ordering list'!F945</f>
        <v>0</v>
      </c>
      <c r="C980" s="2">
        <f>'2 Diagnostics Ordering list'!G945</f>
        <v>0</v>
      </c>
      <c r="D980" s="2">
        <f>'2 Diagnostics Ordering list'!K945</f>
        <v>0</v>
      </c>
      <c r="E980" s="2">
        <f>'2 Diagnostics Ordering list'!G945*'2 Diagnostics Ordering list'!P945</f>
        <v>0</v>
      </c>
      <c r="F980" s="2">
        <f>'2 Diagnostics Ordering list'!G945*'2 Diagnostics Ordering list'!L945</f>
        <v>0</v>
      </c>
      <c r="G980" s="2">
        <f>'2 Diagnostics Ordering list'!J945</f>
        <v>0</v>
      </c>
    </row>
    <row r="981" spans="1:7" x14ac:dyDescent="0.2">
      <c r="A981" s="2">
        <f>'2 Diagnostics Ordering list'!A946</f>
        <v>0</v>
      </c>
      <c r="B981" s="2">
        <f>'2 Diagnostics Ordering list'!F946</f>
        <v>0</v>
      </c>
      <c r="C981" s="2">
        <f>'2 Diagnostics Ordering list'!G946</f>
        <v>0</v>
      </c>
      <c r="D981" s="2">
        <f>'2 Diagnostics Ordering list'!K946</f>
        <v>0</v>
      </c>
      <c r="E981" s="2">
        <f>'2 Diagnostics Ordering list'!G946*'2 Diagnostics Ordering list'!P946</f>
        <v>0</v>
      </c>
      <c r="F981" s="2">
        <f>'2 Diagnostics Ordering list'!G946*'2 Diagnostics Ordering list'!L946</f>
        <v>0</v>
      </c>
      <c r="G981" s="2">
        <f>'2 Diagnostics Ordering list'!J946</f>
        <v>0</v>
      </c>
    </row>
    <row r="982" spans="1:7" x14ac:dyDescent="0.2">
      <c r="A982" s="2">
        <f>'2 Diagnostics Ordering list'!A947</f>
        <v>0</v>
      </c>
      <c r="B982" s="2">
        <f>'2 Diagnostics Ordering list'!F947</f>
        <v>0</v>
      </c>
      <c r="C982" s="2">
        <f>'2 Diagnostics Ordering list'!G947</f>
        <v>0</v>
      </c>
      <c r="D982" s="2">
        <f>'2 Diagnostics Ordering list'!K947</f>
        <v>0</v>
      </c>
      <c r="E982" s="2">
        <f>'2 Diagnostics Ordering list'!G947*'2 Diagnostics Ordering list'!P947</f>
        <v>0</v>
      </c>
      <c r="F982" s="2">
        <f>'2 Diagnostics Ordering list'!G947*'2 Diagnostics Ordering list'!L947</f>
        <v>0</v>
      </c>
      <c r="G982" s="2">
        <f>'2 Diagnostics Ordering list'!J947</f>
        <v>0</v>
      </c>
    </row>
    <row r="983" spans="1:7" x14ac:dyDescent="0.2">
      <c r="A983" s="2">
        <f>'2 Diagnostics Ordering list'!A948</f>
        <v>0</v>
      </c>
      <c r="B983" s="2">
        <f>'2 Diagnostics Ordering list'!F948</f>
        <v>0</v>
      </c>
      <c r="C983" s="2">
        <f>'2 Diagnostics Ordering list'!G948</f>
        <v>0</v>
      </c>
      <c r="D983" s="2">
        <f>'2 Diagnostics Ordering list'!K948</f>
        <v>0</v>
      </c>
      <c r="E983" s="2">
        <f>'2 Diagnostics Ordering list'!G948*'2 Diagnostics Ordering list'!P948</f>
        <v>0</v>
      </c>
      <c r="F983" s="2">
        <f>'2 Diagnostics Ordering list'!G948*'2 Diagnostics Ordering list'!L948</f>
        <v>0</v>
      </c>
      <c r="G983" s="2">
        <f>'2 Diagnostics Ordering list'!J948</f>
        <v>0</v>
      </c>
    </row>
    <row r="984" spans="1:7" x14ac:dyDescent="0.2">
      <c r="A984" s="2">
        <f>'2 Diagnostics Ordering list'!A949</f>
        <v>0</v>
      </c>
      <c r="B984" s="2">
        <f>'2 Diagnostics Ordering list'!F949</f>
        <v>0</v>
      </c>
      <c r="C984" s="2">
        <f>'2 Diagnostics Ordering list'!G949</f>
        <v>0</v>
      </c>
      <c r="D984" s="2">
        <f>'2 Diagnostics Ordering list'!K949</f>
        <v>0</v>
      </c>
      <c r="E984" s="2">
        <f>'2 Diagnostics Ordering list'!G949*'2 Diagnostics Ordering list'!P949</f>
        <v>0</v>
      </c>
      <c r="F984" s="2">
        <f>'2 Diagnostics Ordering list'!G949*'2 Diagnostics Ordering list'!L949</f>
        <v>0</v>
      </c>
      <c r="G984" s="2">
        <f>'2 Diagnostics Ordering list'!J949</f>
        <v>0</v>
      </c>
    </row>
    <row r="985" spans="1:7" x14ac:dyDescent="0.2">
      <c r="A985" s="2">
        <f>'2 Diagnostics Ordering list'!A950</f>
        <v>0</v>
      </c>
      <c r="B985" s="2">
        <f>'2 Diagnostics Ordering list'!F950</f>
        <v>0</v>
      </c>
      <c r="C985" s="2">
        <f>'2 Diagnostics Ordering list'!G950</f>
        <v>0</v>
      </c>
      <c r="D985" s="2">
        <f>'2 Diagnostics Ordering list'!K950</f>
        <v>0</v>
      </c>
      <c r="E985" s="2">
        <f>'2 Diagnostics Ordering list'!G950*'2 Diagnostics Ordering list'!P950</f>
        <v>0</v>
      </c>
      <c r="F985" s="2">
        <f>'2 Diagnostics Ordering list'!G950*'2 Diagnostics Ordering list'!L950</f>
        <v>0</v>
      </c>
      <c r="G985" s="2">
        <f>'2 Diagnostics Ordering list'!J950</f>
        <v>0</v>
      </c>
    </row>
    <row r="986" spans="1:7" x14ac:dyDescent="0.2">
      <c r="A986" s="2">
        <f>'2 Diagnostics Ordering list'!A951</f>
        <v>0</v>
      </c>
      <c r="B986" s="2">
        <f>'2 Diagnostics Ordering list'!F951</f>
        <v>0</v>
      </c>
      <c r="C986" s="2">
        <f>'2 Diagnostics Ordering list'!G951</f>
        <v>0</v>
      </c>
      <c r="D986" s="2">
        <f>'2 Diagnostics Ordering list'!K951</f>
        <v>0</v>
      </c>
      <c r="E986" s="2">
        <f>'2 Diagnostics Ordering list'!G951*'2 Diagnostics Ordering list'!P951</f>
        <v>0</v>
      </c>
      <c r="F986" s="2">
        <f>'2 Diagnostics Ordering list'!G951*'2 Diagnostics Ordering list'!L951</f>
        <v>0</v>
      </c>
      <c r="G986" s="2">
        <f>'2 Diagnostics Ordering list'!J951</f>
        <v>0</v>
      </c>
    </row>
    <row r="987" spans="1:7" x14ac:dyDescent="0.2">
      <c r="A987" s="2">
        <f>'2 Diagnostics Ordering list'!A952</f>
        <v>0</v>
      </c>
      <c r="B987" s="2">
        <f>'2 Diagnostics Ordering list'!F952</f>
        <v>0</v>
      </c>
      <c r="C987" s="2">
        <f>'2 Diagnostics Ordering list'!G952</f>
        <v>0</v>
      </c>
      <c r="D987" s="2">
        <f>'2 Diagnostics Ordering list'!K952</f>
        <v>0</v>
      </c>
      <c r="E987" s="2">
        <f>'2 Diagnostics Ordering list'!G952*'2 Diagnostics Ordering list'!P952</f>
        <v>0</v>
      </c>
      <c r="F987" s="2">
        <f>'2 Diagnostics Ordering list'!G952*'2 Diagnostics Ordering list'!L952</f>
        <v>0</v>
      </c>
      <c r="G987" s="2">
        <f>'2 Diagnostics Ordering list'!J952</f>
        <v>0</v>
      </c>
    </row>
    <row r="988" spans="1:7" x14ac:dyDescent="0.2">
      <c r="A988" s="2">
        <f>'2 Diagnostics Ordering list'!A953</f>
        <v>0</v>
      </c>
      <c r="B988" s="2">
        <f>'2 Diagnostics Ordering list'!F953</f>
        <v>0</v>
      </c>
      <c r="C988" s="2">
        <f>'2 Diagnostics Ordering list'!G953</f>
        <v>0</v>
      </c>
      <c r="D988" s="2">
        <f>'2 Diagnostics Ordering list'!K953</f>
        <v>0</v>
      </c>
      <c r="E988" s="2">
        <f>'2 Diagnostics Ordering list'!G953*'2 Diagnostics Ordering list'!P953</f>
        <v>0</v>
      </c>
      <c r="F988" s="2">
        <f>'2 Diagnostics Ordering list'!G953*'2 Diagnostics Ordering list'!L953</f>
        <v>0</v>
      </c>
      <c r="G988" s="2">
        <f>'2 Diagnostics Ordering list'!J953</f>
        <v>0</v>
      </c>
    </row>
    <row r="989" spans="1:7" x14ac:dyDescent="0.2">
      <c r="A989" s="2">
        <f>'2 Diagnostics Ordering list'!A954</f>
        <v>0</v>
      </c>
      <c r="B989" s="2">
        <f>'2 Diagnostics Ordering list'!F954</f>
        <v>0</v>
      </c>
      <c r="C989" s="2">
        <f>'2 Diagnostics Ordering list'!G954</f>
        <v>0</v>
      </c>
      <c r="D989" s="2">
        <f>'2 Diagnostics Ordering list'!K954</f>
        <v>0</v>
      </c>
      <c r="E989" s="2">
        <f>'2 Diagnostics Ordering list'!G954*'2 Diagnostics Ordering list'!P954</f>
        <v>0</v>
      </c>
      <c r="F989" s="2">
        <f>'2 Diagnostics Ordering list'!G954*'2 Diagnostics Ordering list'!L954</f>
        <v>0</v>
      </c>
      <c r="G989" s="2">
        <f>'2 Diagnostics Ordering list'!J954</f>
        <v>0</v>
      </c>
    </row>
    <row r="990" spans="1:7" x14ac:dyDescent="0.2">
      <c r="A990" s="2">
        <f>'2 Diagnostics Ordering list'!A955</f>
        <v>0</v>
      </c>
      <c r="B990" s="2">
        <f>'2 Diagnostics Ordering list'!F955</f>
        <v>0</v>
      </c>
      <c r="C990" s="2">
        <f>'2 Diagnostics Ordering list'!G955</f>
        <v>0</v>
      </c>
      <c r="D990" s="2">
        <f>'2 Diagnostics Ordering list'!K955</f>
        <v>0</v>
      </c>
      <c r="E990" s="2">
        <f>'2 Diagnostics Ordering list'!G955*'2 Diagnostics Ordering list'!P955</f>
        <v>0</v>
      </c>
      <c r="F990" s="2">
        <f>'2 Diagnostics Ordering list'!G955*'2 Diagnostics Ordering list'!L955</f>
        <v>0</v>
      </c>
      <c r="G990" s="2">
        <f>'2 Diagnostics Ordering list'!J955</f>
        <v>0</v>
      </c>
    </row>
    <row r="991" spans="1:7" x14ac:dyDescent="0.2">
      <c r="A991" s="2">
        <f>'2 Diagnostics Ordering list'!A956</f>
        <v>0</v>
      </c>
      <c r="B991" s="2">
        <f>'2 Diagnostics Ordering list'!F956</f>
        <v>0</v>
      </c>
      <c r="C991" s="2">
        <f>'2 Diagnostics Ordering list'!G956</f>
        <v>0</v>
      </c>
      <c r="D991" s="2">
        <f>'2 Diagnostics Ordering list'!K956</f>
        <v>0</v>
      </c>
      <c r="E991" s="2">
        <f>'2 Diagnostics Ordering list'!G956*'2 Diagnostics Ordering list'!P956</f>
        <v>0</v>
      </c>
      <c r="F991" s="2">
        <f>'2 Diagnostics Ordering list'!G956*'2 Diagnostics Ordering list'!L956</f>
        <v>0</v>
      </c>
      <c r="G991" s="2">
        <f>'2 Diagnostics Ordering list'!J956</f>
        <v>0</v>
      </c>
    </row>
    <row r="992" spans="1:7" x14ac:dyDescent="0.2">
      <c r="A992" s="2">
        <f>'2 Diagnostics Ordering list'!A957</f>
        <v>0</v>
      </c>
      <c r="B992" s="2">
        <f>'2 Diagnostics Ordering list'!F957</f>
        <v>0</v>
      </c>
      <c r="C992" s="2">
        <f>'2 Diagnostics Ordering list'!G957</f>
        <v>0</v>
      </c>
      <c r="D992" s="2">
        <f>'2 Diagnostics Ordering list'!K957</f>
        <v>0</v>
      </c>
      <c r="E992" s="2">
        <f>'2 Diagnostics Ordering list'!G957*'2 Diagnostics Ordering list'!P957</f>
        <v>0</v>
      </c>
      <c r="F992" s="2">
        <f>'2 Diagnostics Ordering list'!G957*'2 Diagnostics Ordering list'!L957</f>
        <v>0</v>
      </c>
      <c r="G992" s="2">
        <f>'2 Diagnostics Ordering list'!J957</f>
        <v>0</v>
      </c>
    </row>
    <row r="993" spans="1:7" x14ac:dyDescent="0.2">
      <c r="A993" s="2">
        <f>'2 Diagnostics Ordering list'!A958</f>
        <v>0</v>
      </c>
      <c r="B993" s="2">
        <f>'2 Diagnostics Ordering list'!F958</f>
        <v>0</v>
      </c>
      <c r="C993" s="2">
        <f>'2 Diagnostics Ordering list'!G958</f>
        <v>0</v>
      </c>
      <c r="D993" s="2">
        <f>'2 Diagnostics Ordering list'!K958</f>
        <v>0</v>
      </c>
      <c r="E993" s="2">
        <f>'2 Diagnostics Ordering list'!G958*'2 Diagnostics Ordering list'!P958</f>
        <v>0</v>
      </c>
      <c r="F993" s="2">
        <f>'2 Diagnostics Ordering list'!G958*'2 Diagnostics Ordering list'!L958</f>
        <v>0</v>
      </c>
      <c r="G993" s="2">
        <f>'2 Diagnostics Ordering list'!J958</f>
        <v>0</v>
      </c>
    </row>
    <row r="994" spans="1:7" x14ac:dyDescent="0.2">
      <c r="A994" s="2">
        <f>'2 Diagnostics Ordering list'!A959</f>
        <v>0</v>
      </c>
      <c r="B994" s="2">
        <f>'2 Diagnostics Ordering list'!F959</f>
        <v>0</v>
      </c>
      <c r="C994" s="2">
        <f>'2 Diagnostics Ordering list'!G959</f>
        <v>0</v>
      </c>
      <c r="D994" s="2">
        <f>'2 Diagnostics Ordering list'!K959</f>
        <v>0</v>
      </c>
      <c r="E994" s="2">
        <f>'2 Diagnostics Ordering list'!G959*'2 Diagnostics Ordering list'!P959</f>
        <v>0</v>
      </c>
      <c r="F994" s="2">
        <f>'2 Diagnostics Ordering list'!G959*'2 Diagnostics Ordering list'!L959</f>
        <v>0</v>
      </c>
      <c r="G994" s="2">
        <f>'2 Diagnostics Ordering list'!J959</f>
        <v>0</v>
      </c>
    </row>
    <row r="995" spans="1:7" x14ac:dyDescent="0.2">
      <c r="A995" s="2">
        <f>'2 Diagnostics Ordering list'!A960</f>
        <v>0</v>
      </c>
      <c r="B995" s="2">
        <f>'2 Diagnostics Ordering list'!F960</f>
        <v>0</v>
      </c>
      <c r="C995" s="2">
        <f>'2 Diagnostics Ordering list'!G960</f>
        <v>0</v>
      </c>
      <c r="D995" s="2">
        <f>'2 Diagnostics Ordering list'!K960</f>
        <v>0</v>
      </c>
      <c r="E995" s="2">
        <f>'2 Diagnostics Ordering list'!G960*'2 Diagnostics Ordering list'!P960</f>
        <v>0</v>
      </c>
      <c r="F995" s="2">
        <f>'2 Diagnostics Ordering list'!G960*'2 Diagnostics Ordering list'!L960</f>
        <v>0</v>
      </c>
      <c r="G995" s="2">
        <f>'2 Diagnostics Ordering list'!J960</f>
        <v>0</v>
      </c>
    </row>
    <row r="996" spans="1:7" x14ac:dyDescent="0.2">
      <c r="A996" s="2">
        <f>'2 Diagnostics Ordering list'!A961</f>
        <v>0</v>
      </c>
      <c r="B996" s="2">
        <f>'2 Diagnostics Ordering list'!F961</f>
        <v>0</v>
      </c>
      <c r="C996" s="2">
        <f>'2 Diagnostics Ordering list'!G961</f>
        <v>0</v>
      </c>
      <c r="D996" s="2">
        <f>'2 Diagnostics Ordering list'!K961</f>
        <v>0</v>
      </c>
      <c r="E996" s="2">
        <f>'2 Diagnostics Ordering list'!G961*'2 Diagnostics Ordering list'!P961</f>
        <v>0</v>
      </c>
      <c r="F996" s="2">
        <f>'2 Diagnostics Ordering list'!G961*'2 Diagnostics Ordering list'!L961</f>
        <v>0</v>
      </c>
      <c r="G996" s="2">
        <f>'2 Diagnostics Ordering list'!J961</f>
        <v>0</v>
      </c>
    </row>
    <row r="997" spans="1:7" x14ac:dyDescent="0.2">
      <c r="A997" s="2">
        <f>'2 Diagnostics Ordering list'!A962</f>
        <v>0</v>
      </c>
      <c r="B997" s="2">
        <f>'2 Diagnostics Ordering list'!F962</f>
        <v>0</v>
      </c>
      <c r="C997" s="2">
        <f>'2 Diagnostics Ordering list'!G962</f>
        <v>0</v>
      </c>
      <c r="D997" s="2">
        <f>'2 Diagnostics Ordering list'!K962</f>
        <v>0</v>
      </c>
      <c r="E997" s="2">
        <f>'2 Diagnostics Ordering list'!G962*'2 Diagnostics Ordering list'!P962</f>
        <v>0</v>
      </c>
      <c r="F997" s="2">
        <f>'2 Diagnostics Ordering list'!G962*'2 Diagnostics Ordering list'!L962</f>
        <v>0</v>
      </c>
      <c r="G997" s="2">
        <f>'2 Diagnostics Ordering list'!J962</f>
        <v>0</v>
      </c>
    </row>
    <row r="998" spans="1:7" x14ac:dyDescent="0.2">
      <c r="A998" s="2">
        <f>'2 Diagnostics Ordering list'!A963</f>
        <v>0</v>
      </c>
      <c r="B998" s="2">
        <f>'2 Diagnostics Ordering list'!F963</f>
        <v>0</v>
      </c>
      <c r="C998" s="2">
        <f>'2 Diagnostics Ordering list'!G963</f>
        <v>0</v>
      </c>
      <c r="D998" s="2">
        <f>'2 Diagnostics Ordering list'!K963</f>
        <v>0</v>
      </c>
      <c r="E998" s="2">
        <f>'2 Diagnostics Ordering list'!G963*'2 Diagnostics Ordering list'!P963</f>
        <v>0</v>
      </c>
      <c r="F998" s="2">
        <f>'2 Diagnostics Ordering list'!G963*'2 Diagnostics Ordering list'!L963</f>
        <v>0</v>
      </c>
      <c r="G998" s="2">
        <f>'2 Diagnostics Ordering list'!J963</f>
        <v>0</v>
      </c>
    </row>
    <row r="999" spans="1:7" x14ac:dyDescent="0.2">
      <c r="A999" s="2">
        <f>'2 Diagnostics Ordering list'!A964</f>
        <v>0</v>
      </c>
      <c r="B999" s="2">
        <f>'2 Diagnostics Ordering list'!F964</f>
        <v>0</v>
      </c>
      <c r="C999" s="2">
        <f>'2 Diagnostics Ordering list'!G964</f>
        <v>0</v>
      </c>
      <c r="D999" s="2">
        <f>'2 Diagnostics Ordering list'!K964</f>
        <v>0</v>
      </c>
      <c r="E999" s="2">
        <f>'2 Diagnostics Ordering list'!G964*'2 Diagnostics Ordering list'!P964</f>
        <v>0</v>
      </c>
      <c r="F999" s="2">
        <f>'2 Diagnostics Ordering list'!G964*'2 Diagnostics Ordering list'!L964</f>
        <v>0</v>
      </c>
      <c r="G999" s="2">
        <f>'2 Diagnostics Ordering list'!J964</f>
        <v>0</v>
      </c>
    </row>
    <row r="1000" spans="1:7" x14ac:dyDescent="0.2">
      <c r="A1000" s="2">
        <f>'2 Diagnostics Ordering list'!A965</f>
        <v>0</v>
      </c>
      <c r="B1000" s="2">
        <f>'2 Diagnostics Ordering list'!F965</f>
        <v>0</v>
      </c>
      <c r="C1000" s="2">
        <f>'2 Diagnostics Ordering list'!G965</f>
        <v>0</v>
      </c>
      <c r="D1000" s="2">
        <f>'2 Diagnostics Ordering list'!K965</f>
        <v>0</v>
      </c>
      <c r="E1000" s="2">
        <f>'2 Diagnostics Ordering list'!G965*'2 Diagnostics Ordering list'!P965</f>
        <v>0</v>
      </c>
      <c r="F1000" s="2">
        <f>'2 Diagnostics Ordering list'!G965*'2 Diagnostics Ordering list'!L965</f>
        <v>0</v>
      </c>
      <c r="G1000" s="2">
        <f>'2 Diagnostics Ordering list'!J965</f>
        <v>0</v>
      </c>
    </row>
    <row r="1001" spans="1:7" x14ac:dyDescent="0.2">
      <c r="A1001" s="2">
        <f>'2 Diagnostics Ordering list'!A966</f>
        <v>0</v>
      </c>
      <c r="B1001" s="2">
        <f>'2 Diagnostics Ordering list'!F966</f>
        <v>0</v>
      </c>
      <c r="C1001" s="2">
        <f>'2 Diagnostics Ordering list'!G966</f>
        <v>0</v>
      </c>
      <c r="D1001" s="2">
        <f>'2 Diagnostics Ordering list'!K966</f>
        <v>0</v>
      </c>
      <c r="E1001" s="2">
        <f>'2 Diagnostics Ordering list'!G966*'2 Diagnostics Ordering list'!P966</f>
        <v>0</v>
      </c>
      <c r="F1001" s="2">
        <f>'2 Diagnostics Ordering list'!G966*'2 Diagnostics Ordering list'!L966</f>
        <v>0</v>
      </c>
      <c r="G1001" s="2">
        <f>'2 Diagnostics Ordering list'!J966</f>
        <v>0</v>
      </c>
    </row>
    <row r="1002" spans="1:7" x14ac:dyDescent="0.2">
      <c r="A1002" s="2">
        <f>'2 Diagnostics Ordering list'!A967</f>
        <v>0</v>
      </c>
      <c r="B1002" s="2">
        <f>'2 Diagnostics Ordering list'!F967</f>
        <v>0</v>
      </c>
      <c r="C1002" s="2">
        <f>'2 Diagnostics Ordering list'!G967</f>
        <v>0</v>
      </c>
      <c r="D1002" s="2">
        <f>'2 Diagnostics Ordering list'!K967</f>
        <v>0</v>
      </c>
      <c r="E1002" s="2">
        <f>'2 Diagnostics Ordering list'!G967*'2 Diagnostics Ordering list'!P967</f>
        <v>0</v>
      </c>
      <c r="F1002" s="2">
        <f>'2 Diagnostics Ordering list'!G967*'2 Diagnostics Ordering list'!L967</f>
        <v>0</v>
      </c>
      <c r="G1002" s="2">
        <f>'2 Diagnostics Ordering list'!J967</f>
        <v>0</v>
      </c>
    </row>
    <row r="1003" spans="1:7" x14ac:dyDescent="0.2">
      <c r="A1003" s="2">
        <f>'2 Diagnostics Ordering list'!A968</f>
        <v>0</v>
      </c>
      <c r="B1003" s="2">
        <f>'2 Diagnostics Ordering list'!F968</f>
        <v>0</v>
      </c>
      <c r="C1003" s="2">
        <f>'2 Diagnostics Ordering list'!G968</f>
        <v>0</v>
      </c>
      <c r="D1003" s="2">
        <f>'2 Diagnostics Ordering list'!K968</f>
        <v>0</v>
      </c>
      <c r="E1003" s="2">
        <f>'2 Diagnostics Ordering list'!G968*'2 Diagnostics Ordering list'!P968</f>
        <v>0</v>
      </c>
      <c r="F1003" s="2">
        <f>'2 Diagnostics Ordering list'!G968*'2 Diagnostics Ordering list'!L968</f>
        <v>0</v>
      </c>
      <c r="G1003" s="2">
        <f>'2 Diagnostics Ordering list'!J968</f>
        <v>0</v>
      </c>
    </row>
    <row r="1004" spans="1:7" x14ac:dyDescent="0.2">
      <c r="A1004" s="2">
        <f>'2 Diagnostics Ordering list'!A969</f>
        <v>0</v>
      </c>
      <c r="B1004" s="2">
        <f>'2 Diagnostics Ordering list'!F969</f>
        <v>0</v>
      </c>
      <c r="C1004" s="2">
        <f>'2 Diagnostics Ordering list'!G969</f>
        <v>0</v>
      </c>
      <c r="D1004" s="2">
        <f>'2 Diagnostics Ordering list'!K969</f>
        <v>0</v>
      </c>
      <c r="E1004" s="2">
        <f>'2 Diagnostics Ordering list'!G969*'2 Diagnostics Ordering list'!P969</f>
        <v>0</v>
      </c>
      <c r="F1004" s="2">
        <f>'2 Diagnostics Ordering list'!G969*'2 Diagnostics Ordering list'!L969</f>
        <v>0</v>
      </c>
      <c r="G1004" s="2">
        <f>'2 Diagnostics Ordering list'!J969</f>
        <v>0</v>
      </c>
    </row>
    <row r="1005" spans="1:7" x14ac:dyDescent="0.2">
      <c r="A1005" s="2">
        <f>'2 Diagnostics Ordering list'!A970</f>
        <v>0</v>
      </c>
      <c r="B1005" s="2">
        <f>'2 Diagnostics Ordering list'!F970</f>
        <v>0</v>
      </c>
      <c r="C1005" s="2">
        <f>'2 Diagnostics Ordering list'!G970</f>
        <v>0</v>
      </c>
      <c r="D1005" s="2">
        <f>'2 Diagnostics Ordering list'!K970</f>
        <v>0</v>
      </c>
      <c r="E1005" s="2">
        <f>'2 Diagnostics Ordering list'!G970*'2 Diagnostics Ordering list'!P970</f>
        <v>0</v>
      </c>
      <c r="F1005" s="2">
        <f>'2 Diagnostics Ordering list'!G970*'2 Diagnostics Ordering list'!L970</f>
        <v>0</v>
      </c>
      <c r="G1005" s="2">
        <f>'2 Diagnostics Ordering list'!J970</f>
        <v>0</v>
      </c>
    </row>
    <row r="1006" spans="1:7" x14ac:dyDescent="0.2">
      <c r="A1006" s="2">
        <f>'2 Diagnostics Ordering list'!A971</f>
        <v>0</v>
      </c>
      <c r="B1006" s="2">
        <f>'2 Diagnostics Ordering list'!F971</f>
        <v>0</v>
      </c>
      <c r="C1006" s="2">
        <f>'2 Diagnostics Ordering list'!G971</f>
        <v>0</v>
      </c>
      <c r="D1006" s="2">
        <f>'2 Diagnostics Ordering list'!K971</f>
        <v>0</v>
      </c>
      <c r="E1006" s="2">
        <f>'2 Diagnostics Ordering list'!G971*'2 Diagnostics Ordering list'!P971</f>
        <v>0</v>
      </c>
      <c r="F1006" s="2">
        <f>'2 Diagnostics Ordering list'!G971*'2 Diagnostics Ordering list'!L971</f>
        <v>0</v>
      </c>
      <c r="G1006" s="2">
        <f>'2 Diagnostics Ordering list'!J971</f>
        <v>0</v>
      </c>
    </row>
    <row r="1007" spans="1:7" x14ac:dyDescent="0.2">
      <c r="A1007" s="2">
        <f>'2 Diagnostics Ordering list'!A972</f>
        <v>0</v>
      </c>
      <c r="B1007" s="2">
        <f>'2 Diagnostics Ordering list'!F972</f>
        <v>0</v>
      </c>
      <c r="C1007" s="2">
        <f>'2 Diagnostics Ordering list'!G972</f>
        <v>0</v>
      </c>
      <c r="D1007" s="2">
        <f>'2 Diagnostics Ordering list'!K972</f>
        <v>0</v>
      </c>
      <c r="E1007" s="2">
        <f>'2 Diagnostics Ordering list'!G972*'2 Diagnostics Ordering list'!P972</f>
        <v>0</v>
      </c>
      <c r="F1007" s="2">
        <f>'2 Diagnostics Ordering list'!G972*'2 Diagnostics Ordering list'!L972</f>
        <v>0</v>
      </c>
      <c r="G1007" s="2">
        <f>'2 Diagnostics Ordering list'!J972</f>
        <v>0</v>
      </c>
    </row>
    <row r="1008" spans="1:7" x14ac:dyDescent="0.2">
      <c r="A1008" s="2">
        <f>'2 Diagnostics Ordering list'!A973</f>
        <v>0</v>
      </c>
      <c r="B1008" s="2">
        <f>'2 Diagnostics Ordering list'!F973</f>
        <v>0</v>
      </c>
      <c r="C1008" s="2">
        <f>'2 Diagnostics Ordering list'!G973</f>
        <v>0</v>
      </c>
      <c r="D1008" s="2">
        <f>'2 Diagnostics Ordering list'!K973</f>
        <v>0</v>
      </c>
      <c r="E1008" s="2">
        <f>'2 Diagnostics Ordering list'!G973*'2 Diagnostics Ordering list'!P973</f>
        <v>0</v>
      </c>
      <c r="F1008" s="2">
        <f>'2 Diagnostics Ordering list'!G973*'2 Diagnostics Ordering list'!L973</f>
        <v>0</v>
      </c>
      <c r="G1008" s="2">
        <f>'2 Diagnostics Ordering list'!J973</f>
        <v>0</v>
      </c>
    </row>
    <row r="1009" spans="1:7" x14ac:dyDescent="0.2">
      <c r="A1009" s="2">
        <f>'2 Diagnostics Ordering list'!A974</f>
        <v>0</v>
      </c>
      <c r="B1009" s="2">
        <f>'2 Diagnostics Ordering list'!F974</f>
        <v>0</v>
      </c>
      <c r="C1009" s="2">
        <f>'2 Diagnostics Ordering list'!G974</f>
        <v>0</v>
      </c>
      <c r="D1009" s="2">
        <f>'2 Diagnostics Ordering list'!K974</f>
        <v>0</v>
      </c>
      <c r="E1009" s="2">
        <f>'2 Diagnostics Ordering list'!G974*'2 Diagnostics Ordering list'!P974</f>
        <v>0</v>
      </c>
      <c r="F1009" s="2">
        <f>'2 Diagnostics Ordering list'!G974*'2 Diagnostics Ordering list'!L974</f>
        <v>0</v>
      </c>
      <c r="G1009" s="2">
        <f>'2 Diagnostics Ordering list'!J974</f>
        <v>0</v>
      </c>
    </row>
    <row r="1010" spans="1:7" x14ac:dyDescent="0.2">
      <c r="A1010" s="2">
        <f>'2 Diagnostics Ordering list'!A975</f>
        <v>0</v>
      </c>
      <c r="B1010" s="2">
        <f>'2 Diagnostics Ordering list'!F975</f>
        <v>0</v>
      </c>
      <c r="C1010" s="2">
        <f>'2 Diagnostics Ordering list'!G975</f>
        <v>0</v>
      </c>
      <c r="D1010" s="2">
        <f>'2 Diagnostics Ordering list'!K975</f>
        <v>0</v>
      </c>
      <c r="E1010" s="2">
        <f>'2 Diagnostics Ordering list'!G975*'2 Diagnostics Ordering list'!P975</f>
        <v>0</v>
      </c>
      <c r="F1010" s="2">
        <f>'2 Diagnostics Ordering list'!G975*'2 Diagnostics Ordering list'!L975</f>
        <v>0</v>
      </c>
      <c r="G1010" s="2">
        <f>'2 Diagnostics Ordering list'!J975</f>
        <v>0</v>
      </c>
    </row>
    <row r="1011" spans="1:7" x14ac:dyDescent="0.2">
      <c r="A1011" s="2">
        <f>'2 Diagnostics Ordering list'!A976</f>
        <v>0</v>
      </c>
      <c r="B1011" s="2">
        <f>'2 Diagnostics Ordering list'!F976</f>
        <v>0</v>
      </c>
      <c r="C1011" s="2">
        <f>'2 Diagnostics Ordering list'!G976</f>
        <v>0</v>
      </c>
      <c r="D1011" s="2">
        <f>'2 Diagnostics Ordering list'!K976</f>
        <v>0</v>
      </c>
      <c r="E1011" s="2">
        <f>'2 Diagnostics Ordering list'!G976*'2 Diagnostics Ordering list'!P976</f>
        <v>0</v>
      </c>
      <c r="F1011" s="2">
        <f>'2 Diagnostics Ordering list'!G976*'2 Diagnostics Ordering list'!L976</f>
        <v>0</v>
      </c>
      <c r="G1011" s="2">
        <f>'2 Diagnostics Ordering list'!J976</f>
        <v>0</v>
      </c>
    </row>
    <row r="1012" spans="1:7" x14ac:dyDescent="0.2">
      <c r="A1012" s="2">
        <f>'2 Diagnostics Ordering list'!A977</f>
        <v>0</v>
      </c>
      <c r="B1012" s="2">
        <f>'2 Diagnostics Ordering list'!F977</f>
        <v>0</v>
      </c>
      <c r="C1012" s="2">
        <f>'2 Diagnostics Ordering list'!G977</f>
        <v>0</v>
      </c>
      <c r="D1012" s="2">
        <f>'2 Diagnostics Ordering list'!K977</f>
        <v>0</v>
      </c>
      <c r="E1012" s="2">
        <f>'2 Diagnostics Ordering list'!G977*'2 Diagnostics Ordering list'!P977</f>
        <v>0</v>
      </c>
      <c r="F1012" s="2">
        <f>'2 Diagnostics Ordering list'!G977*'2 Diagnostics Ordering list'!L977</f>
        <v>0</v>
      </c>
      <c r="G1012" s="2">
        <f>'2 Diagnostics Ordering list'!J977</f>
        <v>0</v>
      </c>
    </row>
    <row r="1013" spans="1:7" x14ac:dyDescent="0.2">
      <c r="A1013" s="2">
        <f>'2 Diagnostics Ordering list'!A978</f>
        <v>0</v>
      </c>
      <c r="B1013" s="2">
        <f>'2 Diagnostics Ordering list'!F978</f>
        <v>0</v>
      </c>
      <c r="C1013" s="2">
        <f>'2 Diagnostics Ordering list'!G978</f>
        <v>0</v>
      </c>
      <c r="D1013" s="2">
        <f>'2 Diagnostics Ordering list'!K978</f>
        <v>0</v>
      </c>
      <c r="E1013" s="2">
        <f>'2 Diagnostics Ordering list'!G978*'2 Diagnostics Ordering list'!P978</f>
        <v>0</v>
      </c>
      <c r="F1013" s="2">
        <f>'2 Diagnostics Ordering list'!G978*'2 Diagnostics Ordering list'!L978</f>
        <v>0</v>
      </c>
      <c r="G1013" s="2">
        <f>'2 Diagnostics Ordering list'!J978</f>
        <v>0</v>
      </c>
    </row>
    <row r="1014" spans="1:7" x14ac:dyDescent="0.2">
      <c r="A1014" s="2">
        <f>'2 Diagnostics Ordering list'!A979</f>
        <v>0</v>
      </c>
      <c r="B1014" s="2">
        <f>'2 Diagnostics Ordering list'!F979</f>
        <v>0</v>
      </c>
      <c r="C1014" s="2">
        <f>'2 Diagnostics Ordering list'!G979</f>
        <v>0</v>
      </c>
      <c r="D1014" s="2">
        <f>'2 Diagnostics Ordering list'!K979</f>
        <v>0</v>
      </c>
      <c r="E1014" s="2">
        <f>'2 Diagnostics Ordering list'!G979*'2 Diagnostics Ordering list'!P979</f>
        <v>0</v>
      </c>
      <c r="F1014" s="2">
        <f>'2 Diagnostics Ordering list'!G979*'2 Diagnostics Ordering list'!L979</f>
        <v>0</v>
      </c>
      <c r="G1014" s="2">
        <f>'2 Diagnostics Ordering list'!J979</f>
        <v>0</v>
      </c>
    </row>
    <row r="1015" spans="1:7" x14ac:dyDescent="0.2">
      <c r="A1015" s="2">
        <f>'2 Diagnostics Ordering list'!A980</f>
        <v>0</v>
      </c>
      <c r="B1015" s="2">
        <f>'2 Diagnostics Ordering list'!F980</f>
        <v>0</v>
      </c>
      <c r="C1015" s="2">
        <f>'2 Diagnostics Ordering list'!G980</f>
        <v>0</v>
      </c>
      <c r="D1015" s="2">
        <f>'2 Diagnostics Ordering list'!K980</f>
        <v>0</v>
      </c>
      <c r="E1015" s="2">
        <f>'2 Diagnostics Ordering list'!G980*'2 Diagnostics Ordering list'!P980</f>
        <v>0</v>
      </c>
      <c r="F1015" s="2">
        <f>'2 Diagnostics Ordering list'!G980*'2 Diagnostics Ordering list'!L980</f>
        <v>0</v>
      </c>
      <c r="G1015" s="2">
        <f>'2 Diagnostics Ordering list'!J980</f>
        <v>0</v>
      </c>
    </row>
    <row r="1016" spans="1:7" x14ac:dyDescent="0.2">
      <c r="A1016" s="2">
        <f>'2 Diagnostics Ordering list'!A981</f>
        <v>0</v>
      </c>
      <c r="B1016" s="2">
        <f>'2 Diagnostics Ordering list'!F981</f>
        <v>0</v>
      </c>
      <c r="C1016" s="2">
        <f>'2 Diagnostics Ordering list'!G981</f>
        <v>0</v>
      </c>
      <c r="D1016" s="2">
        <f>'2 Diagnostics Ordering list'!K981</f>
        <v>0</v>
      </c>
      <c r="E1016" s="2">
        <f>'2 Diagnostics Ordering list'!G981*'2 Diagnostics Ordering list'!P981</f>
        <v>0</v>
      </c>
      <c r="F1016" s="2">
        <f>'2 Diagnostics Ordering list'!G981*'2 Diagnostics Ordering list'!L981</f>
        <v>0</v>
      </c>
      <c r="G1016" s="2">
        <f>'2 Diagnostics Ordering list'!J981</f>
        <v>0</v>
      </c>
    </row>
    <row r="1017" spans="1:7" x14ac:dyDescent="0.2">
      <c r="A1017" s="2">
        <f>'2 Diagnostics Ordering list'!A982</f>
        <v>0</v>
      </c>
      <c r="B1017" s="2">
        <f>'2 Diagnostics Ordering list'!F982</f>
        <v>0</v>
      </c>
      <c r="C1017" s="2">
        <f>'2 Diagnostics Ordering list'!G982</f>
        <v>0</v>
      </c>
      <c r="D1017" s="2">
        <f>'2 Diagnostics Ordering list'!K982</f>
        <v>0</v>
      </c>
      <c r="E1017" s="2">
        <f>'2 Diagnostics Ordering list'!G982*'2 Diagnostics Ordering list'!P982</f>
        <v>0</v>
      </c>
      <c r="F1017" s="2">
        <f>'2 Diagnostics Ordering list'!G982*'2 Diagnostics Ordering list'!L982</f>
        <v>0</v>
      </c>
      <c r="G1017" s="2">
        <f>'2 Diagnostics Ordering list'!J982</f>
        <v>0</v>
      </c>
    </row>
    <row r="1018" spans="1:7" x14ac:dyDescent="0.2">
      <c r="A1018" s="2">
        <f>'2 Diagnostics Ordering list'!A983</f>
        <v>0</v>
      </c>
      <c r="B1018" s="2">
        <f>'2 Diagnostics Ordering list'!F983</f>
        <v>0</v>
      </c>
      <c r="C1018" s="2">
        <f>'2 Diagnostics Ordering list'!G983</f>
        <v>0</v>
      </c>
      <c r="D1018" s="2">
        <f>'2 Diagnostics Ordering list'!K983</f>
        <v>0</v>
      </c>
      <c r="E1018" s="2">
        <f>'2 Diagnostics Ordering list'!G983*'2 Diagnostics Ordering list'!P983</f>
        <v>0</v>
      </c>
      <c r="F1018" s="2">
        <f>'2 Diagnostics Ordering list'!G983*'2 Diagnostics Ordering list'!L983</f>
        <v>0</v>
      </c>
      <c r="G1018" s="2">
        <f>'2 Diagnostics Ordering list'!J983</f>
        <v>0</v>
      </c>
    </row>
  </sheetData>
  <sheetProtection algorithmName="SHA-512" hashValue="6hpbSOIrzmp0g7ZqsToxnhYdeA9KtLytSb/7RCllvI/A/rCHpTxJ3rG5mJX2Hui9lr/o11ew5IWgmW71wBSBOw==" saltValue="2WMggeyOgya2DzXt8rg7Mg==" spinCount="100000" sheet="1"/>
  <autoFilter ref="A37:G1000"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7"/>
  <sheetViews>
    <sheetView zoomScaleNormal="100" workbookViewId="0">
      <selection activeCell="B14" sqref="B14"/>
    </sheetView>
  </sheetViews>
  <sheetFormatPr defaultColWidth="11.42578125" defaultRowHeight="12.75" x14ac:dyDescent="0.2"/>
  <cols>
    <col min="1" max="1" width="39.42578125" style="11" customWidth="1"/>
    <col min="2" max="2" width="48.42578125" style="11" customWidth="1"/>
    <col min="3" max="3" width="51.28515625" style="11" customWidth="1"/>
    <col min="4" max="4" width="2.28515625" style="11" customWidth="1"/>
    <col min="5" max="5" width="7.42578125" style="11" customWidth="1"/>
    <col min="6" max="6" width="10.28515625" style="11" customWidth="1"/>
    <col min="7" max="16384" width="11.42578125" style="11"/>
  </cols>
  <sheetData>
    <row r="1" spans="1:5" ht="51" customHeight="1" thickBot="1" x14ac:dyDescent="0.25">
      <c r="A1" s="257"/>
      <c r="B1" s="258" t="s">
        <v>1718</v>
      </c>
      <c r="C1" s="259" t="s">
        <v>1</v>
      </c>
      <c r="D1" s="455"/>
    </row>
    <row r="2" spans="1:5" ht="10.5" customHeight="1" x14ac:dyDescent="0.2">
      <c r="A2" s="516"/>
      <c r="B2" s="516"/>
    </row>
    <row r="3" spans="1:5" ht="17.100000000000001" customHeight="1" x14ac:dyDescent="0.2">
      <c r="A3" s="1128" t="str">
        <f>'5 MD Ordering list'!A3</f>
        <v xml:space="preserve">1. TB SCREENING / TRIAGE </v>
      </c>
      <c r="B3" s="1124"/>
      <c r="C3" s="1125"/>
      <c r="D3" s="456"/>
      <c r="E3" s="457"/>
    </row>
    <row r="4" spans="1:5" ht="17.100000000000001" customHeight="1" x14ac:dyDescent="0.2">
      <c r="A4" s="1128"/>
      <c r="B4" s="1126" t="str">
        <f>'5 MD Ordering list'!A4</f>
        <v>1.1 CHEST RADIOGRAPHY (CXR)</v>
      </c>
      <c r="C4" s="1125"/>
    </row>
    <row r="5" spans="1:5" ht="17.100000000000001" customHeight="1" x14ac:dyDescent="0.2">
      <c r="A5" s="1128"/>
      <c r="B5" s="1124"/>
      <c r="C5" s="1127" t="str">
        <f>'5 MD Ordering list'!A5</f>
        <v>1.1.1 Ultraportable Digital X-ray systems</v>
      </c>
    </row>
    <row r="6" spans="1:5" ht="17.100000000000001" customHeight="1" x14ac:dyDescent="0.2">
      <c r="A6" s="1128"/>
      <c r="B6" s="1126" t="str">
        <f>'5 MD Ordering list'!A25</f>
        <v>1.2 CAD TECHNOLOGIES</v>
      </c>
      <c r="C6" s="1125"/>
    </row>
    <row r="7" spans="1:5" ht="17.100000000000001" customHeight="1" x14ac:dyDescent="0.2">
      <c r="A7" s="1128"/>
      <c r="B7" s="1124"/>
      <c r="C7" s="1127" t="str">
        <f>'5 MD Ordering list'!A26</f>
        <v>1.2.1 CAD software for automated interpretation of CXRs</v>
      </c>
    </row>
    <row r="8" spans="1:5" ht="17.100000000000001" customHeight="1" x14ac:dyDescent="0.2">
      <c r="A8" s="1128"/>
      <c r="B8" s="1124"/>
      <c r="C8" s="1125"/>
    </row>
    <row r="9" spans="1:5" ht="17.100000000000001" customHeight="1" x14ac:dyDescent="0.2">
      <c r="A9" s="1128"/>
      <c r="B9" s="1124"/>
      <c r="C9" s="1125"/>
    </row>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sheetData>
  <sheetProtection algorithmName="SHA-512" hashValue="hcyaHWMybI2aaBp3HH6xlxpUIQ1onymH87d3NVd8CQoTrk5OCGRe99kv2/1q7MuWebxIjn773Wdv9qMar42RSw==" saltValue="lCghufs7efEi6cMisHrPUg==" spinCount="100000" sheet="1" objects="1" scenarios="1"/>
  <protectedRanges>
    <protectedRange sqref="T18:T19" name="Technical_2_5_1_1"/>
  </protectedRanges>
  <hyperlinks>
    <hyperlink ref="A3" location="'5 MD UPDATED'!A3" display="'5 MD UPDATED'!A3" xr:uid="{93DD06C1-DB08-41D8-A761-DBF4B8EBA87F}"/>
    <hyperlink ref="B4" location="'5 MD UPDATED'!A4" display="'5 MD UPDATED'!A4" xr:uid="{49E5E736-EDE9-493E-850C-D94533302F00}"/>
    <hyperlink ref="C5" location="'5 MD UPDATED'!A5" display="'5 MD UPDATED'!A5" xr:uid="{F83B4B29-A073-4326-B6F4-FA955B84A533}"/>
    <hyperlink ref="B6" location="'5 MD UPDATED'!A25" display="'5 MD UPDATED'!A25" xr:uid="{AD115627-9A68-40A6-8EC8-EECD3449F946}"/>
    <hyperlink ref="C7" location="'5 MD UPDATED'!A26" display="'5 MD UPDATED'!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tabColor theme="3" tint="0.79998168889431442"/>
  </sheetPr>
  <dimension ref="A1:R1027"/>
  <sheetViews>
    <sheetView zoomScale="90" zoomScaleNormal="90" workbookViewId="0">
      <pane ySplit="2" topLeftCell="A3" activePane="bottomLeft" state="frozen"/>
      <selection pane="bottomLeft" activeCell="B6" sqref="B6"/>
    </sheetView>
  </sheetViews>
  <sheetFormatPr defaultColWidth="11.42578125" defaultRowHeight="15.75" x14ac:dyDescent="0.2"/>
  <cols>
    <col min="1" max="1" width="14.7109375" style="196" customWidth="1"/>
    <col min="2" max="2" width="45.140625" style="197" customWidth="1"/>
    <col min="3" max="3" width="11" style="199" customWidth="1"/>
    <col min="4" max="4" width="142.42578125" style="206" customWidth="1"/>
    <col min="5" max="5" width="16.42578125" style="198" customWidth="1"/>
    <col min="6" max="6" width="17.7109375" style="201" customWidth="1"/>
    <col min="7" max="7" width="18" style="202" customWidth="1"/>
    <col min="8" max="8" width="15.7109375" style="199" customWidth="1"/>
    <col min="9" max="9" width="16" style="199" customWidth="1"/>
    <col min="10" max="10" width="43.85546875" style="197" customWidth="1"/>
    <col min="11" max="11" width="11.140625" style="199" customWidth="1"/>
    <col min="12" max="13" width="10" style="199" customWidth="1"/>
    <col min="14" max="14" width="10.42578125" style="199" customWidth="1"/>
    <col min="15" max="15" width="12.28515625" style="199" customWidth="1"/>
    <col min="16" max="16" width="47.28515625" style="198" customWidth="1"/>
    <col min="17" max="17" width="22" style="198" customWidth="1"/>
    <col min="18" max="18" width="100.42578125" style="1085" customWidth="1"/>
    <col min="19" max="16384" width="11.42578125" style="25"/>
  </cols>
  <sheetData>
    <row r="1" spans="1:18" s="66" customFormat="1" ht="57.75" customHeight="1" thickBot="1" x14ac:dyDescent="0.25">
      <c r="A1" s="1216"/>
      <c r="B1" s="1217"/>
      <c r="C1" s="1218" t="s">
        <v>2022</v>
      </c>
      <c r="D1" s="1218"/>
      <c r="E1" s="1218"/>
      <c r="F1" s="1219" t="s">
        <v>2</v>
      </c>
      <c r="G1" s="1221" t="s">
        <v>1719</v>
      </c>
      <c r="H1" s="1222"/>
      <c r="I1" s="1222"/>
      <c r="J1" s="1223" t="s">
        <v>3</v>
      </c>
      <c r="K1" s="1223"/>
      <c r="L1" s="1223"/>
      <c r="M1" s="1223"/>
      <c r="N1" s="1223"/>
      <c r="O1" s="1223"/>
      <c r="P1" s="1214" t="s">
        <v>4</v>
      </c>
      <c r="Q1" s="1215"/>
      <c r="R1" s="1155" t="s">
        <v>5</v>
      </c>
    </row>
    <row r="2" spans="1:18" s="1153" customFormat="1" ht="42" customHeight="1" thickBot="1" x14ac:dyDescent="0.25">
      <c r="A2" s="1149" t="s">
        <v>1720</v>
      </c>
      <c r="B2" s="460" t="s">
        <v>7</v>
      </c>
      <c r="C2" s="460" t="s">
        <v>8</v>
      </c>
      <c r="D2" s="460" t="s">
        <v>10</v>
      </c>
      <c r="E2" s="1150" t="s">
        <v>11</v>
      </c>
      <c r="F2" s="1220"/>
      <c r="G2" s="1151" t="s">
        <v>12</v>
      </c>
      <c r="H2" s="460" t="s">
        <v>13</v>
      </c>
      <c r="I2" s="460" t="s">
        <v>14</v>
      </c>
      <c r="J2" s="460" t="s">
        <v>15</v>
      </c>
      <c r="K2" s="460" t="s">
        <v>16</v>
      </c>
      <c r="L2" s="460" t="s">
        <v>17</v>
      </c>
      <c r="M2" s="460" t="s">
        <v>18</v>
      </c>
      <c r="N2" s="460" t="s">
        <v>19</v>
      </c>
      <c r="O2" s="460" t="s">
        <v>20</v>
      </c>
      <c r="P2" s="460" t="s">
        <v>21</v>
      </c>
      <c r="Q2" s="1150" t="s">
        <v>22</v>
      </c>
      <c r="R2" s="1152" t="s">
        <v>23</v>
      </c>
    </row>
    <row r="3" spans="1:18" s="1154" customFormat="1" ht="30" customHeight="1" thickBot="1" x14ac:dyDescent="0.25">
      <c r="A3" s="1156" t="s">
        <v>1721</v>
      </c>
      <c r="B3" s="1157"/>
      <c r="C3" s="1157"/>
      <c r="D3" s="1157"/>
      <c r="E3" s="1157"/>
      <c r="F3" s="1158"/>
      <c r="G3" s="1159"/>
      <c r="H3" s="1157"/>
      <c r="I3" s="1157"/>
      <c r="J3" s="1157"/>
      <c r="K3" s="1157"/>
      <c r="L3" s="1157"/>
      <c r="M3" s="1157"/>
      <c r="N3" s="1157"/>
      <c r="O3" s="1157"/>
      <c r="P3" s="1157"/>
      <c r="Q3" s="1157"/>
      <c r="R3" s="1160"/>
    </row>
    <row r="4" spans="1:18" s="1154" customFormat="1" ht="30" customHeight="1" thickBot="1" x14ac:dyDescent="0.25">
      <c r="A4" s="1161" t="s">
        <v>1722</v>
      </c>
      <c r="B4" s="1162"/>
      <c r="C4" s="1162"/>
      <c r="D4" s="1162"/>
      <c r="E4" s="1162"/>
      <c r="F4" s="1163"/>
      <c r="G4" s="1164"/>
      <c r="H4" s="1162"/>
      <c r="I4" s="1162"/>
      <c r="J4" s="1162"/>
      <c r="K4" s="1162"/>
      <c r="L4" s="1162"/>
      <c r="M4" s="1162"/>
      <c r="N4" s="1162"/>
      <c r="O4" s="1162"/>
      <c r="P4" s="1162"/>
      <c r="Q4" s="1162"/>
      <c r="R4" s="1165"/>
    </row>
    <row r="5" spans="1:18" s="1174" customFormat="1" ht="30" customHeight="1" thickBot="1" x14ac:dyDescent="0.25">
      <c r="A5" s="1166" t="s">
        <v>1723</v>
      </c>
      <c r="B5" s="1167"/>
      <c r="C5" s="1168"/>
      <c r="D5" s="1169"/>
      <c r="E5" s="1170"/>
      <c r="F5" s="1168"/>
      <c r="G5" s="1171"/>
      <c r="H5" s="1168"/>
      <c r="I5" s="1168"/>
      <c r="J5" s="1169"/>
      <c r="K5" s="1168"/>
      <c r="L5" s="1172"/>
      <c r="M5" s="1172"/>
      <c r="N5" s="1172"/>
      <c r="O5" s="1168"/>
      <c r="P5" s="1170"/>
      <c r="Q5" s="1170"/>
      <c r="R5" s="1173"/>
    </row>
    <row r="6" spans="1:18" s="4" customFormat="1" ht="405.75" customHeight="1" x14ac:dyDescent="0.2">
      <c r="A6" s="1089">
        <v>200024</v>
      </c>
      <c r="B6" s="492" t="s">
        <v>2023</v>
      </c>
      <c r="C6" s="511" t="s">
        <v>1724</v>
      </c>
      <c r="D6" s="492" t="s">
        <v>2142</v>
      </c>
      <c r="E6" s="493" t="s">
        <v>1726</v>
      </c>
      <c r="F6" s="496"/>
      <c r="G6" s="512">
        <v>56560</v>
      </c>
      <c r="H6" s="513" t="s">
        <v>31</v>
      </c>
      <c r="I6" s="514">
        <f>IF(H6="USD",G6*F6,G6*F6*1.25)</f>
        <v>0</v>
      </c>
      <c r="J6" s="511" t="s">
        <v>2028</v>
      </c>
      <c r="K6" s="493">
        <v>85</v>
      </c>
      <c r="L6" s="511">
        <v>123</v>
      </c>
      <c r="M6" s="511">
        <v>80</v>
      </c>
      <c r="N6" s="511">
        <v>84</v>
      </c>
      <c r="O6" s="511">
        <v>0.82499999999999996</v>
      </c>
      <c r="P6" s="511" t="s">
        <v>2038</v>
      </c>
      <c r="Q6" s="493">
        <v>90221400</v>
      </c>
      <c r="R6" s="1093" t="s">
        <v>2091</v>
      </c>
    </row>
    <row r="7" spans="1:18" s="4" customFormat="1" ht="387" customHeight="1" x14ac:dyDescent="0.2">
      <c r="A7" s="1090">
        <v>200007</v>
      </c>
      <c r="B7" s="492" t="s">
        <v>2024</v>
      </c>
      <c r="C7" s="493" t="s">
        <v>67</v>
      </c>
      <c r="D7" s="492" t="s">
        <v>2122</v>
      </c>
      <c r="E7" s="493" t="s">
        <v>1726</v>
      </c>
      <c r="F7" s="496"/>
      <c r="G7" s="512">
        <v>1960</v>
      </c>
      <c r="H7" s="513" t="s">
        <v>31</v>
      </c>
      <c r="I7" s="514">
        <f>IF(H7="USD",G7*F7,G7*F7*1.25)</f>
        <v>0</v>
      </c>
      <c r="J7" s="493" t="s">
        <v>29</v>
      </c>
      <c r="K7" s="791" t="s">
        <v>29</v>
      </c>
      <c r="L7" s="792" t="s">
        <v>29</v>
      </c>
      <c r="M7" s="792" t="s">
        <v>29</v>
      </c>
      <c r="N7" s="792" t="s">
        <v>29</v>
      </c>
      <c r="O7" s="793" t="s">
        <v>29</v>
      </c>
      <c r="P7" s="511" t="s">
        <v>2039</v>
      </c>
      <c r="Q7" s="493" t="s">
        <v>29</v>
      </c>
      <c r="R7" s="794" t="s">
        <v>29</v>
      </c>
    </row>
    <row r="8" spans="1:18" s="4" customFormat="1" ht="409.5" customHeight="1" x14ac:dyDescent="0.2">
      <c r="A8" s="1090">
        <v>200008</v>
      </c>
      <c r="B8" s="492" t="s">
        <v>2025</v>
      </c>
      <c r="C8" s="493" t="s">
        <v>67</v>
      </c>
      <c r="D8" s="492" t="s">
        <v>2143</v>
      </c>
      <c r="E8" s="480" t="s">
        <v>1726</v>
      </c>
      <c r="F8" s="496"/>
      <c r="G8" s="512">
        <v>4460</v>
      </c>
      <c r="H8" s="513" t="s">
        <v>31</v>
      </c>
      <c r="I8" s="514">
        <f>IF(H8="USD",G8*F8,G8*F8*1.25)</f>
        <v>0</v>
      </c>
      <c r="J8" s="493" t="s">
        <v>29</v>
      </c>
      <c r="K8" s="791" t="s">
        <v>29</v>
      </c>
      <c r="L8" s="792" t="s">
        <v>29</v>
      </c>
      <c r="M8" s="792" t="s">
        <v>29</v>
      </c>
      <c r="N8" s="792" t="s">
        <v>29</v>
      </c>
      <c r="O8" s="793" t="s">
        <v>29</v>
      </c>
      <c r="P8" s="511" t="s">
        <v>2040</v>
      </c>
      <c r="Q8" s="493" t="s">
        <v>29</v>
      </c>
      <c r="R8" s="794" t="s">
        <v>29</v>
      </c>
    </row>
    <row r="9" spans="1:18" s="454" customFormat="1" ht="409.5" customHeight="1" x14ac:dyDescent="0.2">
      <c r="A9" s="1090">
        <v>200009</v>
      </c>
      <c r="B9" s="1144" t="s">
        <v>2026</v>
      </c>
      <c r="C9" s="493" t="s">
        <v>67</v>
      </c>
      <c r="D9" s="492" t="s">
        <v>2144</v>
      </c>
      <c r="E9" s="480" t="s">
        <v>1726</v>
      </c>
      <c r="F9" s="496"/>
      <c r="G9" s="796">
        <v>19066</v>
      </c>
      <c r="H9" s="797" t="s">
        <v>31</v>
      </c>
      <c r="I9" s="798">
        <f>IF(H9="USD",G9*F9,G9*F9*1.25)</f>
        <v>0</v>
      </c>
      <c r="J9" s="485" t="s">
        <v>29</v>
      </c>
      <c r="K9" s="799" t="s">
        <v>29</v>
      </c>
      <c r="L9" s="800" t="s">
        <v>29</v>
      </c>
      <c r="M9" s="800" t="s">
        <v>29</v>
      </c>
      <c r="N9" s="800" t="s">
        <v>29</v>
      </c>
      <c r="O9" s="801" t="s">
        <v>29</v>
      </c>
      <c r="P9" s="1094" t="s">
        <v>2041</v>
      </c>
      <c r="Q9" s="485" t="s">
        <v>29</v>
      </c>
      <c r="R9" s="803" t="s">
        <v>29</v>
      </c>
    </row>
    <row r="10" spans="1:18" s="454" customFormat="1" ht="265.5" customHeight="1" x14ac:dyDescent="0.2">
      <c r="A10" s="1090">
        <v>200020</v>
      </c>
      <c r="B10" s="1144" t="s">
        <v>2123</v>
      </c>
      <c r="C10" s="511" t="s">
        <v>67</v>
      </c>
      <c r="D10" s="1080" t="s">
        <v>2124</v>
      </c>
      <c r="E10" s="480" t="s">
        <v>1726</v>
      </c>
      <c r="F10" s="524"/>
      <c r="G10" s="796">
        <v>1350</v>
      </c>
      <c r="H10" s="797" t="s">
        <v>31</v>
      </c>
      <c r="I10" s="798">
        <f t="shared" ref="I10:I11" si="0">IF(H10="USD",G10*F10,G10*F10*1.25)</f>
        <v>0</v>
      </c>
      <c r="J10" s="485" t="s">
        <v>2031</v>
      </c>
      <c r="K10" s="799">
        <v>8</v>
      </c>
      <c r="L10" s="800">
        <v>80</v>
      </c>
      <c r="M10" s="800">
        <v>50</v>
      </c>
      <c r="N10" s="800">
        <v>15</v>
      </c>
      <c r="O10" s="801">
        <v>0.06</v>
      </c>
      <c r="P10" s="1094" t="s">
        <v>2042</v>
      </c>
      <c r="Q10" s="485">
        <v>85414300</v>
      </c>
      <c r="R10" s="1093" t="s">
        <v>2092</v>
      </c>
    </row>
    <row r="11" spans="1:18" s="454" customFormat="1" ht="166.5" customHeight="1" x14ac:dyDescent="0.2">
      <c r="A11" s="1090">
        <v>200025</v>
      </c>
      <c r="B11" s="1144" t="s">
        <v>2027</v>
      </c>
      <c r="C11" s="511" t="s">
        <v>67</v>
      </c>
      <c r="D11" s="1080" t="s">
        <v>2145</v>
      </c>
      <c r="E11" s="480" t="s">
        <v>1726</v>
      </c>
      <c r="F11" s="524"/>
      <c r="G11" s="796">
        <v>890</v>
      </c>
      <c r="H11" s="797" t="s">
        <v>31</v>
      </c>
      <c r="I11" s="798">
        <f t="shared" si="0"/>
        <v>0</v>
      </c>
      <c r="J11" s="485" t="s">
        <v>173</v>
      </c>
      <c r="K11" s="799" t="s">
        <v>2030</v>
      </c>
      <c r="L11" s="800" t="s">
        <v>2029</v>
      </c>
      <c r="M11" s="800">
        <v>7</v>
      </c>
      <c r="N11" s="800">
        <v>3</v>
      </c>
      <c r="O11" s="801">
        <v>2.7300000000000002E-4</v>
      </c>
      <c r="P11" s="1113" t="s">
        <v>2043</v>
      </c>
      <c r="Q11" s="485">
        <v>90301000</v>
      </c>
      <c r="R11" s="1093" t="s">
        <v>2091</v>
      </c>
    </row>
    <row r="12" spans="1:18" s="26" customFormat="1" ht="217.5" customHeight="1" x14ac:dyDescent="0.2">
      <c r="A12" s="1090">
        <v>200022</v>
      </c>
      <c r="B12" s="482" t="s">
        <v>2032</v>
      </c>
      <c r="C12" s="481" t="s">
        <v>1724</v>
      </c>
      <c r="D12" s="492" t="s">
        <v>2134</v>
      </c>
      <c r="E12" s="480" t="s">
        <v>1725</v>
      </c>
      <c r="F12" s="524"/>
      <c r="G12" s="491">
        <v>49000</v>
      </c>
      <c r="H12" s="478" t="s">
        <v>31</v>
      </c>
      <c r="I12" s="479">
        <f t="shared" ref="I12:I18" si="1">IF(H12="USD",G12*F12,G12*F12*1.3)</f>
        <v>0</v>
      </c>
      <c r="J12" s="480" t="s">
        <v>173</v>
      </c>
      <c r="K12" s="736">
        <v>58</v>
      </c>
      <c r="L12" s="481">
        <v>96</v>
      </c>
      <c r="M12" s="481">
        <v>91</v>
      </c>
      <c r="N12" s="481">
        <v>60</v>
      </c>
      <c r="O12" s="737">
        <v>0.52</v>
      </c>
      <c r="P12" s="481">
        <v>166679272</v>
      </c>
      <c r="Q12" s="481">
        <v>90221400</v>
      </c>
      <c r="R12" s="1082" t="s">
        <v>2037</v>
      </c>
    </row>
    <row r="13" spans="1:18" ht="225.75" customHeight="1" x14ac:dyDescent="0.2">
      <c r="A13" s="1090">
        <v>200016</v>
      </c>
      <c r="B13" s="492" t="s">
        <v>2033</v>
      </c>
      <c r="C13" s="477" t="s">
        <v>67</v>
      </c>
      <c r="D13" s="1081" t="s">
        <v>2118</v>
      </c>
      <c r="E13" s="477" t="s">
        <v>1725</v>
      </c>
      <c r="F13" s="728"/>
      <c r="G13" s="730">
        <v>2000</v>
      </c>
      <c r="H13" s="731" t="s">
        <v>31</v>
      </c>
      <c r="I13" s="732">
        <f t="shared" si="1"/>
        <v>0</v>
      </c>
      <c r="J13" s="733" t="s">
        <v>29</v>
      </c>
      <c r="K13" s="733" t="s">
        <v>29</v>
      </c>
      <c r="L13" s="733" t="s">
        <v>29</v>
      </c>
      <c r="M13" s="733" t="s">
        <v>29</v>
      </c>
      <c r="N13" s="733" t="s">
        <v>29</v>
      </c>
      <c r="O13" s="733" t="s">
        <v>29</v>
      </c>
      <c r="P13" s="733" t="s">
        <v>29</v>
      </c>
      <c r="Q13" s="733" t="s">
        <v>29</v>
      </c>
      <c r="R13" s="729" t="s">
        <v>29</v>
      </c>
    </row>
    <row r="14" spans="1:18" ht="336.75" customHeight="1" x14ac:dyDescent="0.2">
      <c r="A14" s="1090">
        <v>200017</v>
      </c>
      <c r="B14" s="492" t="s">
        <v>2034</v>
      </c>
      <c r="C14" s="477" t="s">
        <v>67</v>
      </c>
      <c r="D14" s="1081" t="s">
        <v>2119</v>
      </c>
      <c r="E14" s="477" t="s">
        <v>1725</v>
      </c>
      <c r="F14" s="728"/>
      <c r="G14" s="730">
        <v>6000</v>
      </c>
      <c r="H14" s="731" t="s">
        <v>31</v>
      </c>
      <c r="I14" s="732">
        <f t="shared" si="1"/>
        <v>0</v>
      </c>
      <c r="J14" s="733" t="s">
        <v>29</v>
      </c>
      <c r="K14" s="733" t="s">
        <v>29</v>
      </c>
      <c r="L14" s="733" t="s">
        <v>29</v>
      </c>
      <c r="M14" s="733" t="s">
        <v>29</v>
      </c>
      <c r="N14" s="733" t="s">
        <v>29</v>
      </c>
      <c r="O14" s="733" t="s">
        <v>29</v>
      </c>
      <c r="P14" s="733" t="s">
        <v>29</v>
      </c>
      <c r="Q14" s="733" t="s">
        <v>29</v>
      </c>
      <c r="R14" s="729" t="s">
        <v>29</v>
      </c>
    </row>
    <row r="15" spans="1:18" ht="342" customHeight="1" x14ac:dyDescent="0.2">
      <c r="A15" s="1090">
        <v>200018</v>
      </c>
      <c r="B15" s="492" t="s">
        <v>2035</v>
      </c>
      <c r="C15" s="477" t="s">
        <v>67</v>
      </c>
      <c r="D15" s="1081" t="s">
        <v>2120</v>
      </c>
      <c r="E15" s="477" t="s">
        <v>1725</v>
      </c>
      <c r="F15" s="728"/>
      <c r="G15" s="730">
        <v>18000</v>
      </c>
      <c r="H15" s="731" t="s">
        <v>31</v>
      </c>
      <c r="I15" s="732">
        <f t="shared" si="1"/>
        <v>0</v>
      </c>
      <c r="J15" s="733" t="s">
        <v>29</v>
      </c>
      <c r="K15" s="733" t="s">
        <v>29</v>
      </c>
      <c r="L15" s="733" t="s">
        <v>29</v>
      </c>
      <c r="M15" s="733" t="s">
        <v>29</v>
      </c>
      <c r="N15" s="733" t="s">
        <v>29</v>
      </c>
      <c r="O15" s="733" t="s">
        <v>29</v>
      </c>
      <c r="P15" s="733" t="s">
        <v>29</v>
      </c>
      <c r="Q15" s="733" t="s">
        <v>29</v>
      </c>
      <c r="R15" s="729" t="s">
        <v>29</v>
      </c>
    </row>
    <row r="16" spans="1:18" s="160" customFormat="1" ht="133.5" customHeight="1" x14ac:dyDescent="0.2">
      <c r="A16" s="1090">
        <v>200023</v>
      </c>
      <c r="B16" s="492" t="s">
        <v>2112</v>
      </c>
      <c r="C16" s="477" t="s">
        <v>67</v>
      </c>
      <c r="D16" s="482" t="s">
        <v>2135</v>
      </c>
      <c r="E16" s="480" t="s">
        <v>1725</v>
      </c>
      <c r="F16" s="496"/>
      <c r="G16" s="512">
        <v>200</v>
      </c>
      <c r="H16" s="513" t="s">
        <v>31</v>
      </c>
      <c r="I16" s="514">
        <f t="shared" si="1"/>
        <v>0</v>
      </c>
      <c r="J16" s="493" t="s">
        <v>2136</v>
      </c>
      <c r="K16" s="493">
        <v>1</v>
      </c>
      <c r="L16" s="493">
        <v>16</v>
      </c>
      <c r="M16" s="493">
        <v>9</v>
      </c>
      <c r="N16" s="493">
        <v>18</v>
      </c>
      <c r="O16" s="493">
        <v>3.0000000000000001E-3</v>
      </c>
      <c r="P16" s="511" t="s">
        <v>2113</v>
      </c>
      <c r="Q16" s="493">
        <v>902290990</v>
      </c>
      <c r="R16" s="1084" t="s">
        <v>2137</v>
      </c>
    </row>
    <row r="17" spans="1:18" s="160" customFormat="1" ht="126.75" customHeight="1" x14ac:dyDescent="0.2">
      <c r="A17" s="1090">
        <v>200028</v>
      </c>
      <c r="B17" s="492" t="s">
        <v>2114</v>
      </c>
      <c r="C17" s="477" t="s">
        <v>67</v>
      </c>
      <c r="D17" s="482" t="s">
        <v>2115</v>
      </c>
      <c r="E17" s="480" t="s">
        <v>1725</v>
      </c>
      <c r="F17" s="496"/>
      <c r="G17" s="512">
        <v>1000</v>
      </c>
      <c r="H17" s="513" t="s">
        <v>31</v>
      </c>
      <c r="I17" s="514">
        <f t="shared" si="1"/>
        <v>0</v>
      </c>
      <c r="J17" s="493" t="s">
        <v>2116</v>
      </c>
      <c r="K17" s="493">
        <v>11.8</v>
      </c>
      <c r="L17" s="493">
        <v>34.799999999999997</v>
      </c>
      <c r="M17" s="493">
        <v>85.8</v>
      </c>
      <c r="N17" s="493">
        <v>92.8</v>
      </c>
      <c r="O17" s="493">
        <v>7.1000000000000008E-2</v>
      </c>
      <c r="P17" s="511" t="s">
        <v>2133</v>
      </c>
      <c r="Q17" s="493">
        <v>850760000</v>
      </c>
      <c r="R17" s="1084" t="s">
        <v>2117</v>
      </c>
    </row>
    <row r="18" spans="1:18" s="4" customFormat="1" ht="165.75" customHeight="1" x14ac:dyDescent="0.2">
      <c r="A18" s="1089">
        <v>200029</v>
      </c>
      <c r="B18" s="492" t="s">
        <v>2036</v>
      </c>
      <c r="C18" s="480" t="s">
        <v>67</v>
      </c>
      <c r="D18" s="482" t="s">
        <v>2159</v>
      </c>
      <c r="E18" s="493" t="s">
        <v>1725</v>
      </c>
      <c r="F18" s="496"/>
      <c r="G18" s="1117">
        <v>550</v>
      </c>
      <c r="H18" s="1118" t="s">
        <v>31</v>
      </c>
      <c r="I18" s="479">
        <f t="shared" si="1"/>
        <v>0</v>
      </c>
      <c r="J18" s="480" t="s">
        <v>173</v>
      </c>
      <c r="K18" s="1119">
        <v>0.2</v>
      </c>
      <c r="L18" s="1120">
        <v>16</v>
      </c>
      <c r="M18" s="1120">
        <v>13</v>
      </c>
      <c r="N18" s="1121">
        <v>4.5</v>
      </c>
      <c r="O18" s="1122">
        <v>1E-3</v>
      </c>
      <c r="P18" s="480" t="s">
        <v>2138</v>
      </c>
      <c r="Q18" s="480">
        <v>9030100000</v>
      </c>
      <c r="R18" s="1084" t="s">
        <v>2044</v>
      </c>
    </row>
    <row r="19" spans="1:18" s="4" customFormat="1" ht="240.75" customHeight="1" x14ac:dyDescent="0.2">
      <c r="A19" s="1090">
        <v>200030</v>
      </c>
      <c r="B19" s="1114" t="s">
        <v>2084</v>
      </c>
      <c r="C19" s="1115" t="s">
        <v>1724</v>
      </c>
      <c r="D19" s="1114" t="s">
        <v>2126</v>
      </c>
      <c r="E19" s="733" t="s">
        <v>2083</v>
      </c>
      <c r="F19" s="728"/>
      <c r="G19" s="730">
        <v>21505</v>
      </c>
      <c r="H19" s="731" t="s">
        <v>31</v>
      </c>
      <c r="I19" s="732">
        <f>IF(H19="USD",G19*F19,G19*F19*1.25)</f>
        <v>0</v>
      </c>
      <c r="J19" s="733" t="s">
        <v>2082</v>
      </c>
      <c r="K19" s="1131">
        <v>83.8</v>
      </c>
      <c r="L19" s="1131">
        <v>120</v>
      </c>
      <c r="M19" s="1131">
        <v>80</v>
      </c>
      <c r="N19" s="1131">
        <v>945</v>
      </c>
      <c r="O19" s="1131">
        <v>0.9</v>
      </c>
      <c r="P19" s="733" t="s">
        <v>2080</v>
      </c>
      <c r="Q19" s="733">
        <v>90221400</v>
      </c>
      <c r="R19" s="1116" t="s">
        <v>2127</v>
      </c>
    </row>
    <row r="20" spans="1:18" s="4" customFormat="1" ht="262.5" customHeight="1" x14ac:dyDescent="0.2">
      <c r="A20" s="1090">
        <v>200031</v>
      </c>
      <c r="B20" s="492" t="s">
        <v>2078</v>
      </c>
      <c r="C20" s="493" t="s">
        <v>67</v>
      </c>
      <c r="D20" s="492" t="s">
        <v>2128</v>
      </c>
      <c r="E20" s="493" t="s">
        <v>2083</v>
      </c>
      <c r="F20" s="496"/>
      <c r="G20" s="512">
        <v>1300</v>
      </c>
      <c r="H20" s="513" t="s">
        <v>31</v>
      </c>
      <c r="I20" s="514">
        <f>IF(H20="USD",G20*F20,G20*F20*1.25)</f>
        <v>0</v>
      </c>
      <c r="J20" s="493" t="s">
        <v>29</v>
      </c>
      <c r="K20" s="791" t="s">
        <v>29</v>
      </c>
      <c r="L20" s="792" t="s">
        <v>29</v>
      </c>
      <c r="M20" s="792" t="s">
        <v>29</v>
      </c>
      <c r="N20" s="792" t="s">
        <v>29</v>
      </c>
      <c r="O20" s="793" t="s">
        <v>29</v>
      </c>
      <c r="P20" s="493" t="s">
        <v>2081</v>
      </c>
      <c r="Q20" s="493" t="s">
        <v>29</v>
      </c>
      <c r="R20" s="794" t="s">
        <v>29</v>
      </c>
    </row>
    <row r="21" spans="1:18" s="4" customFormat="1" ht="360.75" customHeight="1" x14ac:dyDescent="0.2">
      <c r="A21" s="1090">
        <v>200032</v>
      </c>
      <c r="B21" s="492" t="s">
        <v>2096</v>
      </c>
      <c r="C21" s="493" t="s">
        <v>67</v>
      </c>
      <c r="D21" s="492" t="s">
        <v>2097</v>
      </c>
      <c r="E21" s="493" t="s">
        <v>2083</v>
      </c>
      <c r="F21" s="496"/>
      <c r="G21" s="512">
        <v>1300</v>
      </c>
      <c r="H21" s="513" t="s">
        <v>31</v>
      </c>
      <c r="I21" s="514">
        <f>IF(H21="USD",G21*F21,G21*F21*1.25)</f>
        <v>0</v>
      </c>
      <c r="J21" s="493" t="s">
        <v>29</v>
      </c>
      <c r="K21" s="791" t="s">
        <v>29</v>
      </c>
      <c r="L21" s="792" t="s">
        <v>29</v>
      </c>
      <c r="M21" s="792" t="s">
        <v>29</v>
      </c>
      <c r="N21" s="792" t="s">
        <v>29</v>
      </c>
      <c r="O21" s="793" t="s">
        <v>29</v>
      </c>
      <c r="P21" s="493" t="s">
        <v>2098</v>
      </c>
      <c r="Q21" s="493" t="s">
        <v>29</v>
      </c>
      <c r="R21" s="794" t="s">
        <v>29</v>
      </c>
    </row>
    <row r="22" spans="1:18" s="454" customFormat="1" ht="358.5" customHeight="1" x14ac:dyDescent="0.2">
      <c r="A22" s="1090">
        <v>200033</v>
      </c>
      <c r="B22" s="1189" t="s">
        <v>2099</v>
      </c>
      <c r="C22" s="493" t="s">
        <v>67</v>
      </c>
      <c r="D22" s="492" t="s">
        <v>2100</v>
      </c>
      <c r="E22" s="493" t="s">
        <v>2083</v>
      </c>
      <c r="F22" s="496"/>
      <c r="G22" s="796">
        <v>3900</v>
      </c>
      <c r="H22" s="797" t="s">
        <v>31</v>
      </c>
      <c r="I22" s="798">
        <f>IF(H22="USD",G22*F22,G22*F22*1.25)</f>
        <v>0</v>
      </c>
      <c r="J22" s="485" t="s">
        <v>29</v>
      </c>
      <c r="K22" s="799" t="s">
        <v>29</v>
      </c>
      <c r="L22" s="800" t="s">
        <v>29</v>
      </c>
      <c r="M22" s="800" t="s">
        <v>29</v>
      </c>
      <c r="N22" s="800" t="s">
        <v>29</v>
      </c>
      <c r="O22" s="801" t="s">
        <v>29</v>
      </c>
      <c r="P22" s="1190" t="s">
        <v>2101</v>
      </c>
      <c r="Q22" s="485" t="s">
        <v>29</v>
      </c>
      <c r="R22" s="803" t="s">
        <v>29</v>
      </c>
    </row>
    <row r="23" spans="1:18" s="454" customFormat="1" ht="258" customHeight="1" x14ac:dyDescent="0.2">
      <c r="A23" s="1090">
        <v>200034</v>
      </c>
      <c r="B23" s="1189" t="s">
        <v>2102</v>
      </c>
      <c r="C23" s="511" t="s">
        <v>67</v>
      </c>
      <c r="D23" s="1080" t="s">
        <v>2161</v>
      </c>
      <c r="E23" s="493" t="s">
        <v>2083</v>
      </c>
      <c r="F23" s="524"/>
      <c r="G23" s="1092">
        <v>246.94</v>
      </c>
      <c r="H23" s="797" t="s">
        <v>31</v>
      </c>
      <c r="I23" s="798">
        <f t="shared" ref="I23:I24" si="2">IF(H23="USD",G23*F23,G23*F23*1.25)</f>
        <v>0</v>
      </c>
      <c r="J23" s="485" t="s">
        <v>2103</v>
      </c>
      <c r="K23" s="1096">
        <v>7.4</v>
      </c>
      <c r="L23" s="800">
        <v>36</v>
      </c>
      <c r="M23" s="800">
        <v>25</v>
      </c>
      <c r="N23" s="1096">
        <v>29.5</v>
      </c>
      <c r="O23" s="1097">
        <v>2.7E-2</v>
      </c>
      <c r="P23" s="1190" t="s">
        <v>2129</v>
      </c>
      <c r="Q23" s="485">
        <v>8507600090</v>
      </c>
      <c r="R23" s="1084" t="s">
        <v>2130</v>
      </c>
    </row>
    <row r="24" spans="1:18" s="454" customFormat="1" ht="129" customHeight="1" thickBot="1" x14ac:dyDescent="0.25">
      <c r="A24" s="1098">
        <v>200035</v>
      </c>
      <c r="B24" s="1191" t="s">
        <v>2079</v>
      </c>
      <c r="C24" s="1099" t="s">
        <v>67</v>
      </c>
      <c r="D24" s="1100" t="s">
        <v>2160</v>
      </c>
      <c r="E24" s="1101" t="s">
        <v>2083</v>
      </c>
      <c r="F24" s="1102"/>
      <c r="G24" s="1103">
        <v>1272.1199999999999</v>
      </c>
      <c r="H24" s="1104" t="s">
        <v>31</v>
      </c>
      <c r="I24" s="1105">
        <f t="shared" si="2"/>
        <v>0</v>
      </c>
      <c r="J24" s="1101" t="s">
        <v>2104</v>
      </c>
      <c r="K24" s="1106">
        <v>0.114</v>
      </c>
      <c r="L24" s="1107">
        <v>8.6</v>
      </c>
      <c r="M24" s="1107">
        <v>6.3</v>
      </c>
      <c r="N24" s="1107">
        <v>2.1</v>
      </c>
      <c r="O24" s="1108">
        <v>1.1400000000000001E-4</v>
      </c>
      <c r="P24" s="1192" t="s">
        <v>2131</v>
      </c>
      <c r="Q24" s="1101">
        <v>9030100000</v>
      </c>
      <c r="R24" s="1193" t="s">
        <v>2132</v>
      </c>
    </row>
    <row r="25" spans="1:18" s="1179" customFormat="1" ht="30" customHeight="1" thickBot="1" x14ac:dyDescent="0.35">
      <c r="A25" s="1175" t="s">
        <v>1727</v>
      </c>
      <c r="B25" s="476"/>
      <c r="C25" s="476"/>
      <c r="D25" s="1176"/>
      <c r="E25" s="476"/>
      <c r="F25" s="475"/>
      <c r="G25" s="1177"/>
      <c r="H25" s="476"/>
      <c r="I25" s="476"/>
      <c r="J25" s="476"/>
      <c r="K25" s="476"/>
      <c r="L25" s="476"/>
      <c r="M25" s="476"/>
      <c r="N25" s="476"/>
      <c r="O25" s="476"/>
      <c r="P25" s="476"/>
      <c r="Q25" s="476"/>
      <c r="R25" s="1178"/>
    </row>
    <row r="26" spans="1:18" s="1179" customFormat="1" ht="30" customHeight="1" thickBot="1" x14ac:dyDescent="0.35">
      <c r="A26" s="1180" t="s">
        <v>1728</v>
      </c>
      <c r="B26" s="1181"/>
      <c r="C26" s="1182"/>
      <c r="D26" s="1183"/>
      <c r="E26" s="1184"/>
      <c r="F26" s="1182"/>
      <c r="G26" s="1185"/>
      <c r="H26" s="1182"/>
      <c r="I26" s="1182"/>
      <c r="J26" s="1182"/>
      <c r="K26" s="1182"/>
      <c r="L26" s="1186"/>
      <c r="M26" s="1186"/>
      <c r="N26" s="1186"/>
      <c r="O26" s="1182"/>
      <c r="P26" s="1184"/>
      <c r="Q26" s="1184"/>
      <c r="R26" s="1187"/>
    </row>
    <row r="27" spans="1:18" s="4" customFormat="1" ht="409.5" customHeight="1" x14ac:dyDescent="0.2">
      <c r="A27" s="1090">
        <v>200010</v>
      </c>
      <c r="B27" s="643" t="s">
        <v>2149</v>
      </c>
      <c r="C27" s="493" t="s">
        <v>67</v>
      </c>
      <c r="D27" s="492" t="s">
        <v>2151</v>
      </c>
      <c r="E27" s="1088" t="s">
        <v>1726</v>
      </c>
      <c r="F27" s="496"/>
      <c r="G27" s="491">
        <v>8975</v>
      </c>
      <c r="H27" s="478" t="s">
        <v>31</v>
      </c>
      <c r="I27" s="479">
        <f>IF(H27="USD",G27*F27,G27*F27*1.3)</f>
        <v>0</v>
      </c>
      <c r="J27" s="17" t="s">
        <v>29</v>
      </c>
      <c r="K27" s="480" t="s">
        <v>29</v>
      </c>
      <c r="L27" s="480" t="s">
        <v>29</v>
      </c>
      <c r="M27" s="480" t="s">
        <v>29</v>
      </c>
      <c r="N27" s="480" t="s">
        <v>29</v>
      </c>
      <c r="O27" s="480" t="s">
        <v>29</v>
      </c>
      <c r="P27" s="494" t="s">
        <v>2059</v>
      </c>
      <c r="Q27" s="480" t="s">
        <v>29</v>
      </c>
      <c r="R27" s="1095" t="s">
        <v>2093</v>
      </c>
    </row>
    <row r="28" spans="1:18" s="4" customFormat="1" ht="396" customHeight="1" x14ac:dyDescent="0.2">
      <c r="A28" s="1090">
        <v>200026</v>
      </c>
      <c r="B28" s="643" t="s">
        <v>2125</v>
      </c>
      <c r="C28" s="493" t="s">
        <v>67</v>
      </c>
      <c r="D28" s="492" t="s">
        <v>2150</v>
      </c>
      <c r="E28" s="1188" t="s">
        <v>1726</v>
      </c>
      <c r="F28" s="496"/>
      <c r="G28" s="491">
        <v>8552</v>
      </c>
      <c r="H28" s="478" t="s">
        <v>31</v>
      </c>
      <c r="I28" s="479">
        <f t="shared" ref="I28" si="3">IF(H28="USD",G28*F28,G28*F28*1.3)</f>
        <v>0</v>
      </c>
      <c r="J28" s="17" t="s">
        <v>29</v>
      </c>
      <c r="K28" s="480" t="s">
        <v>29</v>
      </c>
      <c r="L28" s="480" t="s">
        <v>29</v>
      </c>
      <c r="M28" s="480" t="s">
        <v>29</v>
      </c>
      <c r="N28" s="480" t="s">
        <v>29</v>
      </c>
      <c r="O28" s="480" t="s">
        <v>29</v>
      </c>
      <c r="P28" s="494" t="s">
        <v>2057</v>
      </c>
      <c r="Q28" s="480" t="s">
        <v>29</v>
      </c>
      <c r="R28" s="1095" t="s">
        <v>2093</v>
      </c>
    </row>
    <row r="29" spans="1:18" s="454" customFormat="1" ht="408.75" customHeight="1" x14ac:dyDescent="0.2">
      <c r="A29" s="1090" t="s">
        <v>2184</v>
      </c>
      <c r="B29" s="643" t="s">
        <v>2056</v>
      </c>
      <c r="C29" s="493" t="s">
        <v>67</v>
      </c>
      <c r="D29" s="492" t="s">
        <v>2158</v>
      </c>
      <c r="E29" s="1123" t="s">
        <v>1726</v>
      </c>
      <c r="F29" s="496"/>
      <c r="G29" s="491">
        <v>2750</v>
      </c>
      <c r="H29" s="478" t="s">
        <v>31</v>
      </c>
      <c r="I29" s="479">
        <f>IF(H29="USD",G29*F29,G29*F29*1.3)</f>
        <v>0</v>
      </c>
      <c r="J29" s="17" t="s">
        <v>1733</v>
      </c>
      <c r="K29" s="480">
        <v>3.5</v>
      </c>
      <c r="L29" s="17">
        <v>38</v>
      </c>
      <c r="M29" s="17">
        <v>25</v>
      </c>
      <c r="N29" s="17">
        <v>38</v>
      </c>
      <c r="O29" s="495">
        <v>3.61E-2</v>
      </c>
      <c r="P29" s="494" t="s">
        <v>2060</v>
      </c>
      <c r="Q29" s="481">
        <v>84718000</v>
      </c>
      <c r="R29" s="1084" t="s">
        <v>2094</v>
      </c>
    </row>
    <row r="30" spans="1:18" ht="396" customHeight="1" x14ac:dyDescent="0.2">
      <c r="A30" s="1090">
        <v>200012</v>
      </c>
      <c r="B30" s="1140" t="s">
        <v>2146</v>
      </c>
      <c r="C30" s="480" t="s">
        <v>67</v>
      </c>
      <c r="D30" s="1140" t="s">
        <v>2181</v>
      </c>
      <c r="E30" s="1088" t="s">
        <v>1726</v>
      </c>
      <c r="F30" s="496"/>
      <c r="G30" s="491">
        <v>1064</v>
      </c>
      <c r="H30" s="478" t="s">
        <v>31</v>
      </c>
      <c r="I30" s="479">
        <f>IF(H30="USD",G30*F30,G30*F30*1.3)</f>
        <v>0</v>
      </c>
      <c r="J30" s="17" t="s">
        <v>29</v>
      </c>
      <c r="K30" s="480" t="s">
        <v>29</v>
      </c>
      <c r="L30" s="480" t="s">
        <v>29</v>
      </c>
      <c r="M30" s="480" t="s">
        <v>29</v>
      </c>
      <c r="N30" s="480" t="s">
        <v>29</v>
      </c>
      <c r="O30" s="480" t="s">
        <v>29</v>
      </c>
      <c r="P30" s="480" t="s">
        <v>2061</v>
      </c>
      <c r="Q30" s="480" t="s">
        <v>29</v>
      </c>
      <c r="R30" s="1084" t="s">
        <v>2094</v>
      </c>
    </row>
    <row r="31" spans="1:18" ht="390" customHeight="1" x14ac:dyDescent="0.2">
      <c r="A31" s="1090">
        <v>200013</v>
      </c>
      <c r="B31" s="1140" t="s">
        <v>2147</v>
      </c>
      <c r="C31" s="480" t="s">
        <v>67</v>
      </c>
      <c r="D31" s="482" t="s">
        <v>2182</v>
      </c>
      <c r="E31" s="1088" t="s">
        <v>1726</v>
      </c>
      <c r="F31" s="496"/>
      <c r="G31" s="491">
        <v>3167</v>
      </c>
      <c r="H31" s="478" t="s">
        <v>31</v>
      </c>
      <c r="I31" s="479">
        <f>IF(H31="USD",G31*F31,G31*F31*1.3)</f>
        <v>0</v>
      </c>
      <c r="J31" s="17" t="s">
        <v>29</v>
      </c>
      <c r="K31" s="480" t="s">
        <v>29</v>
      </c>
      <c r="L31" s="480" t="s">
        <v>29</v>
      </c>
      <c r="M31" s="480" t="s">
        <v>29</v>
      </c>
      <c r="N31" s="480" t="s">
        <v>29</v>
      </c>
      <c r="O31" s="480" t="s">
        <v>29</v>
      </c>
      <c r="P31" s="481" t="s">
        <v>2062</v>
      </c>
      <c r="Q31" s="480" t="s">
        <v>29</v>
      </c>
      <c r="R31" s="1084" t="s">
        <v>2094</v>
      </c>
    </row>
    <row r="32" spans="1:18" ht="394.5" customHeight="1" x14ac:dyDescent="0.2">
      <c r="A32" s="1146">
        <v>200014</v>
      </c>
      <c r="B32" s="1140" t="s">
        <v>2148</v>
      </c>
      <c r="C32" s="493" t="s">
        <v>67</v>
      </c>
      <c r="D32" s="482" t="s">
        <v>2183</v>
      </c>
      <c r="E32" s="1147" t="s">
        <v>1726</v>
      </c>
      <c r="F32" s="1148"/>
      <c r="G32" s="1119">
        <v>9500</v>
      </c>
      <c r="H32" s="1118" t="s">
        <v>31</v>
      </c>
      <c r="I32" s="479">
        <f>IF(H32="USD",G32*F32,G32*F32*1.3)</f>
        <v>0</v>
      </c>
      <c r="J32" s="480" t="s">
        <v>29</v>
      </c>
      <c r="K32" s="1119" t="s">
        <v>29</v>
      </c>
      <c r="L32" s="1120" t="s">
        <v>29</v>
      </c>
      <c r="M32" s="1120" t="s">
        <v>29</v>
      </c>
      <c r="N32" s="1120" t="s">
        <v>29</v>
      </c>
      <c r="O32" s="1122" t="s">
        <v>29</v>
      </c>
      <c r="P32" s="480" t="s">
        <v>2058</v>
      </c>
      <c r="Q32" s="480" t="s">
        <v>29</v>
      </c>
      <c r="R32" s="1084" t="s">
        <v>2095</v>
      </c>
    </row>
    <row r="33" spans="1:18" s="4" customFormat="1" ht="402.75" customHeight="1" x14ac:dyDescent="0.2">
      <c r="A33" s="1090">
        <v>200001</v>
      </c>
      <c r="B33" s="1112" t="s">
        <v>2045</v>
      </c>
      <c r="C33" s="477" t="s">
        <v>67</v>
      </c>
      <c r="D33" s="1086" t="s">
        <v>2105</v>
      </c>
      <c r="E33" s="1087" t="s">
        <v>1729</v>
      </c>
      <c r="F33" s="728"/>
      <c r="G33" s="855">
        <v>9800</v>
      </c>
      <c r="H33" s="808" t="s">
        <v>31</v>
      </c>
      <c r="I33" s="487">
        <f t="shared" ref="I33:I40" si="4">IF(H33="USD",G33*F33,G33*F33*1.3)</f>
        <v>0</v>
      </c>
      <c r="J33" s="805" t="s">
        <v>29</v>
      </c>
      <c r="K33" s="18" t="s">
        <v>29</v>
      </c>
      <c r="L33" s="811" t="s">
        <v>29</v>
      </c>
      <c r="M33" s="811" t="s">
        <v>29</v>
      </c>
      <c r="N33" s="811" t="s">
        <v>29</v>
      </c>
      <c r="O33" s="18" t="s">
        <v>29</v>
      </c>
      <c r="P33" s="18" t="s">
        <v>1730</v>
      </c>
      <c r="Q33" s="18" t="s">
        <v>29</v>
      </c>
      <c r="R33" s="1145" t="s">
        <v>2052</v>
      </c>
    </row>
    <row r="34" spans="1:18" s="4" customFormat="1" ht="396" customHeight="1" x14ac:dyDescent="0.2">
      <c r="A34" s="1090">
        <v>200027</v>
      </c>
      <c r="B34" s="1112" t="s">
        <v>2047</v>
      </c>
      <c r="C34" s="477" t="s">
        <v>67</v>
      </c>
      <c r="D34" s="1086" t="s">
        <v>2106</v>
      </c>
      <c r="E34" s="1087" t="s">
        <v>1729</v>
      </c>
      <c r="F34" s="496"/>
      <c r="G34" s="855">
        <v>7100</v>
      </c>
      <c r="H34" s="808" t="s">
        <v>31</v>
      </c>
      <c r="I34" s="487">
        <f t="shared" ref="I34" si="5">IF(H34="USD",G34*F34,G34*F34*1.3)</f>
        <v>0</v>
      </c>
      <c r="J34" s="805" t="s">
        <v>29</v>
      </c>
      <c r="K34" s="18" t="s">
        <v>29</v>
      </c>
      <c r="L34" s="811" t="s">
        <v>29</v>
      </c>
      <c r="M34" s="811" t="s">
        <v>29</v>
      </c>
      <c r="N34" s="811" t="s">
        <v>29</v>
      </c>
      <c r="O34" s="18" t="s">
        <v>29</v>
      </c>
      <c r="P34" s="18" t="s">
        <v>2049</v>
      </c>
      <c r="Q34" s="18" t="s">
        <v>29</v>
      </c>
      <c r="R34" s="1091" t="s">
        <v>2052</v>
      </c>
    </row>
    <row r="35" spans="1:18" s="4" customFormat="1" ht="316.5" customHeight="1" x14ac:dyDescent="0.2">
      <c r="A35" s="1090">
        <v>200002</v>
      </c>
      <c r="B35" s="484" t="s">
        <v>2046</v>
      </c>
      <c r="C35" s="483" t="s">
        <v>67</v>
      </c>
      <c r="D35" s="484" t="s">
        <v>2107</v>
      </c>
      <c r="E35" s="343" t="s">
        <v>1729</v>
      </c>
      <c r="F35" s="496"/>
      <c r="G35" s="489">
        <v>2300</v>
      </c>
      <c r="H35" s="488" t="s">
        <v>31</v>
      </c>
      <c r="I35" s="486">
        <f>IF(H35="USD",G35*F35,G35*F35*1.3)</f>
        <v>0</v>
      </c>
      <c r="J35" s="1111" t="s">
        <v>2111</v>
      </c>
      <c r="K35" s="343">
        <v>5</v>
      </c>
      <c r="L35" s="343">
        <v>50</v>
      </c>
      <c r="M35" s="343">
        <v>35</v>
      </c>
      <c r="N35" s="343">
        <v>10</v>
      </c>
      <c r="O35" s="665">
        <v>1.7500000000000002E-2</v>
      </c>
      <c r="P35" s="343" t="s">
        <v>1731</v>
      </c>
      <c r="Q35" s="490" t="s">
        <v>2053</v>
      </c>
      <c r="R35" s="1083" t="s">
        <v>2052</v>
      </c>
    </row>
    <row r="36" spans="1:18" s="4" customFormat="1" ht="277.5" customHeight="1" x14ac:dyDescent="0.2">
      <c r="A36" s="1090">
        <v>200003</v>
      </c>
      <c r="B36" s="482" t="s">
        <v>2048</v>
      </c>
      <c r="C36" s="480" t="s">
        <v>67</v>
      </c>
      <c r="D36" s="482" t="s">
        <v>2108</v>
      </c>
      <c r="E36" s="343" t="s">
        <v>1729</v>
      </c>
      <c r="F36" s="496"/>
      <c r="G36" s="491">
        <v>1000</v>
      </c>
      <c r="H36" s="478" t="s">
        <v>31</v>
      </c>
      <c r="I36" s="479">
        <f t="shared" si="4"/>
        <v>0</v>
      </c>
      <c r="J36" s="17" t="s">
        <v>29</v>
      </c>
      <c r="K36" s="480" t="s">
        <v>29</v>
      </c>
      <c r="L36" s="480" t="s">
        <v>29</v>
      </c>
      <c r="M36" s="480" t="s">
        <v>29</v>
      </c>
      <c r="N36" s="480" t="s">
        <v>29</v>
      </c>
      <c r="O36" s="480" t="s">
        <v>29</v>
      </c>
      <c r="P36" s="17" t="s">
        <v>1732</v>
      </c>
      <c r="Q36" s="480" t="s">
        <v>29</v>
      </c>
      <c r="R36" s="1084" t="s">
        <v>2052</v>
      </c>
    </row>
    <row r="37" spans="1:18" s="4" customFormat="1" ht="379.5" customHeight="1" x14ac:dyDescent="0.2">
      <c r="A37" s="1090">
        <v>200004</v>
      </c>
      <c r="B37" s="482" t="s">
        <v>2054</v>
      </c>
      <c r="C37" s="480" t="s">
        <v>67</v>
      </c>
      <c r="D37" s="482" t="s">
        <v>2109</v>
      </c>
      <c r="E37" s="343" t="s">
        <v>1729</v>
      </c>
      <c r="F37" s="496"/>
      <c r="G37" s="491">
        <v>1200</v>
      </c>
      <c r="H37" s="478" t="s">
        <v>31</v>
      </c>
      <c r="I37" s="479">
        <f t="shared" si="4"/>
        <v>0</v>
      </c>
      <c r="J37" s="17" t="s">
        <v>29</v>
      </c>
      <c r="K37" s="480" t="s">
        <v>29</v>
      </c>
      <c r="L37" s="480" t="s">
        <v>29</v>
      </c>
      <c r="M37" s="480" t="s">
        <v>29</v>
      </c>
      <c r="N37" s="480" t="s">
        <v>29</v>
      </c>
      <c r="O37" s="480" t="s">
        <v>29</v>
      </c>
      <c r="P37" s="17" t="s">
        <v>2050</v>
      </c>
      <c r="Q37" s="480" t="s">
        <v>29</v>
      </c>
      <c r="R37" s="1084" t="s">
        <v>2052</v>
      </c>
    </row>
    <row r="38" spans="1:18" s="4" customFormat="1" ht="327.75" customHeight="1" x14ac:dyDescent="0.2">
      <c r="A38" s="1090">
        <v>200005</v>
      </c>
      <c r="B38" s="482" t="s">
        <v>2055</v>
      </c>
      <c r="C38" s="480" t="s">
        <v>67</v>
      </c>
      <c r="D38" s="482" t="s">
        <v>2110</v>
      </c>
      <c r="E38" s="343" t="s">
        <v>1729</v>
      </c>
      <c r="F38" s="496"/>
      <c r="G38" s="491">
        <v>3600</v>
      </c>
      <c r="H38" s="478" t="s">
        <v>31</v>
      </c>
      <c r="I38" s="479">
        <f t="shared" si="4"/>
        <v>0</v>
      </c>
      <c r="J38" s="17" t="s">
        <v>29</v>
      </c>
      <c r="K38" s="480" t="s">
        <v>29</v>
      </c>
      <c r="L38" s="480" t="s">
        <v>29</v>
      </c>
      <c r="M38" s="480" t="s">
        <v>29</v>
      </c>
      <c r="N38" s="480" t="s">
        <v>29</v>
      </c>
      <c r="O38" s="480" t="s">
        <v>29</v>
      </c>
      <c r="P38" s="17" t="s">
        <v>2051</v>
      </c>
      <c r="Q38" s="480" t="s">
        <v>29</v>
      </c>
      <c r="R38" s="1084" t="s">
        <v>2052</v>
      </c>
    </row>
    <row r="39" spans="1:18" s="4" customFormat="1" ht="409.5" customHeight="1" x14ac:dyDescent="0.2">
      <c r="A39" s="1090">
        <v>200036</v>
      </c>
      <c r="B39" s="1142" t="s">
        <v>2074</v>
      </c>
      <c r="C39" s="477" t="s">
        <v>67</v>
      </c>
      <c r="D39" s="1086" t="s">
        <v>2155</v>
      </c>
      <c r="E39" s="1141" t="s">
        <v>2073</v>
      </c>
      <c r="F39" s="496"/>
      <c r="G39" s="1133">
        <v>11000</v>
      </c>
      <c r="H39" s="1134" t="s">
        <v>31</v>
      </c>
      <c r="I39" s="487">
        <f t="shared" si="4"/>
        <v>0</v>
      </c>
      <c r="J39" s="1135" t="s">
        <v>29</v>
      </c>
      <c r="K39" s="18" t="s">
        <v>29</v>
      </c>
      <c r="L39" s="1136" t="s">
        <v>29</v>
      </c>
      <c r="M39" s="1136" t="s">
        <v>29</v>
      </c>
      <c r="N39" s="1136" t="s">
        <v>29</v>
      </c>
      <c r="O39" s="18" t="s">
        <v>29</v>
      </c>
      <c r="P39" s="18" t="s">
        <v>2065</v>
      </c>
      <c r="Q39" s="18" t="s">
        <v>29</v>
      </c>
      <c r="R39" s="1091" t="s">
        <v>2063</v>
      </c>
    </row>
    <row r="40" spans="1:18" s="4" customFormat="1" ht="409.5" customHeight="1" x14ac:dyDescent="0.2">
      <c r="A40" s="1090">
        <v>200037</v>
      </c>
      <c r="B40" s="1142" t="s">
        <v>2075</v>
      </c>
      <c r="C40" s="477" t="s">
        <v>67</v>
      </c>
      <c r="D40" s="1086" t="s">
        <v>2156</v>
      </c>
      <c r="E40" s="1132" t="s">
        <v>2073</v>
      </c>
      <c r="F40" s="496"/>
      <c r="G40" s="1137">
        <v>16000</v>
      </c>
      <c r="H40" s="1134" t="s">
        <v>31</v>
      </c>
      <c r="I40" s="487">
        <f t="shared" si="4"/>
        <v>0</v>
      </c>
      <c r="J40" s="1135" t="s">
        <v>29</v>
      </c>
      <c r="K40" s="18" t="s">
        <v>29</v>
      </c>
      <c r="L40" s="1136" t="s">
        <v>29</v>
      </c>
      <c r="M40" s="1136" t="s">
        <v>29</v>
      </c>
      <c r="N40" s="1136" t="s">
        <v>29</v>
      </c>
      <c r="O40" s="18" t="s">
        <v>29</v>
      </c>
      <c r="P40" s="18" t="s">
        <v>2070</v>
      </c>
      <c r="Q40" s="18" t="s">
        <v>29</v>
      </c>
      <c r="R40" s="1091" t="s">
        <v>2063</v>
      </c>
    </row>
    <row r="41" spans="1:18" s="4" customFormat="1" ht="286.5" customHeight="1" x14ac:dyDescent="0.2">
      <c r="A41" s="1090">
        <v>200038</v>
      </c>
      <c r="B41" s="484" t="s">
        <v>2076</v>
      </c>
      <c r="C41" s="483" t="s">
        <v>67</v>
      </c>
      <c r="D41" s="1138" t="s">
        <v>2139</v>
      </c>
      <c r="E41" s="1132" t="s">
        <v>2073</v>
      </c>
      <c r="F41" s="496"/>
      <c r="G41" s="1133">
        <v>3000</v>
      </c>
      <c r="H41" s="488" t="s">
        <v>31</v>
      </c>
      <c r="I41" s="486">
        <f>IF(H41="USD",G41*F41,G41*F41*1.3)</f>
        <v>0</v>
      </c>
      <c r="J41" s="1143" t="s">
        <v>2071</v>
      </c>
      <c r="K41" s="343">
        <v>3</v>
      </c>
      <c r="L41" s="343">
        <v>42</v>
      </c>
      <c r="M41" s="343">
        <v>34</v>
      </c>
      <c r="N41" s="343">
        <v>12</v>
      </c>
      <c r="O41" s="665">
        <v>1.7000000000000001E-2</v>
      </c>
      <c r="P41" s="343" t="s">
        <v>2066</v>
      </c>
      <c r="Q41" s="490" t="s">
        <v>2072</v>
      </c>
      <c r="R41" s="1083" t="s">
        <v>2064</v>
      </c>
    </row>
    <row r="42" spans="1:18" s="4" customFormat="1" ht="263.25" customHeight="1" x14ac:dyDescent="0.2">
      <c r="A42" s="1090">
        <v>200039</v>
      </c>
      <c r="B42" s="482" t="s">
        <v>2077</v>
      </c>
      <c r="C42" s="480" t="s">
        <v>67</v>
      </c>
      <c r="D42" s="482" t="s">
        <v>2140</v>
      </c>
      <c r="E42" s="1132" t="s">
        <v>2073</v>
      </c>
      <c r="F42" s="496"/>
      <c r="G42" s="491">
        <v>2500</v>
      </c>
      <c r="H42" s="478" t="s">
        <v>31</v>
      </c>
      <c r="I42" s="479">
        <f t="shared" ref="I42:I44" si="6">IF(H42="USD",G42*F42,G42*F42*1.3)</f>
        <v>0</v>
      </c>
      <c r="J42" s="17" t="s">
        <v>29</v>
      </c>
      <c r="K42" s="480" t="s">
        <v>29</v>
      </c>
      <c r="L42" s="480" t="s">
        <v>29</v>
      </c>
      <c r="M42" s="480" t="s">
        <v>29</v>
      </c>
      <c r="N42" s="480" t="s">
        <v>29</v>
      </c>
      <c r="O42" s="480" t="s">
        <v>29</v>
      </c>
      <c r="P42" s="17" t="s">
        <v>2067</v>
      </c>
      <c r="Q42" s="480" t="s">
        <v>29</v>
      </c>
      <c r="R42" s="1084" t="s">
        <v>2063</v>
      </c>
    </row>
    <row r="43" spans="1:18" s="4" customFormat="1" ht="334.5" customHeight="1" x14ac:dyDescent="0.2">
      <c r="A43" s="1090">
        <v>200040</v>
      </c>
      <c r="B43" s="482" t="s">
        <v>2152</v>
      </c>
      <c r="C43" s="480" t="s">
        <v>67</v>
      </c>
      <c r="D43" s="1139" t="s">
        <v>2141</v>
      </c>
      <c r="E43" s="1132" t="s">
        <v>2073</v>
      </c>
      <c r="F43" s="496"/>
      <c r="G43" s="491">
        <v>3000</v>
      </c>
      <c r="H43" s="478" t="s">
        <v>31</v>
      </c>
      <c r="I43" s="479">
        <f t="shared" si="6"/>
        <v>0</v>
      </c>
      <c r="J43" s="17" t="s">
        <v>29</v>
      </c>
      <c r="K43" s="480" t="s">
        <v>29</v>
      </c>
      <c r="L43" s="480" t="s">
        <v>29</v>
      </c>
      <c r="M43" s="480" t="s">
        <v>29</v>
      </c>
      <c r="N43" s="480" t="s">
        <v>29</v>
      </c>
      <c r="O43" s="480" t="s">
        <v>29</v>
      </c>
      <c r="P43" s="17" t="s">
        <v>2068</v>
      </c>
      <c r="Q43" s="480" t="s">
        <v>29</v>
      </c>
      <c r="R43" s="1084" t="s">
        <v>2063</v>
      </c>
    </row>
    <row r="44" spans="1:18" s="4" customFormat="1" ht="308.25" customHeight="1" x14ac:dyDescent="0.2">
      <c r="A44" s="1090">
        <v>200041</v>
      </c>
      <c r="B44" s="482" t="s">
        <v>2153</v>
      </c>
      <c r="C44" s="480" t="s">
        <v>67</v>
      </c>
      <c r="D44" s="1139" t="s">
        <v>2154</v>
      </c>
      <c r="E44" s="1132" t="s">
        <v>2073</v>
      </c>
      <c r="F44" s="496"/>
      <c r="G44" s="491">
        <v>8000</v>
      </c>
      <c r="H44" s="478" t="s">
        <v>31</v>
      </c>
      <c r="I44" s="479">
        <f t="shared" si="6"/>
        <v>0</v>
      </c>
      <c r="J44" s="17" t="s">
        <v>29</v>
      </c>
      <c r="K44" s="480" t="s">
        <v>29</v>
      </c>
      <c r="L44" s="480" t="s">
        <v>29</v>
      </c>
      <c r="M44" s="480" t="s">
        <v>29</v>
      </c>
      <c r="N44" s="480" t="s">
        <v>29</v>
      </c>
      <c r="O44" s="480" t="s">
        <v>29</v>
      </c>
      <c r="P44" s="17" t="s">
        <v>2069</v>
      </c>
      <c r="Q44" s="480" t="s">
        <v>29</v>
      </c>
      <c r="R44" s="1084" t="s">
        <v>2063</v>
      </c>
    </row>
    <row r="45" spans="1:18" ht="16.5" thickBot="1" x14ac:dyDescent="0.25">
      <c r="D45" s="200"/>
    </row>
    <row r="46" spans="1:18" ht="16.5" thickBot="1" x14ac:dyDescent="0.25">
      <c r="D46" s="203"/>
    </row>
    <row r="47" spans="1:18" ht="16.5" thickBot="1" x14ac:dyDescent="0.25">
      <c r="D47" s="203"/>
    </row>
    <row r="48" spans="1:18" ht="16.5" thickBot="1" x14ac:dyDescent="0.25">
      <c r="D48" s="203"/>
    </row>
    <row r="49" spans="1:16" ht="16.5" thickBot="1" x14ac:dyDescent="0.25">
      <c r="A49" s="197"/>
      <c r="B49" s="25"/>
      <c r="C49" s="198"/>
      <c r="D49" s="203"/>
      <c r="E49" s="25"/>
      <c r="F49" s="204"/>
      <c r="G49" s="25"/>
      <c r="H49" s="25"/>
      <c r="I49" s="25"/>
      <c r="K49" s="25"/>
      <c r="L49" s="25"/>
      <c r="M49" s="25"/>
      <c r="N49" s="25"/>
      <c r="O49" s="25"/>
      <c r="P49" s="25"/>
    </row>
    <row r="50" spans="1:16" ht="16.5" thickBot="1" x14ac:dyDescent="0.25">
      <c r="A50" s="197"/>
      <c r="B50" s="25"/>
      <c r="C50" s="198"/>
      <c r="D50" s="203"/>
      <c r="E50" s="25"/>
      <c r="F50" s="204"/>
      <c r="G50" s="25"/>
      <c r="H50" s="25"/>
      <c r="I50" s="25"/>
      <c r="K50" s="25"/>
      <c r="L50" s="25"/>
      <c r="M50" s="25"/>
      <c r="N50" s="25"/>
      <c r="O50" s="25"/>
      <c r="P50" s="25"/>
    </row>
    <row r="51" spans="1:16" ht="16.5" thickBot="1" x14ac:dyDescent="0.25">
      <c r="A51" s="197"/>
      <c r="B51" s="25"/>
      <c r="C51" s="198"/>
      <c r="D51" s="203"/>
      <c r="E51" s="25"/>
      <c r="F51" s="204"/>
      <c r="G51" s="25"/>
      <c r="H51" s="25"/>
      <c r="I51" s="25"/>
      <c r="K51" s="25"/>
      <c r="L51" s="25"/>
      <c r="M51" s="25"/>
      <c r="N51" s="25"/>
      <c r="O51" s="25"/>
      <c r="P51" s="25"/>
    </row>
    <row r="52" spans="1:16" ht="16.5" thickBot="1" x14ac:dyDescent="0.25">
      <c r="A52" s="197"/>
      <c r="B52" s="25"/>
      <c r="C52" s="198"/>
      <c r="D52" s="203"/>
      <c r="E52" s="25"/>
      <c r="F52" s="204"/>
      <c r="G52" s="25"/>
      <c r="H52" s="25"/>
      <c r="I52" s="25"/>
      <c r="K52" s="25"/>
      <c r="L52" s="25"/>
      <c r="M52" s="25"/>
      <c r="N52" s="25"/>
      <c r="O52" s="25"/>
      <c r="P52" s="25"/>
    </row>
    <row r="53" spans="1:16" ht="16.5" thickBot="1" x14ac:dyDescent="0.25">
      <c r="A53" s="197"/>
      <c r="B53" s="25"/>
      <c r="C53" s="198"/>
      <c r="D53" s="203"/>
      <c r="E53" s="25"/>
      <c r="F53" s="204"/>
      <c r="G53" s="25"/>
      <c r="H53" s="25"/>
      <c r="I53" s="25"/>
      <c r="K53" s="25"/>
      <c r="L53" s="25"/>
      <c r="M53" s="25"/>
      <c r="N53" s="25"/>
      <c r="O53" s="25"/>
      <c r="P53" s="25"/>
    </row>
    <row r="54" spans="1:16" ht="16.5" thickBot="1" x14ac:dyDescent="0.25">
      <c r="A54" s="197"/>
      <c r="B54" s="25"/>
      <c r="C54" s="198"/>
      <c r="D54" s="203"/>
      <c r="E54" s="25"/>
      <c r="F54" s="204"/>
      <c r="G54" s="25"/>
      <c r="H54" s="25"/>
      <c r="I54" s="25"/>
      <c r="K54" s="25"/>
      <c r="L54" s="25"/>
      <c r="M54" s="25"/>
      <c r="N54" s="25"/>
      <c r="O54" s="25"/>
      <c r="P54" s="25"/>
    </row>
    <row r="55" spans="1:16" ht="16.5" thickBot="1" x14ac:dyDescent="0.25">
      <c r="A55" s="197"/>
      <c r="B55" s="25"/>
      <c r="C55" s="198"/>
      <c r="D55" s="203"/>
      <c r="E55" s="25"/>
      <c r="F55" s="204"/>
      <c r="G55" s="25"/>
      <c r="H55" s="25"/>
      <c r="I55" s="25"/>
      <c r="K55" s="25"/>
      <c r="L55" s="25"/>
      <c r="M55" s="25"/>
      <c r="N55" s="25"/>
      <c r="O55" s="25"/>
      <c r="P55" s="25"/>
    </row>
    <row r="56" spans="1:16" ht="16.5" thickBot="1" x14ac:dyDescent="0.25">
      <c r="A56" s="197"/>
      <c r="B56" s="25"/>
      <c r="C56" s="198"/>
      <c r="D56" s="203"/>
      <c r="E56" s="25"/>
      <c r="F56" s="204"/>
      <c r="G56" s="25"/>
      <c r="H56" s="25"/>
      <c r="I56" s="25"/>
      <c r="K56" s="25"/>
      <c r="L56" s="25"/>
      <c r="M56" s="25"/>
      <c r="N56" s="25"/>
      <c r="O56" s="25"/>
      <c r="P56" s="25"/>
    </row>
    <row r="57" spans="1:16" ht="16.5" thickBot="1" x14ac:dyDescent="0.25">
      <c r="A57" s="197"/>
      <c r="B57" s="25"/>
      <c r="C57" s="198"/>
      <c r="D57" s="203"/>
      <c r="E57" s="25"/>
      <c r="F57" s="204"/>
      <c r="G57" s="25"/>
      <c r="H57" s="25"/>
      <c r="I57" s="25"/>
      <c r="K57" s="25"/>
      <c r="L57" s="25"/>
      <c r="M57" s="25"/>
      <c r="N57" s="25"/>
      <c r="O57" s="25"/>
      <c r="P57" s="25"/>
    </row>
    <row r="58" spans="1:16" ht="16.5" thickBot="1" x14ac:dyDescent="0.25">
      <c r="A58" s="197"/>
      <c r="B58" s="25"/>
      <c r="C58" s="198"/>
      <c r="D58" s="203"/>
      <c r="E58" s="25"/>
      <c r="F58" s="204"/>
      <c r="G58" s="25"/>
      <c r="H58" s="25"/>
      <c r="I58" s="25"/>
      <c r="K58" s="25"/>
      <c r="L58" s="25"/>
      <c r="M58" s="25"/>
      <c r="N58" s="25"/>
      <c r="O58" s="25"/>
      <c r="P58" s="25"/>
    </row>
    <row r="59" spans="1:16" ht="16.5" thickBot="1" x14ac:dyDescent="0.25">
      <c r="A59" s="197"/>
      <c r="B59" s="25"/>
      <c r="C59" s="198"/>
      <c r="D59" s="203"/>
      <c r="E59" s="25"/>
      <c r="F59" s="204"/>
      <c r="G59" s="25"/>
      <c r="H59" s="25"/>
      <c r="I59" s="25"/>
      <c r="K59" s="25"/>
      <c r="L59" s="25"/>
      <c r="M59" s="25"/>
      <c r="N59" s="25"/>
      <c r="O59" s="25"/>
      <c r="P59" s="25"/>
    </row>
    <row r="60" spans="1:16" ht="16.5" thickBot="1" x14ac:dyDescent="0.25">
      <c r="A60" s="197"/>
      <c r="B60" s="25"/>
      <c r="C60" s="198"/>
      <c r="D60" s="203"/>
      <c r="E60" s="25"/>
      <c r="F60" s="204"/>
      <c r="G60" s="25"/>
      <c r="H60" s="25"/>
      <c r="I60" s="25"/>
      <c r="K60" s="25"/>
      <c r="L60" s="25"/>
      <c r="M60" s="25"/>
      <c r="N60" s="25"/>
      <c r="O60" s="25"/>
      <c r="P60" s="25"/>
    </row>
    <row r="61" spans="1:16" ht="16.5" thickBot="1" x14ac:dyDescent="0.25">
      <c r="A61" s="197"/>
      <c r="B61" s="25"/>
      <c r="C61" s="198"/>
      <c r="D61" s="203"/>
      <c r="E61" s="25"/>
      <c r="F61" s="204"/>
      <c r="G61" s="25"/>
      <c r="H61" s="25"/>
      <c r="I61" s="25"/>
      <c r="K61" s="25"/>
      <c r="L61" s="25"/>
      <c r="M61" s="25"/>
      <c r="N61" s="25"/>
      <c r="O61" s="25"/>
      <c r="P61" s="25"/>
    </row>
    <row r="62" spans="1:16" ht="16.5" thickBot="1" x14ac:dyDescent="0.25">
      <c r="A62" s="197"/>
      <c r="B62" s="25"/>
      <c r="C62" s="198"/>
      <c r="D62" s="203"/>
      <c r="E62" s="25"/>
      <c r="F62" s="204"/>
      <c r="G62" s="25"/>
      <c r="H62" s="25"/>
      <c r="I62" s="25"/>
      <c r="K62" s="25"/>
      <c r="L62" s="25"/>
      <c r="M62" s="25"/>
      <c r="N62" s="25"/>
      <c r="O62" s="25"/>
      <c r="P62" s="25"/>
    </row>
    <row r="63" spans="1:16" ht="16.5" thickBot="1" x14ac:dyDescent="0.25">
      <c r="A63" s="197"/>
      <c r="B63" s="25"/>
      <c r="C63" s="198"/>
      <c r="D63" s="203"/>
      <c r="E63" s="25"/>
      <c r="F63" s="204"/>
      <c r="G63" s="25"/>
      <c r="H63" s="25"/>
      <c r="I63" s="25"/>
      <c r="K63" s="25"/>
      <c r="L63" s="25"/>
      <c r="M63" s="25"/>
      <c r="N63" s="25"/>
      <c r="O63" s="25"/>
      <c r="P63" s="25"/>
    </row>
    <row r="64" spans="1:16" ht="16.5" thickBot="1" x14ac:dyDescent="0.25">
      <c r="A64" s="197"/>
      <c r="B64" s="25"/>
      <c r="C64" s="198"/>
      <c r="D64" s="203"/>
      <c r="E64" s="25"/>
      <c r="F64" s="204"/>
      <c r="G64" s="25"/>
      <c r="H64" s="25"/>
      <c r="I64" s="25"/>
      <c r="K64" s="25"/>
      <c r="L64" s="25"/>
      <c r="M64" s="25"/>
      <c r="N64" s="25"/>
      <c r="O64" s="25"/>
      <c r="P64" s="25"/>
    </row>
    <row r="65" spans="1:16" ht="16.5" thickBot="1" x14ac:dyDescent="0.25">
      <c r="A65" s="197"/>
      <c r="B65" s="25"/>
      <c r="C65" s="198"/>
      <c r="D65" s="203"/>
      <c r="E65" s="25"/>
      <c r="F65" s="204"/>
      <c r="G65" s="25"/>
      <c r="H65" s="25"/>
      <c r="I65" s="25"/>
      <c r="K65" s="25"/>
      <c r="L65" s="25"/>
      <c r="M65" s="25"/>
      <c r="N65" s="25"/>
      <c r="O65" s="25"/>
      <c r="P65" s="25"/>
    </row>
    <row r="66" spans="1:16" ht="16.5" thickBot="1" x14ac:dyDescent="0.25">
      <c r="A66" s="197"/>
      <c r="B66" s="25"/>
      <c r="C66" s="198"/>
      <c r="D66" s="203"/>
      <c r="E66" s="25"/>
      <c r="F66" s="204"/>
      <c r="G66" s="25"/>
      <c r="H66" s="25"/>
      <c r="I66" s="25"/>
      <c r="K66" s="25"/>
      <c r="L66" s="25"/>
      <c r="M66" s="25"/>
      <c r="N66" s="25"/>
      <c r="O66" s="25"/>
      <c r="P66" s="25"/>
    </row>
    <row r="67" spans="1:16" ht="16.5" thickBot="1" x14ac:dyDescent="0.25">
      <c r="A67" s="197"/>
      <c r="B67" s="25"/>
      <c r="C67" s="198"/>
      <c r="D67" s="203"/>
      <c r="E67" s="25"/>
      <c r="F67" s="204"/>
      <c r="G67" s="25"/>
      <c r="H67" s="25"/>
      <c r="I67" s="25"/>
      <c r="K67" s="25"/>
      <c r="L67" s="25"/>
      <c r="M67" s="25"/>
      <c r="N67" s="25"/>
      <c r="O67" s="25"/>
      <c r="P67" s="25"/>
    </row>
    <row r="68" spans="1:16" ht="16.5" thickBot="1" x14ac:dyDescent="0.25">
      <c r="A68" s="197"/>
      <c r="B68" s="25"/>
      <c r="C68" s="198"/>
      <c r="D68" s="203"/>
      <c r="E68" s="25"/>
      <c r="F68" s="204"/>
      <c r="G68" s="25"/>
      <c r="H68" s="25"/>
      <c r="I68" s="25"/>
      <c r="K68" s="25"/>
      <c r="L68" s="25"/>
      <c r="M68" s="25"/>
      <c r="N68" s="25"/>
      <c r="O68" s="25"/>
      <c r="P68" s="25"/>
    </row>
    <row r="69" spans="1:16" ht="16.5" thickBot="1" x14ac:dyDescent="0.25">
      <c r="A69" s="197"/>
      <c r="B69" s="25"/>
      <c r="C69" s="198"/>
      <c r="D69" s="203"/>
      <c r="E69" s="25"/>
      <c r="F69" s="204"/>
      <c r="G69" s="25"/>
      <c r="H69" s="25"/>
      <c r="I69" s="25"/>
      <c r="K69" s="25"/>
      <c r="L69" s="25"/>
      <c r="M69" s="25"/>
      <c r="N69" s="25"/>
      <c r="O69" s="25"/>
      <c r="P69" s="25"/>
    </row>
    <row r="70" spans="1:16" ht="16.5" thickBot="1" x14ac:dyDescent="0.25">
      <c r="A70" s="197"/>
      <c r="B70" s="25"/>
      <c r="C70" s="198"/>
      <c r="D70" s="203"/>
      <c r="E70" s="25"/>
      <c r="F70" s="204"/>
      <c r="G70" s="25"/>
      <c r="H70" s="25"/>
      <c r="I70" s="25"/>
      <c r="K70" s="25"/>
      <c r="L70" s="25"/>
      <c r="M70" s="25"/>
      <c r="N70" s="25"/>
      <c r="O70" s="25"/>
      <c r="P70" s="25"/>
    </row>
    <row r="71" spans="1:16" ht="16.5" thickBot="1" x14ac:dyDescent="0.25">
      <c r="A71" s="197"/>
      <c r="B71" s="25"/>
      <c r="C71" s="198"/>
      <c r="D71" s="203"/>
      <c r="E71" s="25"/>
      <c r="F71" s="204"/>
      <c r="G71" s="25"/>
      <c r="H71" s="25"/>
      <c r="I71" s="25"/>
      <c r="K71" s="25"/>
      <c r="L71" s="25"/>
      <c r="M71" s="25"/>
      <c r="N71" s="25"/>
      <c r="O71" s="25"/>
      <c r="P71" s="25"/>
    </row>
    <row r="72" spans="1:16" ht="16.5" thickBot="1" x14ac:dyDescent="0.25">
      <c r="A72" s="197"/>
      <c r="B72" s="25"/>
      <c r="C72" s="198"/>
      <c r="D72" s="203"/>
      <c r="E72" s="25"/>
      <c r="F72" s="204"/>
      <c r="G72" s="25"/>
      <c r="H72" s="25"/>
      <c r="I72" s="25"/>
      <c r="K72" s="25"/>
      <c r="L72" s="25"/>
      <c r="M72" s="25"/>
      <c r="N72" s="25"/>
      <c r="O72" s="25"/>
      <c r="P72" s="25"/>
    </row>
    <row r="73" spans="1:16" ht="16.5" thickBot="1" x14ac:dyDescent="0.25">
      <c r="A73" s="197"/>
      <c r="B73" s="25"/>
      <c r="C73" s="198"/>
      <c r="D73" s="203"/>
      <c r="E73" s="25"/>
      <c r="F73" s="204"/>
      <c r="G73" s="25"/>
      <c r="H73" s="25"/>
      <c r="I73" s="25"/>
      <c r="K73" s="25"/>
      <c r="L73" s="25"/>
      <c r="M73" s="25"/>
      <c r="N73" s="25"/>
      <c r="O73" s="25"/>
      <c r="P73" s="25"/>
    </row>
    <row r="74" spans="1:16" ht="16.5" thickBot="1" x14ac:dyDescent="0.25">
      <c r="A74" s="197"/>
      <c r="B74" s="25"/>
      <c r="C74" s="198"/>
      <c r="D74" s="203"/>
      <c r="E74" s="25"/>
      <c r="F74" s="204"/>
      <c r="G74" s="25"/>
      <c r="H74" s="25"/>
      <c r="I74" s="25"/>
      <c r="K74" s="25"/>
      <c r="L74" s="25"/>
      <c r="M74" s="25"/>
      <c r="N74" s="25"/>
      <c r="O74" s="25"/>
      <c r="P74" s="25"/>
    </row>
    <row r="75" spans="1:16" ht="16.5" thickBot="1" x14ac:dyDescent="0.25">
      <c r="A75" s="197"/>
      <c r="B75" s="25"/>
      <c r="C75" s="198"/>
      <c r="D75" s="203"/>
      <c r="E75" s="25"/>
      <c r="F75" s="204"/>
      <c r="G75" s="25"/>
      <c r="H75" s="25"/>
      <c r="I75" s="25"/>
      <c r="K75" s="25"/>
      <c r="L75" s="25"/>
      <c r="M75" s="25"/>
      <c r="N75" s="25"/>
      <c r="O75" s="25"/>
      <c r="P75" s="25"/>
    </row>
    <row r="76" spans="1:16" ht="16.5" thickBot="1" x14ac:dyDescent="0.25">
      <c r="A76" s="197"/>
      <c r="B76" s="25"/>
      <c r="C76" s="198"/>
      <c r="D76" s="203"/>
      <c r="E76" s="25"/>
      <c r="F76" s="204"/>
      <c r="G76" s="25"/>
      <c r="H76" s="25"/>
      <c r="I76" s="25"/>
      <c r="K76" s="25"/>
      <c r="L76" s="25"/>
      <c r="M76" s="25"/>
      <c r="N76" s="25"/>
      <c r="O76" s="25"/>
      <c r="P76" s="25"/>
    </row>
    <row r="77" spans="1:16" ht="16.5" thickBot="1" x14ac:dyDescent="0.25">
      <c r="A77" s="197"/>
      <c r="B77" s="25"/>
      <c r="C77" s="198"/>
      <c r="D77" s="203"/>
      <c r="E77" s="25"/>
      <c r="F77" s="204"/>
      <c r="G77" s="25"/>
      <c r="H77" s="25"/>
      <c r="I77" s="25"/>
      <c r="K77" s="25"/>
      <c r="L77" s="25"/>
      <c r="M77" s="25"/>
      <c r="N77" s="25"/>
      <c r="O77" s="25"/>
      <c r="P77" s="25"/>
    </row>
    <row r="78" spans="1:16" ht="16.5" thickBot="1" x14ac:dyDescent="0.25">
      <c r="A78" s="197"/>
      <c r="B78" s="25"/>
      <c r="C78" s="198"/>
      <c r="D78" s="203"/>
      <c r="E78" s="25"/>
      <c r="F78" s="204"/>
      <c r="G78" s="25"/>
      <c r="H78" s="25"/>
      <c r="I78" s="25"/>
      <c r="K78" s="25"/>
      <c r="L78" s="25"/>
      <c r="M78" s="25"/>
      <c r="N78" s="25"/>
      <c r="O78" s="25"/>
      <c r="P78" s="25"/>
    </row>
    <row r="79" spans="1:16" ht="16.5" thickBot="1" x14ac:dyDescent="0.25">
      <c r="A79" s="197"/>
      <c r="B79" s="25"/>
      <c r="C79" s="198"/>
      <c r="D79" s="203"/>
      <c r="E79" s="25"/>
      <c r="F79" s="204"/>
      <c r="G79" s="25"/>
      <c r="H79" s="25"/>
      <c r="I79" s="25"/>
      <c r="K79" s="25"/>
      <c r="L79" s="25"/>
      <c r="M79" s="25"/>
      <c r="N79" s="25"/>
      <c r="O79" s="25"/>
      <c r="P79" s="25"/>
    </row>
    <row r="80" spans="1:16" ht="16.5" thickBot="1" x14ac:dyDescent="0.25">
      <c r="A80" s="197"/>
      <c r="B80" s="25"/>
      <c r="C80" s="198"/>
      <c r="D80" s="203"/>
      <c r="E80" s="25"/>
      <c r="F80" s="204"/>
      <c r="G80" s="25"/>
      <c r="H80" s="25"/>
      <c r="I80" s="25"/>
      <c r="K80" s="25"/>
      <c r="L80" s="25"/>
      <c r="M80" s="25"/>
      <c r="N80" s="25"/>
      <c r="O80" s="25"/>
      <c r="P80" s="25"/>
    </row>
    <row r="81" spans="1:16" ht="16.5" thickBot="1" x14ac:dyDescent="0.25">
      <c r="A81" s="197"/>
      <c r="B81" s="25"/>
      <c r="C81" s="198"/>
      <c r="D81" s="203"/>
      <c r="E81" s="25"/>
      <c r="F81" s="204"/>
      <c r="G81" s="25"/>
      <c r="H81" s="25"/>
      <c r="I81" s="25"/>
      <c r="K81" s="25"/>
      <c r="L81" s="25"/>
      <c r="M81" s="25"/>
      <c r="N81" s="25"/>
      <c r="O81" s="25"/>
      <c r="P81" s="25"/>
    </row>
    <row r="82" spans="1:16" ht="16.5" thickBot="1" x14ac:dyDescent="0.25">
      <c r="A82" s="197"/>
      <c r="B82" s="25"/>
      <c r="C82" s="198"/>
      <c r="D82" s="203"/>
      <c r="E82" s="25"/>
      <c r="F82" s="204"/>
      <c r="G82" s="25"/>
      <c r="H82" s="25"/>
      <c r="I82" s="25"/>
      <c r="K82" s="25"/>
      <c r="L82" s="25"/>
      <c r="M82" s="25"/>
      <c r="N82" s="25"/>
      <c r="O82" s="25"/>
      <c r="P82" s="25"/>
    </row>
    <row r="83" spans="1:16" ht="16.5" thickBot="1" x14ac:dyDescent="0.25">
      <c r="A83" s="197"/>
      <c r="B83" s="25"/>
      <c r="C83" s="198"/>
      <c r="D83" s="203"/>
      <c r="E83" s="25"/>
      <c r="F83" s="204"/>
      <c r="G83" s="25"/>
      <c r="H83" s="25"/>
      <c r="I83" s="25"/>
      <c r="K83" s="25"/>
      <c r="L83" s="25"/>
      <c r="M83" s="25"/>
      <c r="N83" s="25"/>
      <c r="O83" s="25"/>
      <c r="P83" s="25"/>
    </row>
    <row r="84" spans="1:16" ht="16.5" thickBot="1" x14ac:dyDescent="0.25">
      <c r="A84" s="197"/>
      <c r="B84" s="25"/>
      <c r="C84" s="198"/>
      <c r="D84" s="203"/>
      <c r="E84" s="25"/>
      <c r="F84" s="204"/>
      <c r="G84" s="25"/>
      <c r="H84" s="25"/>
      <c r="I84" s="25"/>
      <c r="K84" s="25"/>
      <c r="L84" s="25"/>
      <c r="M84" s="25"/>
      <c r="N84" s="25"/>
      <c r="O84" s="25"/>
      <c r="P84" s="25"/>
    </row>
    <row r="85" spans="1:16" ht="16.5" thickBot="1" x14ac:dyDescent="0.25">
      <c r="A85" s="197"/>
      <c r="B85" s="25"/>
      <c r="C85" s="198"/>
      <c r="D85" s="203"/>
      <c r="E85" s="25"/>
      <c r="F85" s="204"/>
      <c r="G85" s="25"/>
      <c r="H85" s="25"/>
      <c r="I85" s="25"/>
      <c r="K85" s="25"/>
      <c r="L85" s="25"/>
      <c r="M85" s="25"/>
      <c r="N85" s="25"/>
      <c r="O85" s="25"/>
      <c r="P85" s="25"/>
    </row>
    <row r="86" spans="1:16" ht="16.5" thickBot="1" x14ac:dyDescent="0.25">
      <c r="A86" s="197"/>
      <c r="B86" s="25"/>
      <c r="C86" s="198"/>
      <c r="D86" s="203"/>
      <c r="E86" s="25"/>
      <c r="F86" s="204"/>
      <c r="G86" s="25"/>
      <c r="H86" s="25"/>
      <c r="I86" s="25"/>
      <c r="K86" s="25"/>
      <c r="L86" s="25"/>
      <c r="M86" s="25"/>
      <c r="N86" s="25"/>
      <c r="O86" s="25"/>
      <c r="P86" s="25"/>
    </row>
    <row r="87" spans="1:16" ht="16.5" thickBot="1" x14ac:dyDescent="0.25">
      <c r="A87" s="197"/>
      <c r="B87" s="25"/>
      <c r="C87" s="198"/>
      <c r="D87" s="203"/>
      <c r="E87" s="25"/>
      <c r="F87" s="204"/>
      <c r="G87" s="25"/>
      <c r="H87" s="25"/>
      <c r="I87" s="25"/>
      <c r="K87" s="25"/>
      <c r="L87" s="25"/>
      <c r="M87" s="25"/>
      <c r="N87" s="25"/>
      <c r="O87" s="25"/>
      <c r="P87" s="25"/>
    </row>
    <row r="88" spans="1:16" ht="16.5" thickBot="1" x14ac:dyDescent="0.25">
      <c r="A88" s="197"/>
      <c r="B88" s="25"/>
      <c r="C88" s="198"/>
      <c r="D88" s="203"/>
      <c r="E88" s="25"/>
      <c r="F88" s="204"/>
      <c r="G88" s="25"/>
      <c r="H88" s="25"/>
      <c r="I88" s="25"/>
      <c r="K88" s="25"/>
      <c r="L88" s="25"/>
      <c r="M88" s="25"/>
      <c r="N88" s="25"/>
      <c r="O88" s="25"/>
      <c r="P88" s="25"/>
    </row>
    <row r="89" spans="1:16" ht="16.5" thickBot="1" x14ac:dyDescent="0.25">
      <c r="A89" s="197"/>
      <c r="B89" s="25"/>
      <c r="C89" s="198"/>
      <c r="D89" s="203"/>
      <c r="E89" s="25"/>
      <c r="F89" s="204"/>
      <c r="G89" s="25"/>
      <c r="H89" s="25"/>
      <c r="I89" s="25"/>
      <c r="K89" s="25"/>
      <c r="L89" s="25"/>
      <c r="M89" s="25"/>
      <c r="N89" s="25"/>
      <c r="O89" s="25"/>
      <c r="P89" s="25"/>
    </row>
    <row r="90" spans="1:16" ht="16.5" thickBot="1" x14ac:dyDescent="0.25">
      <c r="A90" s="197"/>
      <c r="B90" s="25"/>
      <c r="C90" s="198"/>
      <c r="D90" s="203"/>
      <c r="E90" s="25"/>
      <c r="F90" s="204"/>
      <c r="G90" s="25"/>
      <c r="H90" s="25"/>
      <c r="I90" s="25"/>
      <c r="K90" s="25"/>
      <c r="L90" s="25"/>
      <c r="M90" s="25"/>
      <c r="N90" s="25"/>
      <c r="O90" s="25"/>
      <c r="P90" s="25"/>
    </row>
    <row r="91" spans="1:16" ht="16.5" thickBot="1" x14ac:dyDescent="0.25">
      <c r="A91" s="197"/>
      <c r="B91" s="25"/>
      <c r="C91" s="198"/>
      <c r="D91" s="203"/>
      <c r="E91" s="25"/>
      <c r="F91" s="204"/>
      <c r="G91" s="25"/>
      <c r="H91" s="25"/>
      <c r="I91" s="25"/>
      <c r="K91" s="25"/>
      <c r="L91" s="25"/>
      <c r="M91" s="25"/>
      <c r="N91" s="25"/>
      <c r="O91" s="25"/>
      <c r="P91" s="25"/>
    </row>
    <row r="92" spans="1:16" ht="16.5" thickBot="1" x14ac:dyDescent="0.25">
      <c r="A92" s="197"/>
      <c r="B92" s="25"/>
      <c r="C92" s="198"/>
      <c r="D92" s="203"/>
      <c r="E92" s="25"/>
      <c r="F92" s="204"/>
      <c r="G92" s="25"/>
      <c r="H92" s="25"/>
      <c r="I92" s="25"/>
      <c r="K92" s="25"/>
      <c r="L92" s="25"/>
      <c r="M92" s="25"/>
      <c r="N92" s="25"/>
      <c r="O92" s="25"/>
      <c r="P92" s="25"/>
    </row>
    <row r="93" spans="1:16" ht="16.5" thickBot="1" x14ac:dyDescent="0.25">
      <c r="A93" s="197"/>
      <c r="B93" s="25"/>
      <c r="C93" s="198"/>
      <c r="D93" s="203"/>
      <c r="E93" s="25"/>
      <c r="F93" s="204"/>
      <c r="G93" s="25"/>
      <c r="H93" s="25"/>
      <c r="I93" s="25"/>
      <c r="K93" s="25"/>
      <c r="L93" s="25"/>
      <c r="M93" s="25"/>
      <c r="N93" s="25"/>
      <c r="O93" s="25"/>
      <c r="P93" s="25"/>
    </row>
    <row r="94" spans="1:16" ht="16.5" thickBot="1" x14ac:dyDescent="0.25">
      <c r="A94" s="197"/>
      <c r="B94" s="25"/>
      <c r="C94" s="198"/>
      <c r="D94" s="203"/>
      <c r="E94" s="25"/>
      <c r="F94" s="204"/>
      <c r="G94" s="25"/>
      <c r="H94" s="25"/>
      <c r="I94" s="25"/>
      <c r="K94" s="25"/>
      <c r="L94" s="25"/>
      <c r="M94" s="25"/>
      <c r="N94" s="25"/>
      <c r="O94" s="25"/>
      <c r="P94" s="25"/>
    </row>
    <row r="95" spans="1:16" ht="16.5" thickBot="1" x14ac:dyDescent="0.25">
      <c r="A95" s="197"/>
      <c r="B95" s="25"/>
      <c r="C95" s="198"/>
      <c r="D95" s="203"/>
      <c r="E95" s="25"/>
      <c r="F95" s="204"/>
      <c r="G95" s="25"/>
      <c r="H95" s="25"/>
      <c r="I95" s="25"/>
      <c r="K95" s="25"/>
      <c r="L95" s="25"/>
      <c r="M95" s="25"/>
      <c r="N95" s="25"/>
      <c r="O95" s="25"/>
      <c r="P95" s="25"/>
    </row>
    <row r="96" spans="1:16" ht="16.5" thickBot="1" x14ac:dyDescent="0.25">
      <c r="A96" s="197"/>
      <c r="B96" s="25"/>
      <c r="C96" s="198"/>
      <c r="D96" s="203"/>
      <c r="E96" s="25"/>
      <c r="F96" s="204"/>
      <c r="G96" s="25"/>
      <c r="H96" s="25"/>
      <c r="I96" s="25"/>
      <c r="K96" s="25"/>
      <c r="L96" s="25"/>
      <c r="M96" s="25"/>
      <c r="N96" s="25"/>
      <c r="O96" s="25"/>
      <c r="P96" s="25"/>
    </row>
    <row r="97" spans="1:16" ht="16.5" thickBot="1" x14ac:dyDescent="0.25">
      <c r="A97" s="197"/>
      <c r="B97" s="25"/>
      <c r="C97" s="198"/>
      <c r="D97" s="203"/>
      <c r="E97" s="25"/>
      <c r="F97" s="204"/>
      <c r="G97" s="25"/>
      <c r="H97" s="25"/>
      <c r="I97" s="25"/>
      <c r="K97" s="25"/>
      <c r="L97" s="25"/>
      <c r="M97" s="25"/>
      <c r="N97" s="25"/>
      <c r="O97" s="25"/>
      <c r="P97" s="25"/>
    </row>
    <row r="98" spans="1:16" ht="16.5" thickBot="1" x14ac:dyDescent="0.25">
      <c r="A98" s="197"/>
      <c r="B98" s="25"/>
      <c r="C98" s="198"/>
      <c r="D98" s="203"/>
      <c r="E98" s="25"/>
      <c r="F98" s="204"/>
      <c r="G98" s="25"/>
      <c r="H98" s="25"/>
      <c r="I98" s="25"/>
      <c r="K98" s="25"/>
      <c r="L98" s="25"/>
      <c r="M98" s="25"/>
      <c r="N98" s="25"/>
      <c r="O98" s="25"/>
      <c r="P98" s="25"/>
    </row>
    <row r="99" spans="1:16" ht="16.5" thickBot="1" x14ac:dyDescent="0.25">
      <c r="A99" s="197"/>
      <c r="B99" s="25"/>
      <c r="C99" s="198"/>
      <c r="D99" s="203"/>
      <c r="E99" s="25"/>
      <c r="F99" s="204"/>
      <c r="G99" s="25"/>
      <c r="H99" s="25"/>
      <c r="I99" s="25"/>
      <c r="K99" s="25"/>
      <c r="L99" s="25"/>
      <c r="M99" s="25"/>
      <c r="N99" s="25"/>
      <c r="O99" s="25"/>
      <c r="P99" s="25"/>
    </row>
    <row r="100" spans="1:16" ht="16.5" thickBot="1" x14ac:dyDescent="0.25">
      <c r="A100" s="197"/>
      <c r="B100" s="25"/>
      <c r="C100" s="198"/>
      <c r="D100" s="203"/>
      <c r="E100" s="25"/>
      <c r="F100" s="204"/>
      <c r="G100" s="25"/>
      <c r="H100" s="25"/>
      <c r="I100" s="25"/>
      <c r="K100" s="25"/>
      <c r="L100" s="25"/>
      <c r="M100" s="25"/>
      <c r="N100" s="25"/>
      <c r="O100" s="25"/>
      <c r="P100" s="25"/>
    </row>
    <row r="101" spans="1:16" ht="16.5" thickBot="1" x14ac:dyDescent="0.25">
      <c r="A101" s="197"/>
      <c r="B101" s="25"/>
      <c r="C101" s="198"/>
      <c r="D101" s="203"/>
      <c r="E101" s="25"/>
      <c r="F101" s="204"/>
      <c r="G101" s="25"/>
      <c r="H101" s="25"/>
      <c r="I101" s="25"/>
      <c r="K101" s="25"/>
      <c r="L101" s="25"/>
      <c r="M101" s="25"/>
      <c r="N101" s="25"/>
      <c r="O101" s="25"/>
      <c r="P101" s="25"/>
    </row>
    <row r="102" spans="1:16" ht="16.5" thickBot="1" x14ac:dyDescent="0.25">
      <c r="A102" s="197"/>
      <c r="B102" s="25"/>
      <c r="C102" s="198"/>
      <c r="D102" s="203"/>
      <c r="E102" s="25"/>
      <c r="F102" s="204"/>
      <c r="G102" s="25"/>
      <c r="H102" s="25"/>
      <c r="I102" s="25"/>
      <c r="K102" s="25"/>
      <c r="L102" s="25"/>
      <c r="M102" s="25"/>
      <c r="N102" s="25"/>
      <c r="O102" s="25"/>
      <c r="P102" s="25"/>
    </row>
    <row r="103" spans="1:16" ht="16.5" thickBot="1" x14ac:dyDescent="0.25">
      <c r="A103" s="197"/>
      <c r="B103" s="25"/>
      <c r="C103" s="198"/>
      <c r="D103" s="203"/>
      <c r="E103" s="25"/>
      <c r="F103" s="204"/>
      <c r="G103" s="25"/>
      <c r="H103" s="25"/>
      <c r="I103" s="25"/>
      <c r="K103" s="25"/>
      <c r="L103" s="25"/>
      <c r="M103" s="25"/>
      <c r="N103" s="25"/>
      <c r="O103" s="25"/>
      <c r="P103" s="25"/>
    </row>
    <row r="104" spans="1:16" ht="16.5" thickBot="1" x14ac:dyDescent="0.25">
      <c r="A104" s="197"/>
      <c r="B104" s="25"/>
      <c r="C104" s="198"/>
      <c r="D104" s="203"/>
      <c r="E104" s="25"/>
      <c r="F104" s="204"/>
      <c r="G104" s="25"/>
      <c r="H104" s="25"/>
      <c r="I104" s="25"/>
      <c r="K104" s="25"/>
      <c r="L104" s="25"/>
      <c r="M104" s="25"/>
      <c r="N104" s="25"/>
      <c r="O104" s="25"/>
      <c r="P104" s="25"/>
    </row>
    <row r="105" spans="1:16" ht="16.5" thickBot="1" x14ac:dyDescent="0.25">
      <c r="A105" s="197"/>
      <c r="B105" s="25"/>
      <c r="C105" s="198"/>
      <c r="D105" s="203"/>
      <c r="E105" s="25"/>
      <c r="F105" s="204"/>
      <c r="G105" s="25"/>
      <c r="H105" s="25"/>
      <c r="I105" s="25"/>
      <c r="K105" s="25"/>
      <c r="L105" s="25"/>
      <c r="M105" s="25"/>
      <c r="N105" s="25"/>
      <c r="O105" s="25"/>
      <c r="P105" s="25"/>
    </row>
    <row r="106" spans="1:16" ht="16.5" thickBot="1" x14ac:dyDescent="0.25">
      <c r="A106" s="197"/>
      <c r="B106" s="25"/>
      <c r="C106" s="198"/>
      <c r="D106" s="203"/>
      <c r="E106" s="25"/>
      <c r="F106" s="204"/>
      <c r="G106" s="25"/>
      <c r="H106" s="25"/>
      <c r="I106" s="25"/>
      <c r="K106" s="25"/>
      <c r="L106" s="25"/>
      <c r="M106" s="25"/>
      <c r="N106" s="25"/>
      <c r="O106" s="25"/>
      <c r="P106" s="25"/>
    </row>
    <row r="107" spans="1:16" ht="16.5" thickBot="1" x14ac:dyDescent="0.25">
      <c r="A107" s="197"/>
      <c r="B107" s="25"/>
      <c r="C107" s="198"/>
      <c r="D107" s="203"/>
      <c r="E107" s="25"/>
      <c r="F107" s="204"/>
      <c r="G107" s="25"/>
      <c r="H107" s="25"/>
      <c r="I107" s="25"/>
      <c r="K107" s="25"/>
      <c r="L107" s="25"/>
      <c r="M107" s="25"/>
      <c r="N107" s="25"/>
      <c r="O107" s="25"/>
      <c r="P107" s="25"/>
    </row>
    <row r="108" spans="1:16" ht="16.5" thickBot="1" x14ac:dyDescent="0.25">
      <c r="A108" s="197"/>
      <c r="B108" s="25"/>
      <c r="C108" s="198"/>
      <c r="D108" s="203"/>
      <c r="E108" s="25"/>
      <c r="F108" s="204"/>
      <c r="G108" s="25"/>
      <c r="H108" s="25"/>
      <c r="I108" s="25"/>
      <c r="K108" s="25"/>
      <c r="L108" s="25"/>
      <c r="M108" s="25"/>
      <c r="N108" s="25"/>
      <c r="O108" s="25"/>
      <c r="P108" s="25"/>
    </row>
    <row r="109" spans="1:16" ht="16.5" thickBot="1" x14ac:dyDescent="0.25">
      <c r="A109" s="197"/>
      <c r="B109" s="25"/>
      <c r="C109" s="198"/>
      <c r="D109" s="203"/>
      <c r="E109" s="25"/>
      <c r="F109" s="204"/>
      <c r="G109" s="25"/>
      <c r="H109" s="25"/>
      <c r="I109" s="25"/>
      <c r="K109" s="25"/>
      <c r="L109" s="25"/>
      <c r="M109" s="25"/>
      <c r="N109" s="25"/>
      <c r="O109" s="25"/>
      <c r="P109" s="25"/>
    </row>
    <row r="110" spans="1:16" ht="16.5" thickBot="1" x14ac:dyDescent="0.25">
      <c r="A110" s="197"/>
      <c r="B110" s="25"/>
      <c r="C110" s="198"/>
      <c r="D110" s="203"/>
      <c r="E110" s="25"/>
      <c r="F110" s="204"/>
      <c r="G110" s="25"/>
      <c r="H110" s="25"/>
      <c r="I110" s="25"/>
      <c r="K110" s="25"/>
      <c r="L110" s="25"/>
      <c r="M110" s="25"/>
      <c r="N110" s="25"/>
      <c r="O110" s="25"/>
      <c r="P110" s="25"/>
    </row>
    <row r="111" spans="1:16" ht="16.5" thickBot="1" x14ac:dyDescent="0.25">
      <c r="A111" s="197"/>
      <c r="B111" s="25"/>
      <c r="C111" s="198"/>
      <c r="D111" s="203"/>
      <c r="E111" s="25"/>
      <c r="F111" s="204"/>
      <c r="G111" s="25"/>
      <c r="H111" s="25"/>
      <c r="I111" s="25"/>
      <c r="K111" s="25"/>
      <c r="L111" s="25"/>
      <c r="M111" s="25"/>
      <c r="N111" s="25"/>
      <c r="O111" s="25"/>
      <c r="P111" s="25"/>
    </row>
    <row r="112" spans="1:16" ht="16.5" thickBot="1" x14ac:dyDescent="0.25">
      <c r="A112" s="197"/>
      <c r="B112" s="25"/>
      <c r="C112" s="198"/>
      <c r="D112" s="203"/>
      <c r="E112" s="25"/>
      <c r="F112" s="204"/>
      <c r="G112" s="25"/>
      <c r="H112" s="25"/>
      <c r="I112" s="25"/>
      <c r="K112" s="25"/>
      <c r="L112" s="25"/>
      <c r="M112" s="25"/>
      <c r="N112" s="25"/>
      <c r="O112" s="25"/>
      <c r="P112" s="25"/>
    </row>
    <row r="113" spans="1:16" ht="16.5" thickBot="1" x14ac:dyDescent="0.25">
      <c r="A113" s="197"/>
      <c r="B113" s="25"/>
      <c r="C113" s="198"/>
      <c r="D113" s="203"/>
      <c r="E113" s="25"/>
      <c r="F113" s="204"/>
      <c r="G113" s="25"/>
      <c r="H113" s="25"/>
      <c r="I113" s="25"/>
      <c r="K113" s="25"/>
      <c r="L113" s="25"/>
      <c r="M113" s="25"/>
      <c r="N113" s="25"/>
      <c r="O113" s="25"/>
      <c r="P113" s="25"/>
    </row>
    <row r="114" spans="1:16" ht="16.5" thickBot="1" x14ac:dyDescent="0.25">
      <c r="A114" s="197"/>
      <c r="B114" s="25"/>
      <c r="C114" s="198"/>
      <c r="D114" s="203"/>
      <c r="E114" s="25"/>
      <c r="F114" s="204"/>
      <c r="G114" s="25"/>
      <c r="H114" s="25"/>
      <c r="I114" s="25"/>
      <c r="K114" s="25"/>
      <c r="L114" s="25"/>
      <c r="M114" s="25"/>
      <c r="N114" s="25"/>
      <c r="O114" s="25"/>
      <c r="P114" s="25"/>
    </row>
    <row r="115" spans="1:16" ht="16.5" thickBot="1" x14ac:dyDescent="0.25">
      <c r="A115" s="197"/>
      <c r="B115" s="25"/>
      <c r="C115" s="198"/>
      <c r="D115" s="203"/>
      <c r="E115" s="25"/>
      <c r="F115" s="204"/>
      <c r="G115" s="25"/>
      <c r="H115" s="25"/>
      <c r="I115" s="25"/>
      <c r="K115" s="25"/>
      <c r="L115" s="25"/>
      <c r="M115" s="25"/>
      <c r="N115" s="25"/>
      <c r="O115" s="25"/>
      <c r="P115" s="25"/>
    </row>
    <row r="116" spans="1:16" ht="16.5" thickBot="1" x14ac:dyDescent="0.25">
      <c r="A116" s="197"/>
      <c r="B116" s="25"/>
      <c r="C116" s="198"/>
      <c r="D116" s="203"/>
      <c r="E116" s="25"/>
      <c r="F116" s="204"/>
      <c r="G116" s="25"/>
      <c r="H116" s="25"/>
      <c r="I116" s="25"/>
      <c r="K116" s="25"/>
      <c r="L116" s="25"/>
      <c r="M116" s="25"/>
      <c r="N116" s="25"/>
      <c r="O116" s="25"/>
      <c r="P116" s="25"/>
    </row>
    <row r="117" spans="1:16" ht="16.5" thickBot="1" x14ac:dyDescent="0.25">
      <c r="A117" s="197"/>
      <c r="B117" s="25"/>
      <c r="C117" s="198"/>
      <c r="D117" s="203"/>
      <c r="E117" s="25"/>
      <c r="F117" s="204"/>
      <c r="G117" s="25"/>
      <c r="H117" s="25"/>
      <c r="I117" s="25"/>
      <c r="K117" s="25"/>
      <c r="L117" s="25"/>
      <c r="M117" s="25"/>
      <c r="N117" s="25"/>
      <c r="O117" s="25"/>
      <c r="P117" s="25"/>
    </row>
    <row r="118" spans="1:16" ht="16.5" thickBot="1" x14ac:dyDescent="0.25">
      <c r="A118" s="197"/>
      <c r="B118" s="25"/>
      <c r="C118" s="198"/>
      <c r="D118" s="203"/>
      <c r="E118" s="25"/>
      <c r="F118" s="204"/>
      <c r="G118" s="25"/>
      <c r="H118" s="25"/>
      <c r="I118" s="25"/>
      <c r="K118" s="25"/>
      <c r="L118" s="25"/>
      <c r="M118" s="25"/>
      <c r="N118" s="25"/>
      <c r="O118" s="25"/>
      <c r="P118" s="25"/>
    </row>
    <row r="119" spans="1:16" ht="16.5" thickBot="1" x14ac:dyDescent="0.25">
      <c r="A119" s="197"/>
      <c r="B119" s="25"/>
      <c r="C119" s="198"/>
      <c r="D119" s="203"/>
      <c r="E119" s="25"/>
      <c r="F119" s="204"/>
      <c r="G119" s="25"/>
      <c r="H119" s="25"/>
      <c r="I119" s="25"/>
      <c r="K119" s="25"/>
      <c r="L119" s="25"/>
      <c r="M119" s="25"/>
      <c r="N119" s="25"/>
      <c r="O119" s="25"/>
      <c r="P119" s="25"/>
    </row>
    <row r="120" spans="1:16" ht="16.5" thickBot="1" x14ac:dyDescent="0.25">
      <c r="A120" s="197"/>
      <c r="B120" s="25"/>
      <c r="C120" s="198"/>
      <c r="D120" s="203"/>
      <c r="E120" s="25"/>
      <c r="F120" s="204"/>
      <c r="G120" s="25"/>
      <c r="H120" s="25"/>
      <c r="I120" s="25"/>
      <c r="K120" s="25"/>
      <c r="L120" s="25"/>
      <c r="M120" s="25"/>
      <c r="N120" s="25"/>
      <c r="O120" s="25"/>
      <c r="P120" s="25"/>
    </row>
    <row r="121" spans="1:16" ht="16.5" thickBot="1" x14ac:dyDescent="0.25">
      <c r="A121" s="197"/>
      <c r="B121" s="25"/>
      <c r="C121" s="198"/>
      <c r="D121" s="203"/>
      <c r="E121" s="25"/>
      <c r="F121" s="204"/>
      <c r="G121" s="25"/>
      <c r="H121" s="25"/>
      <c r="I121" s="25"/>
      <c r="K121" s="25"/>
      <c r="L121" s="25"/>
      <c r="M121" s="25"/>
      <c r="N121" s="25"/>
      <c r="O121" s="25"/>
      <c r="P121" s="25"/>
    </row>
    <row r="122" spans="1:16" ht="16.5" thickBot="1" x14ac:dyDescent="0.25">
      <c r="A122" s="197"/>
      <c r="B122" s="25"/>
      <c r="C122" s="198"/>
      <c r="D122" s="203"/>
      <c r="E122" s="25"/>
      <c r="F122" s="204"/>
      <c r="G122" s="25"/>
      <c r="H122" s="25"/>
      <c r="I122" s="25"/>
      <c r="K122" s="25"/>
      <c r="L122" s="25"/>
      <c r="M122" s="25"/>
      <c r="N122" s="25"/>
      <c r="O122" s="25"/>
      <c r="P122" s="25"/>
    </row>
    <row r="123" spans="1:16" ht="16.5" thickBot="1" x14ac:dyDescent="0.25">
      <c r="A123" s="197"/>
      <c r="B123" s="25"/>
      <c r="C123" s="198"/>
      <c r="D123" s="203"/>
      <c r="E123" s="25"/>
      <c r="F123" s="204"/>
      <c r="G123" s="25"/>
      <c r="H123" s="25"/>
      <c r="I123" s="25"/>
      <c r="K123" s="25"/>
      <c r="L123" s="25"/>
      <c r="M123" s="25"/>
      <c r="N123" s="25"/>
      <c r="O123" s="25"/>
      <c r="P123" s="25"/>
    </row>
    <row r="124" spans="1:16" ht="16.5" thickBot="1" x14ac:dyDescent="0.25">
      <c r="A124" s="197"/>
      <c r="B124" s="25"/>
      <c r="C124" s="198"/>
      <c r="D124" s="203"/>
      <c r="E124" s="25"/>
      <c r="F124" s="204"/>
      <c r="G124" s="25"/>
      <c r="H124" s="25"/>
      <c r="I124" s="25"/>
      <c r="K124" s="25"/>
      <c r="L124" s="25"/>
      <c r="M124" s="25"/>
      <c r="N124" s="25"/>
      <c r="O124" s="25"/>
      <c r="P124" s="25"/>
    </row>
    <row r="125" spans="1:16" ht="16.5" thickBot="1" x14ac:dyDescent="0.25">
      <c r="A125" s="197"/>
      <c r="B125" s="25"/>
      <c r="C125" s="198"/>
      <c r="D125" s="203"/>
      <c r="E125" s="25"/>
      <c r="F125" s="204"/>
      <c r="G125" s="25"/>
      <c r="H125" s="25"/>
      <c r="I125" s="25"/>
      <c r="K125" s="25"/>
      <c r="L125" s="25"/>
      <c r="M125" s="25"/>
      <c r="N125" s="25"/>
      <c r="O125" s="25"/>
      <c r="P125" s="25"/>
    </row>
    <row r="126" spans="1:16" ht="16.5" thickBot="1" x14ac:dyDescent="0.25">
      <c r="A126" s="197"/>
      <c r="B126" s="25"/>
      <c r="C126" s="198"/>
      <c r="D126" s="203"/>
      <c r="E126" s="25"/>
      <c r="F126" s="204"/>
      <c r="G126" s="25"/>
      <c r="H126" s="25"/>
      <c r="I126" s="25"/>
      <c r="K126" s="25"/>
      <c r="L126" s="25"/>
      <c r="M126" s="25"/>
      <c r="N126" s="25"/>
      <c r="O126" s="25"/>
      <c r="P126" s="25"/>
    </row>
    <row r="127" spans="1:16" ht="16.5" thickBot="1" x14ac:dyDescent="0.25">
      <c r="A127" s="197"/>
      <c r="B127" s="25"/>
      <c r="C127" s="198"/>
      <c r="D127" s="203"/>
      <c r="E127" s="25"/>
      <c r="F127" s="204"/>
      <c r="G127" s="25"/>
      <c r="H127" s="25"/>
      <c r="I127" s="25"/>
      <c r="K127" s="25"/>
      <c r="L127" s="25"/>
      <c r="M127" s="25"/>
      <c r="N127" s="25"/>
      <c r="O127" s="25"/>
      <c r="P127" s="25"/>
    </row>
    <row r="128" spans="1:16" ht="16.5" thickBot="1" x14ac:dyDescent="0.25">
      <c r="A128" s="197"/>
      <c r="B128" s="25"/>
      <c r="C128" s="198"/>
      <c r="D128" s="203"/>
      <c r="E128" s="25"/>
      <c r="F128" s="204"/>
      <c r="G128" s="25"/>
      <c r="H128" s="25"/>
      <c r="I128" s="25"/>
      <c r="K128" s="25"/>
      <c r="L128" s="25"/>
      <c r="M128" s="25"/>
      <c r="N128" s="25"/>
      <c r="O128" s="25"/>
      <c r="P128" s="25"/>
    </row>
    <row r="129" spans="1:16" ht="16.5" thickBot="1" x14ac:dyDescent="0.25">
      <c r="A129" s="197"/>
      <c r="B129" s="25"/>
      <c r="C129" s="198"/>
      <c r="D129" s="203"/>
      <c r="E129" s="25"/>
      <c r="F129" s="204"/>
      <c r="G129" s="25"/>
      <c r="H129" s="25"/>
      <c r="I129" s="25"/>
      <c r="K129" s="25"/>
      <c r="L129" s="25"/>
      <c r="M129" s="25"/>
      <c r="N129" s="25"/>
      <c r="O129" s="25"/>
      <c r="P129" s="25"/>
    </row>
    <row r="130" spans="1:16" ht="16.5" thickBot="1" x14ac:dyDescent="0.25">
      <c r="A130" s="197"/>
      <c r="B130" s="25"/>
      <c r="C130" s="198"/>
      <c r="D130" s="203"/>
      <c r="E130" s="25"/>
      <c r="F130" s="204"/>
      <c r="G130" s="25"/>
      <c r="H130" s="25"/>
      <c r="I130" s="25"/>
      <c r="K130" s="25"/>
      <c r="L130" s="25"/>
      <c r="M130" s="25"/>
      <c r="N130" s="25"/>
      <c r="O130" s="25"/>
      <c r="P130" s="25"/>
    </row>
    <row r="131" spans="1:16" ht="16.5" thickBot="1" x14ac:dyDescent="0.25">
      <c r="A131" s="197"/>
      <c r="B131" s="25"/>
      <c r="C131" s="198"/>
      <c r="D131" s="203"/>
      <c r="E131" s="25"/>
      <c r="F131" s="204"/>
      <c r="G131" s="25"/>
      <c r="H131" s="25"/>
      <c r="I131" s="25"/>
      <c r="K131" s="25"/>
      <c r="L131" s="25"/>
      <c r="M131" s="25"/>
      <c r="N131" s="25"/>
      <c r="O131" s="25"/>
      <c r="P131" s="25"/>
    </row>
    <row r="132" spans="1:16" ht="16.5" thickBot="1" x14ac:dyDescent="0.25">
      <c r="A132" s="197"/>
      <c r="B132" s="25"/>
      <c r="C132" s="198"/>
      <c r="D132" s="203"/>
      <c r="E132" s="25"/>
      <c r="F132" s="204"/>
      <c r="G132" s="25"/>
      <c r="H132" s="25"/>
      <c r="I132" s="25"/>
      <c r="K132" s="25"/>
      <c r="L132" s="25"/>
      <c r="M132" s="25"/>
      <c r="N132" s="25"/>
      <c r="O132" s="25"/>
      <c r="P132" s="25"/>
    </row>
    <row r="133" spans="1:16" ht="16.5" thickBot="1" x14ac:dyDescent="0.25">
      <c r="A133" s="197"/>
      <c r="B133" s="25"/>
      <c r="C133" s="198"/>
      <c r="D133" s="203"/>
      <c r="E133" s="25"/>
      <c r="F133" s="204"/>
      <c r="G133" s="25"/>
      <c r="H133" s="25"/>
      <c r="I133" s="25"/>
      <c r="K133" s="25"/>
      <c r="L133" s="25"/>
      <c r="M133" s="25"/>
      <c r="N133" s="25"/>
      <c r="O133" s="25"/>
      <c r="P133" s="25"/>
    </row>
    <row r="134" spans="1:16" ht="16.5" thickBot="1" x14ac:dyDescent="0.25">
      <c r="A134" s="197"/>
      <c r="B134" s="25"/>
      <c r="C134" s="198"/>
      <c r="D134" s="203"/>
      <c r="E134" s="25"/>
      <c r="F134" s="204"/>
      <c r="G134" s="25"/>
      <c r="H134" s="25"/>
      <c r="I134" s="25"/>
      <c r="K134" s="25"/>
      <c r="L134" s="25"/>
      <c r="M134" s="25"/>
      <c r="N134" s="25"/>
      <c r="O134" s="25"/>
      <c r="P134" s="25"/>
    </row>
    <row r="135" spans="1:16" ht="16.5" thickBot="1" x14ac:dyDescent="0.25">
      <c r="A135" s="197"/>
      <c r="B135" s="25"/>
      <c r="C135" s="198"/>
      <c r="D135" s="203"/>
      <c r="E135" s="25"/>
      <c r="F135" s="204"/>
      <c r="G135" s="25"/>
      <c r="H135" s="25"/>
      <c r="I135" s="25"/>
      <c r="K135" s="25"/>
      <c r="L135" s="25"/>
      <c r="M135" s="25"/>
      <c r="N135" s="25"/>
      <c r="O135" s="25"/>
      <c r="P135" s="25"/>
    </row>
    <row r="136" spans="1:16" ht="16.5" thickBot="1" x14ac:dyDescent="0.25">
      <c r="A136" s="197"/>
      <c r="B136" s="25"/>
      <c r="C136" s="198"/>
      <c r="D136" s="203"/>
      <c r="E136" s="25"/>
      <c r="F136" s="204"/>
      <c r="G136" s="25"/>
      <c r="H136" s="25"/>
      <c r="I136" s="25"/>
      <c r="K136" s="25"/>
      <c r="L136" s="25"/>
      <c r="M136" s="25"/>
      <c r="N136" s="25"/>
      <c r="O136" s="25"/>
      <c r="P136" s="25"/>
    </row>
    <row r="137" spans="1:16" ht="16.5" thickBot="1" x14ac:dyDescent="0.25">
      <c r="A137" s="197"/>
      <c r="B137" s="25"/>
      <c r="C137" s="198"/>
      <c r="D137" s="203"/>
      <c r="E137" s="25"/>
      <c r="F137" s="204"/>
      <c r="G137" s="25"/>
      <c r="H137" s="25"/>
      <c r="I137" s="25"/>
      <c r="K137" s="25"/>
      <c r="L137" s="25"/>
      <c r="M137" s="25"/>
      <c r="N137" s="25"/>
      <c r="O137" s="25"/>
      <c r="P137" s="25"/>
    </row>
    <row r="138" spans="1:16" ht="16.5" thickBot="1" x14ac:dyDescent="0.25">
      <c r="A138" s="197"/>
      <c r="B138" s="25"/>
      <c r="C138" s="198"/>
      <c r="D138" s="203"/>
      <c r="E138" s="25"/>
      <c r="F138" s="204"/>
      <c r="G138" s="25"/>
      <c r="H138" s="25"/>
      <c r="I138" s="25"/>
      <c r="K138" s="25"/>
      <c r="L138" s="25"/>
      <c r="M138" s="25"/>
      <c r="N138" s="25"/>
      <c r="O138" s="25"/>
      <c r="P138" s="25"/>
    </row>
    <row r="139" spans="1:16" ht="16.5" thickBot="1" x14ac:dyDescent="0.25">
      <c r="A139" s="197"/>
      <c r="B139" s="25"/>
      <c r="C139" s="198"/>
      <c r="D139" s="203"/>
      <c r="E139" s="25"/>
      <c r="F139" s="204"/>
      <c r="G139" s="25"/>
      <c r="H139" s="25"/>
      <c r="I139" s="25"/>
      <c r="K139" s="25"/>
      <c r="L139" s="25"/>
      <c r="M139" s="25"/>
      <c r="N139" s="25"/>
      <c r="O139" s="25"/>
      <c r="P139" s="25"/>
    </row>
    <row r="140" spans="1:16" ht="16.5" thickBot="1" x14ac:dyDescent="0.25">
      <c r="A140" s="197"/>
      <c r="B140" s="25"/>
      <c r="C140" s="198"/>
      <c r="D140" s="203"/>
      <c r="E140" s="25"/>
      <c r="F140" s="204"/>
      <c r="G140" s="25"/>
      <c r="H140" s="25"/>
      <c r="I140" s="25"/>
      <c r="K140" s="25"/>
      <c r="L140" s="25"/>
      <c r="M140" s="25"/>
      <c r="N140" s="25"/>
      <c r="O140" s="25"/>
      <c r="P140" s="25"/>
    </row>
    <row r="141" spans="1:16" ht="16.5" thickBot="1" x14ac:dyDescent="0.25">
      <c r="A141" s="197"/>
      <c r="B141" s="25"/>
      <c r="C141" s="198"/>
      <c r="D141" s="203"/>
      <c r="E141" s="25"/>
      <c r="F141" s="204"/>
      <c r="G141" s="25"/>
      <c r="H141" s="25"/>
      <c r="I141" s="25"/>
      <c r="K141" s="25"/>
      <c r="L141" s="25"/>
      <c r="M141" s="25"/>
      <c r="N141" s="25"/>
      <c r="O141" s="25"/>
      <c r="P141" s="25"/>
    </row>
    <row r="142" spans="1:16" ht="16.5" thickBot="1" x14ac:dyDescent="0.25">
      <c r="A142" s="197"/>
      <c r="B142" s="25"/>
      <c r="C142" s="198"/>
      <c r="D142" s="203"/>
      <c r="E142" s="25"/>
      <c r="F142" s="204"/>
      <c r="G142" s="25"/>
      <c r="H142" s="25"/>
      <c r="I142" s="25"/>
      <c r="K142" s="25"/>
      <c r="L142" s="25"/>
      <c r="M142" s="25"/>
      <c r="N142" s="25"/>
      <c r="O142" s="25"/>
      <c r="P142" s="25"/>
    </row>
    <row r="143" spans="1:16" ht="16.5" thickBot="1" x14ac:dyDescent="0.25">
      <c r="A143" s="197"/>
      <c r="B143" s="25"/>
      <c r="C143" s="198"/>
      <c r="D143" s="203"/>
      <c r="E143" s="25"/>
      <c r="F143" s="204"/>
      <c r="G143" s="25"/>
      <c r="H143" s="25"/>
      <c r="I143" s="25"/>
      <c r="K143" s="25"/>
      <c r="L143" s="25"/>
      <c r="M143" s="25"/>
      <c r="N143" s="25"/>
      <c r="O143" s="25"/>
      <c r="P143" s="25"/>
    </row>
    <row r="144" spans="1:16" ht="16.5" thickBot="1" x14ac:dyDescent="0.25">
      <c r="A144" s="197"/>
      <c r="B144" s="25"/>
      <c r="C144" s="198"/>
      <c r="D144" s="203"/>
      <c r="E144" s="25"/>
      <c r="F144" s="204"/>
      <c r="G144" s="25"/>
      <c r="H144" s="25"/>
      <c r="I144" s="25"/>
      <c r="K144" s="25"/>
      <c r="L144" s="25"/>
      <c r="M144" s="25"/>
      <c r="N144" s="25"/>
      <c r="O144" s="25"/>
      <c r="P144" s="25"/>
    </row>
    <row r="145" spans="1:16" ht="16.5" thickBot="1" x14ac:dyDescent="0.25">
      <c r="A145" s="197"/>
      <c r="B145" s="25"/>
      <c r="C145" s="198"/>
      <c r="D145" s="203"/>
      <c r="E145" s="25"/>
      <c r="F145" s="204"/>
      <c r="G145" s="25"/>
      <c r="H145" s="25"/>
      <c r="I145" s="25"/>
      <c r="K145" s="25"/>
      <c r="L145" s="25"/>
      <c r="M145" s="25"/>
      <c r="N145" s="25"/>
      <c r="O145" s="25"/>
      <c r="P145" s="25"/>
    </row>
    <row r="146" spans="1:16" ht="16.5" thickBot="1" x14ac:dyDescent="0.25">
      <c r="A146" s="197"/>
      <c r="B146" s="25"/>
      <c r="C146" s="198"/>
      <c r="D146" s="203"/>
      <c r="E146" s="25"/>
      <c r="F146" s="204"/>
      <c r="G146" s="25"/>
      <c r="H146" s="25"/>
      <c r="I146" s="25"/>
      <c r="K146" s="25"/>
      <c r="L146" s="25"/>
      <c r="M146" s="25"/>
      <c r="N146" s="25"/>
      <c r="O146" s="25"/>
      <c r="P146" s="25"/>
    </row>
    <row r="147" spans="1:16" ht="16.5" thickBot="1" x14ac:dyDescent="0.25">
      <c r="A147" s="197"/>
      <c r="B147" s="25"/>
      <c r="C147" s="198"/>
      <c r="D147" s="203"/>
      <c r="E147" s="25"/>
      <c r="F147" s="204"/>
      <c r="G147" s="25"/>
      <c r="H147" s="25"/>
      <c r="I147" s="25"/>
      <c r="K147" s="25"/>
      <c r="L147" s="25"/>
      <c r="M147" s="25"/>
      <c r="N147" s="25"/>
      <c r="O147" s="25"/>
      <c r="P147" s="25"/>
    </row>
    <row r="148" spans="1:16" ht="16.5" thickBot="1" x14ac:dyDescent="0.25">
      <c r="A148" s="197"/>
      <c r="B148" s="25"/>
      <c r="C148" s="198"/>
      <c r="D148" s="203"/>
      <c r="E148" s="25"/>
      <c r="F148" s="204"/>
      <c r="G148" s="25"/>
      <c r="H148" s="25"/>
      <c r="I148" s="25"/>
      <c r="K148" s="25"/>
      <c r="L148" s="25"/>
      <c r="M148" s="25"/>
      <c r="N148" s="25"/>
      <c r="O148" s="25"/>
      <c r="P148" s="25"/>
    </row>
    <row r="149" spans="1:16" ht="16.5" thickBot="1" x14ac:dyDescent="0.25">
      <c r="A149" s="197"/>
      <c r="B149" s="25"/>
      <c r="C149" s="198"/>
      <c r="D149" s="203"/>
      <c r="E149" s="25"/>
      <c r="F149" s="204"/>
      <c r="G149" s="25"/>
      <c r="H149" s="25"/>
      <c r="I149" s="25"/>
      <c r="K149" s="25"/>
      <c r="L149" s="25"/>
      <c r="M149" s="25"/>
      <c r="N149" s="25"/>
      <c r="O149" s="25"/>
      <c r="P149" s="25"/>
    </row>
    <row r="150" spans="1:16" ht="16.5" thickBot="1" x14ac:dyDescent="0.25">
      <c r="A150" s="197"/>
      <c r="B150" s="25"/>
      <c r="C150" s="198"/>
      <c r="D150" s="203"/>
      <c r="E150" s="25"/>
      <c r="F150" s="204"/>
      <c r="G150" s="25"/>
      <c r="H150" s="25"/>
      <c r="I150" s="25"/>
      <c r="K150" s="25"/>
      <c r="L150" s="25"/>
      <c r="M150" s="25"/>
      <c r="N150" s="25"/>
      <c r="O150" s="25"/>
      <c r="P150" s="25"/>
    </row>
    <row r="151" spans="1:16" ht="16.5" thickBot="1" x14ac:dyDescent="0.25">
      <c r="A151" s="197"/>
      <c r="B151" s="25"/>
      <c r="C151" s="198"/>
      <c r="D151" s="203"/>
      <c r="E151" s="25"/>
      <c r="F151" s="204"/>
      <c r="G151" s="25"/>
      <c r="H151" s="25"/>
      <c r="I151" s="25"/>
      <c r="K151" s="25"/>
      <c r="L151" s="25"/>
      <c r="M151" s="25"/>
      <c r="N151" s="25"/>
      <c r="O151" s="25"/>
      <c r="P151" s="25"/>
    </row>
    <row r="152" spans="1:16" ht="16.5" thickBot="1" x14ac:dyDescent="0.25">
      <c r="A152" s="197"/>
      <c r="B152" s="25"/>
      <c r="C152" s="198"/>
      <c r="D152" s="203"/>
      <c r="E152" s="25"/>
      <c r="F152" s="204"/>
      <c r="G152" s="25"/>
      <c r="H152" s="25"/>
      <c r="I152" s="25"/>
      <c r="K152" s="25"/>
      <c r="L152" s="25"/>
      <c r="M152" s="25"/>
      <c r="N152" s="25"/>
      <c r="O152" s="25"/>
      <c r="P152" s="25"/>
    </row>
    <row r="153" spans="1:16" ht="16.5" thickBot="1" x14ac:dyDescent="0.25">
      <c r="A153" s="197"/>
      <c r="B153" s="25"/>
      <c r="C153" s="198"/>
      <c r="D153" s="203"/>
      <c r="E153" s="25"/>
      <c r="F153" s="204"/>
      <c r="G153" s="25"/>
      <c r="H153" s="25"/>
      <c r="I153" s="25"/>
      <c r="K153" s="25"/>
      <c r="L153" s="25"/>
      <c r="M153" s="25"/>
      <c r="N153" s="25"/>
      <c r="O153" s="25"/>
      <c r="P153" s="25"/>
    </row>
    <row r="154" spans="1:16" ht="16.5" thickBot="1" x14ac:dyDescent="0.25">
      <c r="A154" s="197"/>
      <c r="B154" s="25"/>
      <c r="C154" s="198"/>
      <c r="D154" s="203"/>
      <c r="E154" s="25"/>
      <c r="F154" s="204"/>
      <c r="G154" s="25"/>
      <c r="H154" s="25"/>
      <c r="I154" s="25"/>
      <c r="K154" s="25"/>
      <c r="L154" s="25"/>
      <c r="M154" s="25"/>
      <c r="N154" s="25"/>
      <c r="O154" s="25"/>
      <c r="P154" s="25"/>
    </row>
    <row r="155" spans="1:16" ht="16.5" thickBot="1" x14ac:dyDescent="0.25">
      <c r="A155" s="197"/>
      <c r="B155" s="25"/>
      <c r="C155" s="198"/>
      <c r="D155" s="203"/>
      <c r="E155" s="25"/>
      <c r="F155" s="204"/>
      <c r="G155" s="25"/>
      <c r="H155" s="25"/>
      <c r="I155" s="25"/>
      <c r="K155" s="25"/>
      <c r="L155" s="25"/>
      <c r="M155" s="25"/>
      <c r="N155" s="25"/>
      <c r="O155" s="25"/>
      <c r="P155" s="25"/>
    </row>
    <row r="156" spans="1:16" ht="16.5" thickBot="1" x14ac:dyDescent="0.25">
      <c r="A156" s="197"/>
      <c r="B156" s="25"/>
      <c r="C156" s="198"/>
      <c r="D156" s="203"/>
      <c r="E156" s="25"/>
      <c r="F156" s="204"/>
      <c r="G156" s="25"/>
      <c r="H156" s="25"/>
      <c r="I156" s="25"/>
      <c r="K156" s="25"/>
      <c r="L156" s="25"/>
      <c r="M156" s="25"/>
      <c r="N156" s="25"/>
      <c r="O156" s="25"/>
      <c r="P156" s="25"/>
    </row>
    <row r="157" spans="1:16" ht="16.5" thickBot="1" x14ac:dyDescent="0.25">
      <c r="A157" s="197"/>
      <c r="B157" s="25"/>
      <c r="C157" s="198"/>
      <c r="D157" s="203"/>
      <c r="E157" s="25"/>
      <c r="F157" s="204"/>
      <c r="G157" s="25"/>
      <c r="H157" s="25"/>
      <c r="I157" s="25"/>
      <c r="K157" s="25"/>
      <c r="L157" s="25"/>
      <c r="M157" s="25"/>
      <c r="N157" s="25"/>
      <c r="O157" s="25"/>
      <c r="P157" s="25"/>
    </row>
    <row r="158" spans="1:16" ht="16.5" thickBot="1" x14ac:dyDescent="0.25">
      <c r="A158" s="197"/>
      <c r="B158" s="25"/>
      <c r="C158" s="198"/>
      <c r="D158" s="203"/>
      <c r="E158" s="25"/>
      <c r="F158" s="204"/>
      <c r="G158" s="25"/>
      <c r="H158" s="25"/>
      <c r="I158" s="25"/>
      <c r="K158" s="25"/>
      <c r="L158" s="25"/>
      <c r="M158" s="25"/>
      <c r="N158" s="25"/>
      <c r="O158" s="25"/>
      <c r="P158" s="25"/>
    </row>
    <row r="159" spans="1:16" ht="16.5" thickBot="1" x14ac:dyDescent="0.25">
      <c r="A159" s="197"/>
      <c r="B159" s="25"/>
      <c r="C159" s="198"/>
      <c r="D159" s="203"/>
      <c r="E159" s="25"/>
      <c r="F159" s="204"/>
      <c r="G159" s="25"/>
      <c r="H159" s="25"/>
      <c r="I159" s="25"/>
      <c r="K159" s="25"/>
      <c r="L159" s="25"/>
      <c r="M159" s="25"/>
      <c r="N159" s="25"/>
      <c r="O159" s="25"/>
      <c r="P159" s="25"/>
    </row>
    <row r="160" spans="1:16" ht="16.5" thickBot="1" x14ac:dyDescent="0.25">
      <c r="A160" s="197"/>
      <c r="B160" s="25"/>
      <c r="C160" s="198"/>
      <c r="D160" s="203"/>
      <c r="E160" s="25"/>
      <c r="F160" s="204"/>
      <c r="G160" s="25"/>
      <c r="H160" s="25"/>
      <c r="I160" s="25"/>
      <c r="K160" s="25"/>
      <c r="L160" s="25"/>
      <c r="M160" s="25"/>
      <c r="N160" s="25"/>
      <c r="O160" s="25"/>
      <c r="P160" s="25"/>
    </row>
    <row r="161" spans="1:16" ht="16.5" thickBot="1" x14ac:dyDescent="0.25">
      <c r="A161" s="197"/>
      <c r="B161" s="25"/>
      <c r="C161" s="198"/>
      <c r="D161" s="203"/>
      <c r="E161" s="25"/>
      <c r="F161" s="204"/>
      <c r="G161" s="25"/>
      <c r="H161" s="25"/>
      <c r="I161" s="25"/>
      <c r="K161" s="25"/>
      <c r="L161" s="25"/>
      <c r="M161" s="25"/>
      <c r="N161" s="25"/>
      <c r="O161" s="25"/>
      <c r="P161" s="25"/>
    </row>
    <row r="162" spans="1:16" ht="16.5" thickBot="1" x14ac:dyDescent="0.25">
      <c r="A162" s="197"/>
      <c r="B162" s="25"/>
      <c r="C162" s="198"/>
      <c r="D162" s="203"/>
      <c r="E162" s="25"/>
      <c r="F162" s="204"/>
      <c r="G162" s="25"/>
      <c r="H162" s="25"/>
      <c r="I162" s="25"/>
      <c r="K162" s="25"/>
      <c r="L162" s="25"/>
      <c r="M162" s="25"/>
      <c r="N162" s="25"/>
      <c r="O162" s="25"/>
      <c r="P162" s="25"/>
    </row>
    <row r="163" spans="1:16" ht="16.5" thickBot="1" x14ac:dyDescent="0.25">
      <c r="A163" s="197"/>
      <c r="B163" s="25"/>
      <c r="C163" s="198"/>
      <c r="D163" s="203"/>
      <c r="E163" s="25"/>
      <c r="F163" s="204"/>
      <c r="G163" s="25"/>
      <c r="H163" s="25"/>
      <c r="I163" s="25"/>
      <c r="K163" s="25"/>
      <c r="L163" s="25"/>
      <c r="M163" s="25"/>
      <c r="N163" s="25"/>
      <c r="O163" s="25"/>
      <c r="P163" s="25"/>
    </row>
    <row r="164" spans="1:16" ht="16.5" thickBot="1" x14ac:dyDescent="0.25">
      <c r="A164" s="197"/>
      <c r="B164" s="25"/>
      <c r="C164" s="198"/>
      <c r="D164" s="203"/>
      <c r="E164" s="25"/>
      <c r="F164" s="204"/>
      <c r="G164" s="25"/>
      <c r="H164" s="25"/>
      <c r="I164" s="25"/>
      <c r="K164" s="25"/>
      <c r="L164" s="25"/>
      <c r="M164" s="25"/>
      <c r="N164" s="25"/>
      <c r="O164" s="25"/>
      <c r="P164" s="25"/>
    </row>
    <row r="165" spans="1:16" ht="16.5" thickBot="1" x14ac:dyDescent="0.25">
      <c r="A165" s="197"/>
      <c r="B165" s="25"/>
      <c r="C165" s="198"/>
      <c r="D165" s="203"/>
      <c r="E165" s="25"/>
      <c r="F165" s="204"/>
      <c r="G165" s="25"/>
      <c r="H165" s="25"/>
      <c r="I165" s="25"/>
      <c r="K165" s="25"/>
      <c r="L165" s="25"/>
      <c r="M165" s="25"/>
      <c r="N165" s="25"/>
      <c r="O165" s="25"/>
      <c r="P165" s="25"/>
    </row>
    <row r="166" spans="1:16" ht="16.5" thickBot="1" x14ac:dyDescent="0.25">
      <c r="A166" s="197"/>
      <c r="B166" s="25"/>
      <c r="C166" s="198"/>
      <c r="D166" s="203"/>
      <c r="E166" s="25"/>
      <c r="F166" s="204"/>
      <c r="G166" s="25"/>
      <c r="H166" s="25"/>
      <c r="I166" s="25"/>
      <c r="K166" s="25"/>
      <c r="L166" s="25"/>
      <c r="M166" s="25"/>
      <c r="N166" s="25"/>
      <c r="O166" s="25"/>
      <c r="P166" s="25"/>
    </row>
    <row r="167" spans="1:16" ht="16.5" thickBot="1" x14ac:dyDescent="0.25">
      <c r="A167" s="197"/>
      <c r="B167" s="25"/>
      <c r="C167" s="198"/>
      <c r="D167" s="203"/>
      <c r="E167" s="25"/>
      <c r="F167" s="204"/>
      <c r="G167" s="25"/>
      <c r="H167" s="25"/>
      <c r="I167" s="25"/>
      <c r="K167" s="25"/>
      <c r="L167" s="25"/>
      <c r="M167" s="25"/>
      <c r="N167" s="25"/>
      <c r="O167" s="25"/>
      <c r="P167" s="25"/>
    </row>
    <row r="168" spans="1:16" ht="16.5" thickBot="1" x14ac:dyDescent="0.25">
      <c r="A168" s="197"/>
      <c r="B168" s="25"/>
      <c r="C168" s="198"/>
      <c r="D168" s="203"/>
      <c r="E168" s="25"/>
      <c r="F168" s="204"/>
      <c r="G168" s="25"/>
      <c r="H168" s="25"/>
      <c r="I168" s="25"/>
      <c r="K168" s="25"/>
      <c r="L168" s="25"/>
      <c r="M168" s="25"/>
      <c r="N168" s="25"/>
      <c r="O168" s="25"/>
      <c r="P168" s="25"/>
    </row>
    <row r="169" spans="1:16" ht="16.5" thickBot="1" x14ac:dyDescent="0.25">
      <c r="A169" s="197"/>
      <c r="B169" s="25"/>
      <c r="C169" s="198"/>
      <c r="D169" s="203"/>
      <c r="E169" s="25"/>
      <c r="F169" s="204"/>
      <c r="G169" s="25"/>
      <c r="H169" s="25"/>
      <c r="I169" s="25"/>
      <c r="K169" s="25"/>
      <c r="L169" s="25"/>
      <c r="M169" s="25"/>
      <c r="N169" s="25"/>
      <c r="O169" s="25"/>
      <c r="P169" s="25"/>
    </row>
    <row r="170" spans="1:16" ht="16.5" thickBot="1" x14ac:dyDescent="0.25">
      <c r="A170" s="197"/>
      <c r="B170" s="25"/>
      <c r="C170" s="198"/>
      <c r="D170" s="203"/>
      <c r="E170" s="25"/>
      <c r="F170" s="204"/>
      <c r="G170" s="25"/>
      <c r="H170" s="25"/>
      <c r="I170" s="25"/>
      <c r="K170" s="25"/>
      <c r="L170" s="25"/>
      <c r="M170" s="25"/>
      <c r="N170" s="25"/>
      <c r="O170" s="25"/>
      <c r="P170" s="25"/>
    </row>
    <row r="171" spans="1:16" ht="16.5" thickBot="1" x14ac:dyDescent="0.25">
      <c r="A171" s="197"/>
      <c r="B171" s="25"/>
      <c r="C171" s="198"/>
      <c r="D171" s="203"/>
      <c r="E171" s="25"/>
      <c r="F171" s="204"/>
      <c r="G171" s="25"/>
      <c r="H171" s="25"/>
      <c r="I171" s="25"/>
      <c r="K171" s="25"/>
      <c r="L171" s="25"/>
      <c r="M171" s="25"/>
      <c r="N171" s="25"/>
      <c r="O171" s="25"/>
      <c r="P171" s="25"/>
    </row>
    <row r="172" spans="1:16" ht="16.5" thickBot="1" x14ac:dyDescent="0.25">
      <c r="A172" s="197"/>
      <c r="B172" s="25"/>
      <c r="C172" s="198"/>
      <c r="D172" s="203"/>
      <c r="E172" s="25"/>
      <c r="F172" s="204"/>
      <c r="G172" s="25"/>
      <c r="H172" s="25"/>
      <c r="I172" s="25"/>
      <c r="K172" s="25"/>
      <c r="L172" s="25"/>
      <c r="M172" s="25"/>
      <c r="N172" s="25"/>
      <c r="O172" s="25"/>
      <c r="P172" s="25"/>
    </row>
    <row r="173" spans="1:16" ht="16.5" thickBot="1" x14ac:dyDescent="0.25">
      <c r="A173" s="197"/>
      <c r="B173" s="25"/>
      <c r="C173" s="198"/>
      <c r="D173" s="203"/>
      <c r="E173" s="25"/>
      <c r="F173" s="204"/>
      <c r="G173" s="25"/>
      <c r="H173" s="25"/>
      <c r="I173" s="25"/>
      <c r="K173" s="25"/>
      <c r="L173" s="25"/>
      <c r="M173" s="25"/>
      <c r="N173" s="25"/>
      <c r="O173" s="25"/>
      <c r="P173" s="25"/>
    </row>
    <row r="174" spans="1:16" ht="16.5" thickBot="1" x14ac:dyDescent="0.25">
      <c r="A174" s="197"/>
      <c r="B174" s="25"/>
      <c r="C174" s="198"/>
      <c r="D174" s="203"/>
      <c r="E174" s="25"/>
      <c r="F174" s="204"/>
      <c r="G174" s="25"/>
      <c r="H174" s="25"/>
      <c r="I174" s="25"/>
      <c r="K174" s="25"/>
      <c r="L174" s="25"/>
      <c r="M174" s="25"/>
      <c r="N174" s="25"/>
      <c r="O174" s="25"/>
      <c r="P174" s="25"/>
    </row>
    <row r="175" spans="1:16" ht="16.5" thickBot="1" x14ac:dyDescent="0.25">
      <c r="A175" s="197"/>
      <c r="B175" s="25"/>
      <c r="C175" s="198"/>
      <c r="D175" s="203"/>
      <c r="E175" s="25"/>
      <c r="F175" s="204"/>
      <c r="G175" s="25"/>
      <c r="H175" s="25"/>
      <c r="I175" s="25"/>
      <c r="K175" s="25"/>
      <c r="L175" s="25"/>
      <c r="M175" s="25"/>
      <c r="N175" s="25"/>
      <c r="O175" s="25"/>
      <c r="P175" s="25"/>
    </row>
    <row r="176" spans="1:16" ht="16.5" thickBot="1" x14ac:dyDescent="0.25">
      <c r="A176" s="197"/>
      <c r="B176" s="25"/>
      <c r="C176" s="198"/>
      <c r="D176" s="203"/>
      <c r="E176" s="25"/>
      <c r="F176" s="204"/>
      <c r="G176" s="25"/>
      <c r="H176" s="25"/>
      <c r="I176" s="25"/>
      <c r="K176" s="25"/>
      <c r="L176" s="25"/>
      <c r="M176" s="25"/>
      <c r="N176" s="25"/>
      <c r="O176" s="25"/>
      <c r="P176" s="25"/>
    </row>
    <row r="177" spans="1:16" ht="16.5" thickBot="1" x14ac:dyDescent="0.25">
      <c r="A177" s="197"/>
      <c r="B177" s="25"/>
      <c r="C177" s="198"/>
      <c r="D177" s="203"/>
      <c r="E177" s="25"/>
      <c r="F177" s="204"/>
      <c r="G177" s="25"/>
      <c r="H177" s="25"/>
      <c r="I177" s="25"/>
      <c r="K177" s="25"/>
      <c r="L177" s="25"/>
      <c r="M177" s="25"/>
      <c r="N177" s="25"/>
      <c r="O177" s="25"/>
      <c r="P177" s="25"/>
    </row>
    <row r="178" spans="1:16" ht="16.5" thickBot="1" x14ac:dyDescent="0.25">
      <c r="A178" s="197"/>
      <c r="B178" s="25"/>
      <c r="C178" s="198"/>
      <c r="D178" s="203"/>
      <c r="E178" s="25"/>
      <c r="F178" s="204"/>
      <c r="G178" s="25"/>
      <c r="H178" s="25"/>
      <c r="I178" s="25"/>
      <c r="K178" s="25"/>
      <c r="L178" s="25"/>
      <c r="M178" s="25"/>
      <c r="N178" s="25"/>
      <c r="O178" s="25"/>
      <c r="P178" s="25"/>
    </row>
    <row r="179" spans="1:16" ht="16.5" thickBot="1" x14ac:dyDescent="0.25">
      <c r="A179" s="197"/>
      <c r="B179" s="25"/>
      <c r="C179" s="198"/>
      <c r="D179" s="203"/>
      <c r="E179" s="25"/>
      <c r="F179" s="204"/>
      <c r="G179" s="25"/>
      <c r="H179" s="25"/>
      <c r="I179" s="25"/>
      <c r="K179" s="25"/>
      <c r="L179" s="25"/>
      <c r="M179" s="25"/>
      <c r="N179" s="25"/>
      <c r="O179" s="25"/>
      <c r="P179" s="25"/>
    </row>
    <row r="180" spans="1:16" ht="16.5" thickBot="1" x14ac:dyDescent="0.25">
      <c r="A180" s="197"/>
      <c r="B180" s="25"/>
      <c r="C180" s="198"/>
      <c r="D180" s="203"/>
      <c r="E180" s="25"/>
      <c r="F180" s="204"/>
      <c r="G180" s="25"/>
      <c r="H180" s="25"/>
      <c r="I180" s="25"/>
      <c r="K180" s="25"/>
      <c r="L180" s="25"/>
      <c r="M180" s="25"/>
      <c r="N180" s="25"/>
      <c r="O180" s="25"/>
      <c r="P180" s="25"/>
    </row>
    <row r="181" spans="1:16" ht="16.5" thickBot="1" x14ac:dyDescent="0.25">
      <c r="A181" s="197"/>
      <c r="B181" s="25"/>
      <c r="C181" s="198"/>
      <c r="D181" s="203"/>
      <c r="E181" s="25"/>
      <c r="F181" s="204"/>
      <c r="G181" s="25"/>
      <c r="H181" s="25"/>
      <c r="I181" s="25"/>
      <c r="K181" s="25"/>
      <c r="L181" s="25"/>
      <c r="M181" s="25"/>
      <c r="N181" s="25"/>
      <c r="O181" s="25"/>
      <c r="P181" s="25"/>
    </row>
    <row r="182" spans="1:16" ht="16.5" thickBot="1" x14ac:dyDescent="0.25">
      <c r="A182" s="197"/>
      <c r="B182" s="25"/>
      <c r="C182" s="198"/>
      <c r="D182" s="203"/>
      <c r="E182" s="25"/>
      <c r="F182" s="204"/>
      <c r="G182" s="25"/>
      <c r="H182" s="25"/>
      <c r="I182" s="25"/>
      <c r="K182" s="25"/>
      <c r="L182" s="25"/>
      <c r="M182" s="25"/>
      <c r="N182" s="25"/>
      <c r="O182" s="25"/>
      <c r="P182" s="25"/>
    </row>
    <row r="183" spans="1:16" ht="16.5" thickBot="1" x14ac:dyDescent="0.25">
      <c r="A183" s="197"/>
      <c r="B183" s="25"/>
      <c r="C183" s="198"/>
      <c r="D183" s="203"/>
      <c r="E183" s="25"/>
      <c r="F183" s="204"/>
      <c r="G183" s="25"/>
      <c r="H183" s="25"/>
      <c r="I183" s="25"/>
      <c r="K183" s="25"/>
      <c r="L183" s="25"/>
      <c r="M183" s="25"/>
      <c r="N183" s="25"/>
      <c r="O183" s="25"/>
      <c r="P183" s="25"/>
    </row>
    <row r="184" spans="1:16" ht="16.5" thickBot="1" x14ac:dyDescent="0.25">
      <c r="A184" s="197"/>
      <c r="B184" s="25"/>
      <c r="C184" s="198"/>
      <c r="D184" s="203"/>
      <c r="E184" s="25"/>
      <c r="F184" s="204"/>
      <c r="G184" s="25"/>
      <c r="H184" s="25"/>
      <c r="I184" s="25"/>
      <c r="K184" s="25"/>
      <c r="L184" s="25"/>
      <c r="M184" s="25"/>
      <c r="N184" s="25"/>
      <c r="O184" s="25"/>
      <c r="P184" s="25"/>
    </row>
    <row r="185" spans="1:16" ht="16.5" thickBot="1" x14ac:dyDescent="0.25">
      <c r="A185" s="197"/>
      <c r="B185" s="25"/>
      <c r="C185" s="198"/>
      <c r="D185" s="203"/>
      <c r="E185" s="25"/>
      <c r="F185" s="204"/>
      <c r="G185" s="25"/>
      <c r="H185" s="25"/>
      <c r="I185" s="25"/>
      <c r="K185" s="25"/>
      <c r="L185" s="25"/>
      <c r="M185" s="25"/>
      <c r="N185" s="25"/>
      <c r="O185" s="25"/>
      <c r="P185" s="25"/>
    </row>
    <row r="186" spans="1:16" ht="16.5" thickBot="1" x14ac:dyDescent="0.25">
      <c r="A186" s="197"/>
      <c r="B186" s="25"/>
      <c r="C186" s="198"/>
      <c r="D186" s="203"/>
      <c r="E186" s="25"/>
      <c r="F186" s="204"/>
      <c r="G186" s="25"/>
      <c r="H186" s="25"/>
      <c r="I186" s="25"/>
      <c r="K186" s="25"/>
      <c r="L186" s="25"/>
      <c r="M186" s="25"/>
      <c r="N186" s="25"/>
      <c r="O186" s="25"/>
      <c r="P186" s="25"/>
    </row>
    <row r="187" spans="1:16" ht="16.5" thickBot="1" x14ac:dyDescent="0.25">
      <c r="A187" s="197"/>
      <c r="B187" s="25"/>
      <c r="C187" s="198"/>
      <c r="D187" s="203"/>
      <c r="E187" s="25"/>
      <c r="F187" s="204"/>
      <c r="G187" s="25"/>
      <c r="H187" s="25"/>
      <c r="I187" s="25"/>
      <c r="K187" s="25"/>
      <c r="L187" s="25"/>
      <c r="M187" s="25"/>
      <c r="N187" s="25"/>
      <c r="O187" s="25"/>
      <c r="P187" s="25"/>
    </row>
    <row r="188" spans="1:16" ht="16.5" thickBot="1" x14ac:dyDescent="0.25">
      <c r="A188" s="197"/>
      <c r="B188" s="25"/>
      <c r="C188" s="198"/>
      <c r="D188" s="203"/>
      <c r="E188" s="25"/>
      <c r="F188" s="204"/>
      <c r="G188" s="25"/>
      <c r="H188" s="25"/>
      <c r="I188" s="25"/>
      <c r="K188" s="25"/>
      <c r="L188" s="25"/>
      <c r="M188" s="25"/>
      <c r="N188" s="25"/>
      <c r="O188" s="25"/>
      <c r="P188" s="25"/>
    </row>
    <row r="189" spans="1:16" ht="16.5" thickBot="1" x14ac:dyDescent="0.25">
      <c r="A189" s="197"/>
      <c r="B189" s="25"/>
      <c r="C189" s="198"/>
      <c r="D189" s="203"/>
      <c r="E189" s="25"/>
      <c r="F189" s="204"/>
      <c r="G189" s="25"/>
      <c r="H189" s="25"/>
      <c r="I189" s="25"/>
      <c r="K189" s="25"/>
      <c r="L189" s="25"/>
      <c r="M189" s="25"/>
      <c r="N189" s="25"/>
      <c r="O189" s="25"/>
      <c r="P189" s="25"/>
    </row>
    <row r="190" spans="1:16" ht="16.5" thickBot="1" x14ac:dyDescent="0.25">
      <c r="A190" s="197"/>
      <c r="B190" s="25"/>
      <c r="C190" s="198"/>
      <c r="D190" s="203"/>
      <c r="E190" s="25"/>
      <c r="F190" s="204"/>
      <c r="G190" s="25"/>
      <c r="H190" s="25"/>
      <c r="I190" s="25"/>
      <c r="K190" s="25"/>
      <c r="L190" s="25"/>
      <c r="M190" s="25"/>
      <c r="N190" s="25"/>
      <c r="O190" s="25"/>
      <c r="P190" s="25"/>
    </row>
    <row r="191" spans="1:16" ht="16.5" thickBot="1" x14ac:dyDescent="0.25">
      <c r="A191" s="197"/>
      <c r="B191" s="25"/>
      <c r="C191" s="198"/>
      <c r="D191" s="203"/>
      <c r="E191" s="25"/>
      <c r="F191" s="204"/>
      <c r="G191" s="25"/>
      <c r="H191" s="25"/>
      <c r="I191" s="25"/>
      <c r="K191" s="25"/>
      <c r="L191" s="25"/>
      <c r="M191" s="25"/>
      <c r="N191" s="25"/>
      <c r="O191" s="25"/>
      <c r="P191" s="25"/>
    </row>
    <row r="192" spans="1:16" ht="16.5" thickBot="1" x14ac:dyDescent="0.25">
      <c r="A192" s="197"/>
      <c r="B192" s="25"/>
      <c r="C192" s="198"/>
      <c r="D192" s="203"/>
      <c r="E192" s="25"/>
      <c r="F192" s="204"/>
      <c r="G192" s="25"/>
      <c r="H192" s="25"/>
      <c r="I192" s="25"/>
      <c r="K192" s="25"/>
      <c r="L192" s="25"/>
      <c r="M192" s="25"/>
      <c r="N192" s="25"/>
      <c r="O192" s="25"/>
      <c r="P192" s="25"/>
    </row>
    <row r="193" spans="1:16" ht="16.5" thickBot="1" x14ac:dyDescent="0.25">
      <c r="A193" s="197"/>
      <c r="B193" s="25"/>
      <c r="C193" s="198"/>
      <c r="D193" s="203"/>
      <c r="E193" s="25"/>
      <c r="F193" s="204"/>
      <c r="G193" s="25"/>
      <c r="H193" s="25"/>
      <c r="I193" s="25"/>
      <c r="K193" s="25"/>
      <c r="L193" s="25"/>
      <c r="M193" s="25"/>
      <c r="N193" s="25"/>
      <c r="O193" s="25"/>
      <c r="P193" s="25"/>
    </row>
    <row r="194" spans="1:16" ht="16.5" thickBot="1" x14ac:dyDescent="0.25">
      <c r="A194" s="197"/>
      <c r="B194" s="25"/>
      <c r="C194" s="198"/>
      <c r="D194" s="203"/>
      <c r="E194" s="25"/>
      <c r="F194" s="204"/>
      <c r="G194" s="25"/>
      <c r="H194" s="25"/>
      <c r="I194" s="25"/>
      <c r="K194" s="25"/>
      <c r="L194" s="25"/>
      <c r="M194" s="25"/>
      <c r="N194" s="25"/>
      <c r="O194" s="25"/>
      <c r="P194" s="25"/>
    </row>
    <row r="195" spans="1:16" ht="16.5" thickBot="1" x14ac:dyDescent="0.25">
      <c r="A195" s="197"/>
      <c r="B195" s="25"/>
      <c r="C195" s="198"/>
      <c r="D195" s="203"/>
      <c r="E195" s="25"/>
      <c r="F195" s="204"/>
      <c r="G195" s="25"/>
      <c r="H195" s="25"/>
      <c r="I195" s="25"/>
      <c r="K195" s="25"/>
      <c r="L195" s="25"/>
      <c r="M195" s="25"/>
      <c r="N195" s="25"/>
      <c r="O195" s="25"/>
      <c r="P195" s="25"/>
    </row>
    <row r="196" spans="1:16" ht="16.5" thickBot="1" x14ac:dyDescent="0.25">
      <c r="A196" s="197"/>
      <c r="B196" s="25"/>
      <c r="C196" s="198"/>
      <c r="D196" s="203"/>
      <c r="E196" s="25"/>
      <c r="F196" s="204"/>
      <c r="G196" s="25"/>
      <c r="H196" s="25"/>
      <c r="I196" s="25"/>
      <c r="K196" s="25"/>
      <c r="L196" s="25"/>
      <c r="M196" s="25"/>
      <c r="N196" s="25"/>
      <c r="O196" s="25"/>
      <c r="P196" s="25"/>
    </row>
    <row r="197" spans="1:16" ht="16.5" thickBot="1" x14ac:dyDescent="0.25">
      <c r="A197" s="197"/>
      <c r="B197" s="25"/>
      <c r="C197" s="198"/>
      <c r="D197" s="203"/>
      <c r="E197" s="25"/>
      <c r="F197" s="204"/>
      <c r="G197" s="25"/>
      <c r="H197" s="25"/>
      <c r="I197" s="25"/>
      <c r="K197" s="25"/>
      <c r="L197" s="25"/>
      <c r="M197" s="25"/>
      <c r="N197" s="25"/>
      <c r="O197" s="25"/>
      <c r="P197" s="25"/>
    </row>
    <row r="198" spans="1:16" ht="16.5" thickBot="1" x14ac:dyDescent="0.25">
      <c r="A198" s="197"/>
      <c r="B198" s="25"/>
      <c r="C198" s="198"/>
      <c r="D198" s="203"/>
      <c r="E198" s="25"/>
      <c r="F198" s="204"/>
      <c r="G198" s="25"/>
      <c r="H198" s="25"/>
      <c r="I198" s="25"/>
      <c r="K198" s="25"/>
      <c r="L198" s="25"/>
      <c r="M198" s="25"/>
      <c r="N198" s="25"/>
      <c r="O198" s="25"/>
      <c r="P198" s="25"/>
    </row>
    <row r="199" spans="1:16" ht="16.5" thickBot="1" x14ac:dyDescent="0.25">
      <c r="A199" s="197"/>
      <c r="B199" s="25"/>
      <c r="C199" s="198"/>
      <c r="D199" s="203"/>
      <c r="E199" s="25"/>
      <c r="F199" s="204"/>
      <c r="G199" s="25"/>
      <c r="H199" s="25"/>
      <c r="I199" s="25"/>
      <c r="K199" s="25"/>
      <c r="L199" s="25"/>
      <c r="M199" s="25"/>
      <c r="N199" s="25"/>
      <c r="O199" s="25"/>
      <c r="P199" s="25"/>
    </row>
    <row r="200" spans="1:16" ht="16.5" thickBot="1" x14ac:dyDescent="0.25">
      <c r="A200" s="197"/>
      <c r="B200" s="25"/>
      <c r="C200" s="198"/>
      <c r="D200" s="203"/>
      <c r="E200" s="25"/>
      <c r="F200" s="204"/>
      <c r="G200" s="25"/>
      <c r="H200" s="25"/>
      <c r="I200" s="25"/>
      <c r="K200" s="25"/>
      <c r="L200" s="25"/>
      <c r="M200" s="25"/>
      <c r="N200" s="25"/>
      <c r="O200" s="25"/>
      <c r="P200" s="25"/>
    </row>
    <row r="201" spans="1:16" ht="16.5" thickBot="1" x14ac:dyDescent="0.25">
      <c r="A201" s="197"/>
      <c r="B201" s="25"/>
      <c r="C201" s="198"/>
      <c r="D201" s="203"/>
      <c r="E201" s="25"/>
      <c r="F201" s="204"/>
      <c r="G201" s="25"/>
      <c r="H201" s="25"/>
      <c r="I201" s="25"/>
      <c r="K201" s="25"/>
      <c r="L201" s="25"/>
      <c r="M201" s="25"/>
      <c r="N201" s="25"/>
      <c r="O201" s="25"/>
      <c r="P201" s="25"/>
    </row>
    <row r="202" spans="1:16" ht="16.5" thickBot="1" x14ac:dyDescent="0.25">
      <c r="A202" s="197"/>
      <c r="B202" s="25"/>
      <c r="C202" s="198"/>
      <c r="D202" s="203"/>
      <c r="E202" s="25"/>
      <c r="F202" s="204"/>
      <c r="G202" s="25"/>
      <c r="H202" s="25"/>
      <c r="I202" s="25"/>
      <c r="K202" s="25"/>
      <c r="L202" s="25"/>
      <c r="M202" s="25"/>
      <c r="N202" s="25"/>
      <c r="O202" s="25"/>
      <c r="P202" s="25"/>
    </row>
    <row r="203" spans="1:16" ht="16.5" thickBot="1" x14ac:dyDescent="0.25">
      <c r="A203" s="197"/>
      <c r="B203" s="25"/>
      <c r="C203" s="198"/>
      <c r="D203" s="203"/>
      <c r="E203" s="25"/>
      <c r="F203" s="204"/>
      <c r="G203" s="25"/>
      <c r="H203" s="25"/>
      <c r="I203" s="25"/>
      <c r="K203" s="25"/>
      <c r="L203" s="25"/>
      <c r="M203" s="25"/>
      <c r="N203" s="25"/>
      <c r="O203" s="25"/>
      <c r="P203" s="25"/>
    </row>
    <row r="204" spans="1:16" ht="16.5" thickBot="1" x14ac:dyDescent="0.25">
      <c r="A204" s="197"/>
      <c r="B204" s="25"/>
      <c r="C204" s="198"/>
      <c r="D204" s="203"/>
      <c r="E204" s="25"/>
      <c r="F204" s="204"/>
      <c r="G204" s="25"/>
      <c r="H204" s="25"/>
      <c r="I204" s="25"/>
      <c r="K204" s="25"/>
      <c r="L204" s="25"/>
      <c r="M204" s="25"/>
      <c r="N204" s="25"/>
      <c r="O204" s="25"/>
      <c r="P204" s="25"/>
    </row>
    <row r="205" spans="1:16" ht="16.5" thickBot="1" x14ac:dyDescent="0.25">
      <c r="A205" s="197"/>
      <c r="B205" s="25"/>
      <c r="C205" s="198"/>
      <c r="D205" s="203"/>
      <c r="E205" s="25"/>
      <c r="F205" s="204"/>
      <c r="G205" s="25"/>
      <c r="H205" s="25"/>
      <c r="I205" s="25"/>
      <c r="K205" s="25"/>
      <c r="L205" s="25"/>
      <c r="M205" s="25"/>
      <c r="N205" s="25"/>
      <c r="O205" s="25"/>
      <c r="P205" s="25"/>
    </row>
    <row r="206" spans="1:16" ht="16.5" thickBot="1" x14ac:dyDescent="0.25">
      <c r="A206" s="197"/>
      <c r="B206" s="25"/>
      <c r="C206" s="198"/>
      <c r="D206" s="203"/>
      <c r="E206" s="25"/>
      <c r="F206" s="204"/>
      <c r="G206" s="25"/>
      <c r="H206" s="25"/>
      <c r="I206" s="25"/>
      <c r="K206" s="25"/>
      <c r="L206" s="25"/>
      <c r="M206" s="25"/>
      <c r="N206" s="25"/>
      <c r="O206" s="25"/>
      <c r="P206" s="25"/>
    </row>
    <row r="207" spans="1:16" ht="16.5" thickBot="1" x14ac:dyDescent="0.25">
      <c r="A207" s="197"/>
      <c r="B207" s="25"/>
      <c r="C207" s="198"/>
      <c r="D207" s="203"/>
      <c r="E207" s="25"/>
      <c r="F207" s="204"/>
      <c r="G207" s="25"/>
      <c r="H207" s="25"/>
      <c r="I207" s="25"/>
      <c r="K207" s="25"/>
      <c r="L207" s="25"/>
      <c r="M207" s="25"/>
      <c r="N207" s="25"/>
      <c r="O207" s="25"/>
      <c r="P207" s="25"/>
    </row>
    <row r="208" spans="1:16" ht="16.5" thickBot="1" x14ac:dyDescent="0.25">
      <c r="A208" s="197"/>
      <c r="B208" s="25"/>
      <c r="C208" s="198"/>
      <c r="D208" s="203"/>
      <c r="E208" s="25"/>
      <c r="F208" s="204"/>
      <c r="G208" s="25"/>
      <c r="H208" s="25"/>
      <c r="I208" s="25"/>
      <c r="K208" s="25"/>
      <c r="L208" s="25"/>
      <c r="M208" s="25"/>
      <c r="N208" s="25"/>
      <c r="O208" s="25"/>
      <c r="P208" s="25"/>
    </row>
    <row r="209" spans="1:16" ht="16.5" thickBot="1" x14ac:dyDescent="0.25">
      <c r="A209" s="197"/>
      <c r="B209" s="25"/>
      <c r="C209" s="198"/>
      <c r="D209" s="203"/>
      <c r="E209" s="25"/>
      <c r="F209" s="204"/>
      <c r="G209" s="25"/>
      <c r="H209" s="25"/>
      <c r="I209" s="25"/>
      <c r="K209" s="25"/>
      <c r="L209" s="25"/>
      <c r="M209" s="25"/>
      <c r="N209" s="25"/>
      <c r="O209" s="25"/>
      <c r="P209" s="25"/>
    </row>
    <row r="210" spans="1:16" ht="16.5" thickBot="1" x14ac:dyDescent="0.25">
      <c r="A210" s="197"/>
      <c r="B210" s="25"/>
      <c r="C210" s="198"/>
      <c r="D210" s="203"/>
      <c r="E210" s="25"/>
      <c r="F210" s="204"/>
      <c r="G210" s="25"/>
      <c r="H210" s="25"/>
      <c r="I210" s="25"/>
      <c r="K210" s="25"/>
      <c r="L210" s="25"/>
      <c r="M210" s="25"/>
      <c r="N210" s="25"/>
      <c r="O210" s="25"/>
      <c r="P210" s="25"/>
    </row>
    <row r="211" spans="1:16" ht="16.5" thickBot="1" x14ac:dyDescent="0.25">
      <c r="A211" s="197"/>
      <c r="B211" s="25"/>
      <c r="C211" s="198"/>
      <c r="D211" s="203"/>
      <c r="E211" s="25"/>
      <c r="F211" s="204"/>
      <c r="G211" s="25"/>
      <c r="H211" s="25"/>
      <c r="I211" s="25"/>
      <c r="K211" s="25"/>
      <c r="L211" s="25"/>
      <c r="M211" s="25"/>
      <c r="N211" s="25"/>
      <c r="O211" s="25"/>
      <c r="P211" s="25"/>
    </row>
    <row r="212" spans="1:16" ht="16.5" thickBot="1" x14ac:dyDescent="0.25">
      <c r="A212" s="197"/>
      <c r="B212" s="25"/>
      <c r="C212" s="198"/>
      <c r="D212" s="203"/>
      <c r="E212" s="25"/>
      <c r="F212" s="204"/>
      <c r="G212" s="25"/>
      <c r="H212" s="25"/>
      <c r="I212" s="25"/>
      <c r="K212" s="25"/>
      <c r="L212" s="25"/>
      <c r="M212" s="25"/>
      <c r="N212" s="25"/>
      <c r="O212" s="25"/>
      <c r="P212" s="25"/>
    </row>
    <row r="213" spans="1:16" ht="16.5" thickBot="1" x14ac:dyDescent="0.25">
      <c r="A213" s="197"/>
      <c r="B213" s="25"/>
      <c r="C213" s="198"/>
      <c r="D213" s="203"/>
      <c r="E213" s="25"/>
      <c r="F213" s="204"/>
      <c r="G213" s="25"/>
      <c r="H213" s="25"/>
      <c r="I213" s="25"/>
      <c r="K213" s="25"/>
      <c r="L213" s="25"/>
      <c r="M213" s="25"/>
      <c r="N213" s="25"/>
      <c r="O213" s="25"/>
      <c r="P213" s="25"/>
    </row>
    <row r="214" spans="1:16" ht="16.5" thickBot="1" x14ac:dyDescent="0.25">
      <c r="A214" s="197"/>
      <c r="B214" s="25"/>
      <c r="C214" s="198"/>
      <c r="D214" s="203"/>
      <c r="E214" s="25"/>
      <c r="F214" s="204"/>
      <c r="G214" s="25"/>
      <c r="H214" s="25"/>
      <c r="I214" s="25"/>
      <c r="K214" s="25"/>
      <c r="L214" s="25"/>
      <c r="M214" s="25"/>
      <c r="N214" s="25"/>
      <c r="O214" s="25"/>
      <c r="P214" s="25"/>
    </row>
    <row r="215" spans="1:16" ht="16.5" thickBot="1" x14ac:dyDescent="0.25">
      <c r="A215" s="197"/>
      <c r="B215" s="25"/>
      <c r="C215" s="198"/>
      <c r="D215" s="203"/>
      <c r="E215" s="25"/>
      <c r="F215" s="204"/>
      <c r="G215" s="25"/>
      <c r="H215" s="25"/>
      <c r="I215" s="25"/>
      <c r="K215" s="25"/>
      <c r="L215" s="25"/>
      <c r="M215" s="25"/>
      <c r="N215" s="25"/>
      <c r="O215" s="25"/>
      <c r="P215" s="25"/>
    </row>
    <row r="216" spans="1:16" ht="16.5" thickBot="1" x14ac:dyDescent="0.25">
      <c r="A216" s="197"/>
      <c r="B216" s="25"/>
      <c r="C216" s="198"/>
      <c r="D216" s="203"/>
      <c r="E216" s="25"/>
      <c r="F216" s="204"/>
      <c r="G216" s="25"/>
      <c r="H216" s="25"/>
      <c r="I216" s="25"/>
      <c r="K216" s="25"/>
      <c r="L216" s="25"/>
      <c r="M216" s="25"/>
      <c r="N216" s="25"/>
      <c r="O216" s="25"/>
      <c r="P216" s="25"/>
    </row>
    <row r="217" spans="1:16" ht="16.5" thickBot="1" x14ac:dyDescent="0.25">
      <c r="A217" s="197"/>
      <c r="B217" s="25"/>
      <c r="C217" s="198"/>
      <c r="D217" s="203"/>
      <c r="E217" s="25"/>
      <c r="F217" s="204"/>
      <c r="G217" s="25"/>
      <c r="H217" s="25"/>
      <c r="I217" s="25"/>
      <c r="K217" s="25"/>
      <c r="L217" s="25"/>
      <c r="M217" s="25"/>
      <c r="N217" s="25"/>
      <c r="O217" s="25"/>
      <c r="P217" s="25"/>
    </row>
    <row r="218" spans="1:16" ht="16.5" thickBot="1" x14ac:dyDescent="0.25">
      <c r="A218" s="197"/>
      <c r="B218" s="25"/>
      <c r="C218" s="198"/>
      <c r="D218" s="203"/>
      <c r="E218" s="25"/>
      <c r="F218" s="204"/>
      <c r="G218" s="25"/>
      <c r="H218" s="25"/>
      <c r="I218" s="25"/>
      <c r="K218" s="25"/>
      <c r="L218" s="25"/>
      <c r="M218" s="25"/>
      <c r="N218" s="25"/>
      <c r="O218" s="25"/>
      <c r="P218" s="25"/>
    </row>
    <row r="219" spans="1:16" ht="16.5" thickBot="1" x14ac:dyDescent="0.25">
      <c r="A219" s="197"/>
      <c r="B219" s="25"/>
      <c r="C219" s="198"/>
      <c r="D219" s="203"/>
      <c r="E219" s="25"/>
      <c r="F219" s="204"/>
      <c r="G219" s="25"/>
      <c r="H219" s="25"/>
      <c r="I219" s="25"/>
      <c r="K219" s="25"/>
      <c r="L219" s="25"/>
      <c r="M219" s="25"/>
      <c r="N219" s="25"/>
      <c r="O219" s="25"/>
      <c r="P219" s="25"/>
    </row>
    <row r="220" spans="1:16" ht="16.5" thickBot="1" x14ac:dyDescent="0.25">
      <c r="A220" s="197"/>
      <c r="B220" s="25"/>
      <c r="C220" s="198"/>
      <c r="D220" s="203"/>
      <c r="E220" s="25"/>
      <c r="F220" s="204"/>
      <c r="G220" s="25"/>
      <c r="H220" s="25"/>
      <c r="I220" s="25"/>
      <c r="K220" s="25"/>
      <c r="L220" s="25"/>
      <c r="M220" s="25"/>
      <c r="N220" s="25"/>
      <c r="O220" s="25"/>
      <c r="P220" s="25"/>
    </row>
    <row r="221" spans="1:16" ht="16.5" thickBot="1" x14ac:dyDescent="0.25">
      <c r="A221" s="197"/>
      <c r="B221" s="25"/>
      <c r="C221" s="198"/>
      <c r="D221" s="203"/>
      <c r="E221" s="25"/>
      <c r="F221" s="204"/>
      <c r="G221" s="25"/>
      <c r="H221" s="25"/>
      <c r="I221" s="25"/>
      <c r="K221" s="25"/>
      <c r="L221" s="25"/>
      <c r="M221" s="25"/>
      <c r="N221" s="25"/>
      <c r="O221" s="25"/>
      <c r="P221" s="25"/>
    </row>
    <row r="222" spans="1:16" ht="16.5" thickBot="1" x14ac:dyDescent="0.25">
      <c r="A222" s="197"/>
      <c r="B222" s="25"/>
      <c r="C222" s="198"/>
      <c r="D222" s="203"/>
      <c r="E222" s="25"/>
      <c r="F222" s="204"/>
      <c r="G222" s="25"/>
      <c r="H222" s="25"/>
      <c r="I222" s="25"/>
      <c r="K222" s="25"/>
      <c r="L222" s="25"/>
      <c r="M222" s="25"/>
      <c r="N222" s="25"/>
      <c r="O222" s="25"/>
      <c r="P222" s="25"/>
    </row>
    <row r="223" spans="1:16" ht="16.5" thickBot="1" x14ac:dyDescent="0.25">
      <c r="A223" s="197"/>
      <c r="B223" s="25"/>
      <c r="C223" s="198"/>
      <c r="D223" s="203"/>
      <c r="E223" s="25"/>
      <c r="F223" s="204"/>
      <c r="G223" s="25"/>
      <c r="H223" s="25"/>
      <c r="I223" s="25"/>
      <c r="K223" s="25"/>
      <c r="L223" s="25"/>
      <c r="M223" s="25"/>
      <c r="N223" s="25"/>
      <c r="O223" s="25"/>
      <c r="P223" s="25"/>
    </row>
    <row r="224" spans="1:16" ht="16.5" thickBot="1" x14ac:dyDescent="0.25">
      <c r="A224" s="197"/>
      <c r="B224" s="25"/>
      <c r="C224" s="198"/>
      <c r="D224" s="203"/>
      <c r="E224" s="25"/>
      <c r="F224" s="204"/>
      <c r="G224" s="25"/>
      <c r="H224" s="25"/>
      <c r="I224" s="25"/>
      <c r="K224" s="25"/>
      <c r="L224" s="25"/>
      <c r="M224" s="25"/>
      <c r="N224" s="25"/>
      <c r="O224" s="25"/>
      <c r="P224" s="25"/>
    </row>
    <row r="225" spans="1:16" ht="16.5" thickBot="1" x14ac:dyDescent="0.25">
      <c r="A225" s="197"/>
      <c r="B225" s="25"/>
      <c r="C225" s="198"/>
      <c r="D225" s="203"/>
      <c r="E225" s="25"/>
      <c r="F225" s="204"/>
      <c r="G225" s="25"/>
      <c r="H225" s="25"/>
      <c r="I225" s="25"/>
      <c r="K225" s="25"/>
      <c r="L225" s="25"/>
      <c r="M225" s="25"/>
      <c r="N225" s="25"/>
      <c r="O225" s="25"/>
      <c r="P225" s="25"/>
    </row>
    <row r="226" spans="1:16" ht="16.5" thickBot="1" x14ac:dyDescent="0.25">
      <c r="A226" s="197"/>
      <c r="B226" s="25"/>
      <c r="C226" s="198"/>
      <c r="D226" s="203"/>
      <c r="E226" s="25"/>
      <c r="F226" s="204"/>
      <c r="G226" s="25"/>
      <c r="H226" s="25"/>
      <c r="I226" s="25"/>
      <c r="K226" s="25"/>
      <c r="L226" s="25"/>
      <c r="M226" s="25"/>
      <c r="N226" s="25"/>
      <c r="O226" s="25"/>
      <c r="P226" s="25"/>
    </row>
    <row r="227" spans="1:16" ht="16.5" thickBot="1" x14ac:dyDescent="0.25">
      <c r="A227" s="197"/>
      <c r="B227" s="25"/>
      <c r="C227" s="198"/>
      <c r="D227" s="203"/>
      <c r="E227" s="25"/>
      <c r="F227" s="204"/>
      <c r="G227" s="25"/>
      <c r="H227" s="25"/>
      <c r="I227" s="25"/>
      <c r="K227" s="25"/>
      <c r="L227" s="25"/>
      <c r="M227" s="25"/>
      <c r="N227" s="25"/>
      <c r="O227" s="25"/>
      <c r="P227" s="25"/>
    </row>
    <row r="228" spans="1:16" ht="16.5" thickBot="1" x14ac:dyDescent="0.25">
      <c r="A228" s="197"/>
      <c r="B228" s="25"/>
      <c r="C228" s="198"/>
      <c r="D228" s="203"/>
      <c r="E228" s="25"/>
      <c r="F228" s="204"/>
      <c r="G228" s="25"/>
      <c r="H228" s="25"/>
      <c r="I228" s="25"/>
      <c r="K228" s="25"/>
      <c r="L228" s="25"/>
      <c r="M228" s="25"/>
      <c r="N228" s="25"/>
      <c r="O228" s="25"/>
      <c r="P228" s="25"/>
    </row>
    <row r="229" spans="1:16" ht="16.5" thickBot="1" x14ac:dyDescent="0.25">
      <c r="A229" s="197"/>
      <c r="B229" s="25"/>
      <c r="C229" s="198"/>
      <c r="D229" s="203"/>
      <c r="E229" s="25"/>
      <c r="F229" s="204"/>
      <c r="G229" s="25"/>
      <c r="H229" s="25"/>
      <c r="I229" s="25"/>
      <c r="K229" s="25"/>
      <c r="L229" s="25"/>
      <c r="M229" s="25"/>
      <c r="N229" s="25"/>
      <c r="O229" s="25"/>
      <c r="P229" s="25"/>
    </row>
    <row r="230" spans="1:16" ht="16.5" thickBot="1" x14ac:dyDescent="0.25">
      <c r="A230" s="197"/>
      <c r="B230" s="25"/>
      <c r="C230" s="198"/>
      <c r="D230" s="203"/>
      <c r="E230" s="25"/>
      <c r="F230" s="204"/>
      <c r="G230" s="25"/>
      <c r="H230" s="25"/>
      <c r="I230" s="25"/>
      <c r="K230" s="25"/>
      <c r="L230" s="25"/>
      <c r="M230" s="25"/>
      <c r="N230" s="25"/>
      <c r="O230" s="25"/>
      <c r="P230" s="25"/>
    </row>
    <row r="231" spans="1:16" ht="16.5" thickBot="1" x14ac:dyDescent="0.25">
      <c r="A231" s="197"/>
      <c r="B231" s="25"/>
      <c r="C231" s="198"/>
      <c r="D231" s="203"/>
      <c r="E231" s="25"/>
      <c r="F231" s="204"/>
      <c r="G231" s="25"/>
      <c r="H231" s="25"/>
      <c r="I231" s="25"/>
      <c r="K231" s="25"/>
      <c r="L231" s="25"/>
      <c r="M231" s="25"/>
      <c r="N231" s="25"/>
      <c r="O231" s="25"/>
      <c r="P231" s="25"/>
    </row>
    <row r="232" spans="1:16" ht="16.5" thickBot="1" x14ac:dyDescent="0.25">
      <c r="A232" s="197"/>
      <c r="B232" s="25"/>
      <c r="C232" s="198"/>
      <c r="D232" s="203"/>
      <c r="E232" s="25"/>
      <c r="F232" s="204"/>
      <c r="G232" s="25"/>
      <c r="H232" s="25"/>
      <c r="I232" s="25"/>
      <c r="K232" s="25"/>
      <c r="L232" s="25"/>
      <c r="M232" s="25"/>
      <c r="N232" s="25"/>
      <c r="O232" s="25"/>
      <c r="P232" s="25"/>
    </row>
    <row r="233" spans="1:16" ht="16.5" thickBot="1" x14ac:dyDescent="0.25">
      <c r="A233" s="197"/>
      <c r="B233" s="25"/>
      <c r="C233" s="198"/>
      <c r="D233" s="203"/>
      <c r="E233" s="25"/>
      <c r="F233" s="204"/>
      <c r="G233" s="25"/>
      <c r="H233" s="25"/>
      <c r="I233" s="25"/>
      <c r="K233" s="25"/>
      <c r="L233" s="25"/>
      <c r="M233" s="25"/>
      <c r="N233" s="25"/>
      <c r="O233" s="25"/>
      <c r="P233" s="25"/>
    </row>
    <row r="234" spans="1:16" ht="16.5" thickBot="1" x14ac:dyDescent="0.25">
      <c r="A234" s="197"/>
      <c r="B234" s="25"/>
      <c r="C234" s="198"/>
      <c r="D234" s="203"/>
      <c r="E234" s="25"/>
      <c r="F234" s="204"/>
      <c r="G234" s="25"/>
      <c r="H234" s="25"/>
      <c r="I234" s="25"/>
      <c r="K234" s="25"/>
      <c r="L234" s="25"/>
      <c r="M234" s="25"/>
      <c r="N234" s="25"/>
      <c r="O234" s="25"/>
      <c r="P234" s="25"/>
    </row>
    <row r="235" spans="1:16" ht="16.5" thickBot="1" x14ac:dyDescent="0.25">
      <c r="A235" s="197"/>
      <c r="B235" s="25"/>
      <c r="C235" s="198"/>
      <c r="D235" s="203"/>
      <c r="E235" s="25"/>
      <c r="F235" s="204"/>
      <c r="G235" s="25"/>
      <c r="H235" s="25"/>
      <c r="I235" s="25"/>
      <c r="K235" s="25"/>
      <c r="L235" s="25"/>
      <c r="M235" s="25"/>
      <c r="N235" s="25"/>
      <c r="O235" s="25"/>
      <c r="P235" s="25"/>
    </row>
    <row r="236" spans="1:16" ht="16.5" thickBot="1" x14ac:dyDescent="0.25">
      <c r="A236" s="197"/>
      <c r="B236" s="25"/>
      <c r="C236" s="198"/>
      <c r="D236" s="203"/>
      <c r="E236" s="25"/>
      <c r="F236" s="204"/>
      <c r="G236" s="25"/>
      <c r="H236" s="25"/>
      <c r="I236" s="25"/>
      <c r="K236" s="25"/>
      <c r="L236" s="25"/>
      <c r="M236" s="25"/>
      <c r="N236" s="25"/>
      <c r="O236" s="25"/>
      <c r="P236" s="25"/>
    </row>
    <row r="237" spans="1:16" ht="16.5" thickBot="1" x14ac:dyDescent="0.25">
      <c r="A237" s="197"/>
      <c r="B237" s="25"/>
      <c r="C237" s="198"/>
      <c r="D237" s="203"/>
      <c r="E237" s="25"/>
      <c r="F237" s="204"/>
      <c r="G237" s="25"/>
      <c r="H237" s="25"/>
      <c r="I237" s="25"/>
      <c r="K237" s="25"/>
      <c r="L237" s="25"/>
      <c r="M237" s="25"/>
      <c r="N237" s="25"/>
      <c r="O237" s="25"/>
      <c r="P237" s="25"/>
    </row>
    <row r="238" spans="1:16" ht="16.5" thickBot="1" x14ac:dyDescent="0.25">
      <c r="A238" s="197"/>
      <c r="B238" s="25"/>
      <c r="C238" s="198"/>
      <c r="D238" s="203"/>
      <c r="E238" s="25"/>
      <c r="F238" s="204"/>
      <c r="G238" s="25"/>
      <c r="H238" s="25"/>
      <c r="I238" s="25"/>
      <c r="K238" s="25"/>
      <c r="L238" s="25"/>
      <c r="M238" s="25"/>
      <c r="N238" s="25"/>
      <c r="O238" s="25"/>
      <c r="P238" s="25"/>
    </row>
    <row r="239" spans="1:16" ht="16.5" thickBot="1" x14ac:dyDescent="0.25">
      <c r="A239" s="197"/>
      <c r="B239" s="25"/>
      <c r="C239" s="198"/>
      <c r="D239" s="203"/>
      <c r="E239" s="25"/>
      <c r="F239" s="204"/>
      <c r="G239" s="25"/>
      <c r="H239" s="25"/>
      <c r="I239" s="25"/>
      <c r="K239" s="25"/>
      <c r="L239" s="25"/>
      <c r="M239" s="25"/>
      <c r="N239" s="25"/>
      <c r="O239" s="25"/>
      <c r="P239" s="25"/>
    </row>
    <row r="240" spans="1:16" ht="16.5" thickBot="1" x14ac:dyDescent="0.25">
      <c r="A240" s="197"/>
      <c r="B240" s="25"/>
      <c r="C240" s="198"/>
      <c r="D240" s="203"/>
      <c r="E240" s="25"/>
      <c r="F240" s="204"/>
      <c r="G240" s="25"/>
      <c r="H240" s="25"/>
      <c r="I240" s="25"/>
      <c r="K240" s="25"/>
      <c r="L240" s="25"/>
      <c r="M240" s="25"/>
      <c r="N240" s="25"/>
      <c r="O240" s="25"/>
      <c r="P240" s="25"/>
    </row>
    <row r="241" spans="1:16" ht="16.5" thickBot="1" x14ac:dyDescent="0.25">
      <c r="A241" s="197"/>
      <c r="B241" s="25"/>
      <c r="C241" s="198"/>
      <c r="D241" s="203"/>
      <c r="E241" s="25"/>
      <c r="F241" s="204"/>
      <c r="G241" s="25"/>
      <c r="H241" s="25"/>
      <c r="I241" s="25"/>
      <c r="K241" s="25"/>
      <c r="L241" s="25"/>
      <c r="M241" s="25"/>
      <c r="N241" s="25"/>
      <c r="O241" s="25"/>
      <c r="P241" s="25"/>
    </row>
    <row r="242" spans="1:16" ht="16.5" thickBot="1" x14ac:dyDescent="0.25">
      <c r="A242" s="197"/>
      <c r="B242" s="25"/>
      <c r="C242" s="198"/>
      <c r="D242" s="203"/>
      <c r="E242" s="25"/>
      <c r="F242" s="204"/>
      <c r="G242" s="25"/>
      <c r="H242" s="25"/>
      <c r="I242" s="25"/>
      <c r="K242" s="25"/>
      <c r="L242" s="25"/>
      <c r="M242" s="25"/>
      <c r="N242" s="25"/>
      <c r="O242" s="25"/>
      <c r="P242" s="25"/>
    </row>
    <row r="243" spans="1:16" ht="16.5" thickBot="1" x14ac:dyDescent="0.25">
      <c r="A243" s="197"/>
      <c r="B243" s="25"/>
      <c r="C243" s="198"/>
      <c r="D243" s="203"/>
      <c r="E243" s="25"/>
      <c r="F243" s="204"/>
      <c r="G243" s="25"/>
      <c r="H243" s="25"/>
      <c r="I243" s="25"/>
      <c r="K243" s="25"/>
      <c r="L243" s="25"/>
      <c r="M243" s="25"/>
      <c r="N243" s="25"/>
      <c r="O243" s="25"/>
      <c r="P243" s="25"/>
    </row>
    <row r="244" spans="1:16" ht="16.5" thickBot="1" x14ac:dyDescent="0.25">
      <c r="A244" s="197"/>
      <c r="B244" s="25"/>
      <c r="C244" s="198"/>
      <c r="D244" s="203"/>
      <c r="E244" s="25"/>
      <c r="F244" s="204"/>
      <c r="G244" s="25"/>
      <c r="H244" s="25"/>
      <c r="I244" s="25"/>
      <c r="K244" s="25"/>
      <c r="L244" s="25"/>
      <c r="M244" s="25"/>
      <c r="N244" s="25"/>
      <c r="O244" s="25"/>
      <c r="P244" s="25"/>
    </row>
    <row r="245" spans="1:16" ht="16.5" thickBot="1" x14ac:dyDescent="0.25">
      <c r="A245" s="197"/>
      <c r="B245" s="25"/>
      <c r="C245" s="198"/>
      <c r="D245" s="203"/>
      <c r="E245" s="25"/>
      <c r="F245" s="204"/>
      <c r="G245" s="25"/>
      <c r="H245" s="25"/>
      <c r="I245" s="25"/>
      <c r="K245" s="25"/>
      <c r="L245" s="25"/>
      <c r="M245" s="25"/>
      <c r="N245" s="25"/>
      <c r="O245" s="25"/>
      <c r="P245" s="25"/>
    </row>
    <row r="246" spans="1:16" ht="16.5" thickBot="1" x14ac:dyDescent="0.25">
      <c r="A246" s="197"/>
      <c r="B246" s="25"/>
      <c r="C246" s="198"/>
      <c r="D246" s="203"/>
      <c r="E246" s="25"/>
      <c r="F246" s="204"/>
      <c r="G246" s="25"/>
      <c r="H246" s="25"/>
      <c r="I246" s="25"/>
      <c r="K246" s="25"/>
      <c r="L246" s="25"/>
      <c r="M246" s="25"/>
      <c r="N246" s="25"/>
      <c r="O246" s="25"/>
      <c r="P246" s="25"/>
    </row>
    <row r="247" spans="1:16" ht="16.5" thickBot="1" x14ac:dyDescent="0.25">
      <c r="A247" s="197"/>
      <c r="B247" s="25"/>
      <c r="C247" s="198"/>
      <c r="D247" s="203"/>
      <c r="E247" s="25"/>
      <c r="F247" s="204"/>
      <c r="G247" s="25"/>
      <c r="H247" s="25"/>
      <c r="I247" s="25"/>
      <c r="K247" s="25"/>
      <c r="L247" s="25"/>
      <c r="M247" s="25"/>
      <c r="N247" s="25"/>
      <c r="O247" s="25"/>
      <c r="P247" s="25"/>
    </row>
    <row r="248" spans="1:16" ht="16.5" thickBot="1" x14ac:dyDescent="0.25">
      <c r="A248" s="197"/>
      <c r="B248" s="25"/>
      <c r="C248" s="198"/>
      <c r="D248" s="203"/>
      <c r="E248" s="25"/>
      <c r="F248" s="204"/>
      <c r="G248" s="25"/>
      <c r="H248" s="25"/>
      <c r="I248" s="25"/>
      <c r="K248" s="25"/>
      <c r="L248" s="25"/>
      <c r="M248" s="25"/>
      <c r="N248" s="25"/>
      <c r="O248" s="25"/>
      <c r="P248" s="25"/>
    </row>
    <row r="249" spans="1:16" ht="16.5" thickBot="1" x14ac:dyDescent="0.25">
      <c r="A249" s="197"/>
      <c r="B249" s="25"/>
      <c r="C249" s="198"/>
      <c r="D249" s="203"/>
      <c r="E249" s="25"/>
      <c r="F249" s="204"/>
      <c r="G249" s="25"/>
      <c r="H249" s="25"/>
      <c r="I249" s="25"/>
      <c r="K249" s="25"/>
      <c r="L249" s="25"/>
      <c r="M249" s="25"/>
      <c r="N249" s="25"/>
      <c r="O249" s="25"/>
      <c r="P249" s="25"/>
    </row>
    <row r="250" spans="1:16" ht="16.5" thickBot="1" x14ac:dyDescent="0.25">
      <c r="A250" s="197"/>
      <c r="B250" s="25"/>
      <c r="C250" s="198"/>
      <c r="D250" s="203"/>
      <c r="E250" s="25"/>
      <c r="F250" s="204"/>
      <c r="G250" s="25"/>
      <c r="H250" s="25"/>
      <c r="I250" s="25"/>
      <c r="K250" s="25"/>
      <c r="L250" s="25"/>
      <c r="M250" s="25"/>
      <c r="N250" s="25"/>
      <c r="O250" s="25"/>
      <c r="P250" s="25"/>
    </row>
    <row r="251" spans="1:16" ht="16.5" thickBot="1" x14ac:dyDescent="0.25">
      <c r="A251" s="197"/>
      <c r="B251" s="25"/>
      <c r="C251" s="198"/>
      <c r="D251" s="203"/>
      <c r="E251" s="25"/>
      <c r="F251" s="204"/>
      <c r="G251" s="25"/>
      <c r="H251" s="25"/>
      <c r="I251" s="25"/>
      <c r="K251" s="25"/>
      <c r="L251" s="25"/>
      <c r="M251" s="25"/>
      <c r="N251" s="25"/>
      <c r="O251" s="25"/>
      <c r="P251" s="25"/>
    </row>
    <row r="252" spans="1:16" ht="16.5" thickBot="1" x14ac:dyDescent="0.25">
      <c r="A252" s="197"/>
      <c r="B252" s="25"/>
      <c r="C252" s="198"/>
      <c r="D252" s="203"/>
      <c r="E252" s="25"/>
      <c r="F252" s="204"/>
      <c r="G252" s="25"/>
      <c r="H252" s="25"/>
      <c r="I252" s="25"/>
      <c r="K252" s="25"/>
      <c r="L252" s="25"/>
      <c r="M252" s="25"/>
      <c r="N252" s="25"/>
      <c r="O252" s="25"/>
      <c r="P252" s="25"/>
    </row>
    <row r="253" spans="1:16" ht="16.5" thickBot="1" x14ac:dyDescent="0.25">
      <c r="A253" s="197"/>
      <c r="B253" s="25"/>
      <c r="C253" s="198"/>
      <c r="D253" s="203"/>
      <c r="E253" s="25"/>
      <c r="F253" s="204"/>
      <c r="G253" s="25"/>
      <c r="H253" s="25"/>
      <c r="I253" s="25"/>
      <c r="K253" s="25"/>
      <c r="L253" s="25"/>
      <c r="M253" s="25"/>
      <c r="N253" s="25"/>
      <c r="O253" s="25"/>
      <c r="P253" s="25"/>
    </row>
    <row r="254" spans="1:16" ht="16.5" thickBot="1" x14ac:dyDescent="0.25">
      <c r="A254" s="197"/>
      <c r="B254" s="25"/>
      <c r="C254" s="198"/>
      <c r="D254" s="203"/>
      <c r="E254" s="25"/>
      <c r="F254" s="204"/>
      <c r="G254" s="25"/>
      <c r="H254" s="25"/>
      <c r="I254" s="25"/>
      <c r="K254" s="25"/>
      <c r="L254" s="25"/>
      <c r="M254" s="25"/>
      <c r="N254" s="25"/>
      <c r="O254" s="25"/>
      <c r="P254" s="25"/>
    </row>
    <row r="255" spans="1:16" ht="16.5" thickBot="1" x14ac:dyDescent="0.25">
      <c r="A255" s="197"/>
      <c r="B255" s="25"/>
      <c r="C255" s="198"/>
      <c r="D255" s="203"/>
      <c r="E255" s="25"/>
      <c r="F255" s="204"/>
      <c r="G255" s="25"/>
      <c r="H255" s="25"/>
      <c r="I255" s="25"/>
      <c r="K255" s="25"/>
      <c r="L255" s="25"/>
      <c r="M255" s="25"/>
      <c r="N255" s="25"/>
      <c r="O255" s="25"/>
      <c r="P255" s="25"/>
    </row>
    <row r="256" spans="1:16" ht="16.5" thickBot="1" x14ac:dyDescent="0.25">
      <c r="A256" s="197"/>
      <c r="B256" s="25"/>
      <c r="C256" s="198"/>
      <c r="D256" s="203"/>
      <c r="E256" s="25"/>
      <c r="F256" s="204"/>
      <c r="G256" s="25"/>
      <c r="H256" s="25"/>
      <c r="I256" s="25"/>
      <c r="K256" s="25"/>
      <c r="L256" s="25"/>
      <c r="M256" s="25"/>
      <c r="N256" s="25"/>
      <c r="O256" s="25"/>
      <c r="P256" s="25"/>
    </row>
    <row r="257" spans="1:16" ht="16.5" thickBot="1" x14ac:dyDescent="0.25">
      <c r="A257" s="197"/>
      <c r="B257" s="25"/>
      <c r="C257" s="198"/>
      <c r="D257" s="203"/>
      <c r="E257" s="25"/>
      <c r="F257" s="204"/>
      <c r="G257" s="25"/>
      <c r="H257" s="25"/>
      <c r="I257" s="25"/>
      <c r="K257" s="25"/>
      <c r="L257" s="25"/>
      <c r="M257" s="25"/>
      <c r="N257" s="25"/>
      <c r="O257" s="25"/>
      <c r="P257" s="25"/>
    </row>
    <row r="258" spans="1:16" ht="16.5" thickBot="1" x14ac:dyDescent="0.25">
      <c r="A258" s="197"/>
      <c r="B258" s="25"/>
      <c r="C258" s="198"/>
      <c r="D258" s="203"/>
      <c r="E258" s="25"/>
      <c r="F258" s="204"/>
      <c r="G258" s="25"/>
      <c r="H258" s="25"/>
      <c r="I258" s="25"/>
      <c r="K258" s="25"/>
      <c r="L258" s="25"/>
      <c r="M258" s="25"/>
      <c r="N258" s="25"/>
      <c r="O258" s="25"/>
      <c r="P258" s="25"/>
    </row>
    <row r="259" spans="1:16" ht="16.5" thickBot="1" x14ac:dyDescent="0.25">
      <c r="A259" s="197"/>
      <c r="B259" s="25"/>
      <c r="C259" s="198"/>
      <c r="D259" s="203"/>
      <c r="E259" s="25"/>
      <c r="F259" s="204"/>
      <c r="G259" s="25"/>
      <c r="H259" s="25"/>
      <c r="I259" s="25"/>
      <c r="K259" s="25"/>
      <c r="L259" s="25"/>
      <c r="M259" s="25"/>
      <c r="N259" s="25"/>
      <c r="O259" s="25"/>
      <c r="P259" s="25"/>
    </row>
    <row r="260" spans="1:16" ht="16.5" thickBot="1" x14ac:dyDescent="0.25">
      <c r="A260" s="197"/>
      <c r="B260" s="25"/>
      <c r="C260" s="198"/>
      <c r="D260" s="203"/>
      <c r="E260" s="25"/>
      <c r="F260" s="204"/>
      <c r="G260" s="25"/>
      <c r="H260" s="25"/>
      <c r="I260" s="25"/>
      <c r="K260" s="25"/>
      <c r="L260" s="25"/>
      <c r="M260" s="25"/>
      <c r="N260" s="25"/>
      <c r="O260" s="25"/>
      <c r="P260" s="25"/>
    </row>
    <row r="261" spans="1:16" ht="16.5" thickBot="1" x14ac:dyDescent="0.25">
      <c r="A261" s="197"/>
      <c r="B261" s="25"/>
      <c r="C261" s="198"/>
      <c r="D261" s="203"/>
      <c r="E261" s="25"/>
      <c r="F261" s="204"/>
      <c r="G261" s="25"/>
      <c r="H261" s="25"/>
      <c r="I261" s="25"/>
      <c r="K261" s="25"/>
      <c r="L261" s="25"/>
      <c r="M261" s="25"/>
      <c r="N261" s="25"/>
      <c r="O261" s="25"/>
      <c r="P261" s="25"/>
    </row>
    <row r="262" spans="1:16" ht="16.5" thickBot="1" x14ac:dyDescent="0.25">
      <c r="A262" s="197"/>
      <c r="B262" s="25"/>
      <c r="C262" s="198"/>
      <c r="D262" s="203"/>
      <c r="E262" s="25"/>
      <c r="F262" s="204"/>
      <c r="G262" s="25"/>
      <c r="H262" s="25"/>
      <c r="I262" s="25"/>
      <c r="K262" s="25"/>
      <c r="L262" s="25"/>
      <c r="M262" s="25"/>
      <c r="N262" s="25"/>
      <c r="O262" s="25"/>
      <c r="P262" s="25"/>
    </row>
    <row r="263" spans="1:16" ht="16.5" thickBot="1" x14ac:dyDescent="0.25">
      <c r="A263" s="197"/>
      <c r="B263" s="25"/>
      <c r="C263" s="198"/>
      <c r="D263" s="203"/>
      <c r="E263" s="25"/>
      <c r="F263" s="204"/>
      <c r="G263" s="25"/>
      <c r="H263" s="25"/>
      <c r="I263" s="25"/>
      <c r="K263" s="25"/>
      <c r="L263" s="25"/>
      <c r="M263" s="25"/>
      <c r="N263" s="25"/>
      <c r="O263" s="25"/>
      <c r="P263" s="25"/>
    </row>
    <row r="264" spans="1:16" ht="16.5" thickBot="1" x14ac:dyDescent="0.25">
      <c r="A264" s="197"/>
      <c r="B264" s="25"/>
      <c r="C264" s="198"/>
      <c r="D264" s="203"/>
      <c r="E264" s="25"/>
      <c r="F264" s="204"/>
      <c r="G264" s="25"/>
      <c r="H264" s="25"/>
      <c r="I264" s="25"/>
      <c r="K264" s="25"/>
      <c r="L264" s="25"/>
      <c r="M264" s="25"/>
      <c r="N264" s="25"/>
      <c r="O264" s="25"/>
      <c r="P264" s="25"/>
    </row>
    <row r="265" spans="1:16" ht="16.5" thickBot="1" x14ac:dyDescent="0.25">
      <c r="A265" s="197"/>
      <c r="B265" s="25"/>
      <c r="C265" s="198"/>
      <c r="D265" s="203"/>
      <c r="E265" s="25"/>
      <c r="F265" s="204"/>
      <c r="G265" s="25"/>
      <c r="H265" s="25"/>
      <c r="I265" s="25"/>
      <c r="K265" s="25"/>
      <c r="L265" s="25"/>
      <c r="M265" s="25"/>
      <c r="N265" s="25"/>
      <c r="O265" s="25"/>
      <c r="P265" s="25"/>
    </row>
    <row r="266" spans="1:16" ht="16.5" thickBot="1" x14ac:dyDescent="0.25">
      <c r="A266" s="197"/>
      <c r="B266" s="25"/>
      <c r="C266" s="198"/>
      <c r="D266" s="203"/>
      <c r="E266" s="25"/>
      <c r="F266" s="204"/>
      <c r="G266" s="25"/>
      <c r="H266" s="25"/>
      <c r="I266" s="25"/>
      <c r="K266" s="25"/>
      <c r="L266" s="25"/>
      <c r="M266" s="25"/>
      <c r="N266" s="25"/>
      <c r="O266" s="25"/>
      <c r="P266" s="25"/>
    </row>
    <row r="267" spans="1:16" ht="16.5" thickBot="1" x14ac:dyDescent="0.25">
      <c r="A267" s="197"/>
      <c r="B267" s="25"/>
      <c r="C267" s="198"/>
      <c r="D267" s="203"/>
      <c r="E267" s="25"/>
      <c r="F267" s="204"/>
      <c r="G267" s="25"/>
      <c r="H267" s="25"/>
      <c r="I267" s="25"/>
      <c r="K267" s="25"/>
      <c r="L267" s="25"/>
      <c r="M267" s="25"/>
      <c r="N267" s="25"/>
      <c r="O267" s="25"/>
      <c r="P267" s="25"/>
    </row>
    <row r="268" spans="1:16" ht="16.5" thickBot="1" x14ac:dyDescent="0.25">
      <c r="A268" s="197"/>
      <c r="B268" s="25"/>
      <c r="C268" s="198"/>
      <c r="D268" s="203"/>
      <c r="E268" s="25"/>
      <c r="F268" s="204"/>
      <c r="G268" s="25"/>
      <c r="H268" s="25"/>
      <c r="I268" s="25"/>
      <c r="K268" s="25"/>
      <c r="L268" s="25"/>
      <c r="M268" s="25"/>
      <c r="N268" s="25"/>
      <c r="O268" s="25"/>
      <c r="P268" s="25"/>
    </row>
    <row r="269" spans="1:16" ht="16.5" thickBot="1" x14ac:dyDescent="0.25">
      <c r="A269" s="197"/>
      <c r="B269" s="25"/>
      <c r="C269" s="198"/>
      <c r="D269" s="203"/>
      <c r="E269" s="25"/>
      <c r="F269" s="204"/>
      <c r="G269" s="25"/>
      <c r="H269" s="25"/>
      <c r="I269" s="25"/>
      <c r="K269" s="25"/>
      <c r="L269" s="25"/>
      <c r="M269" s="25"/>
      <c r="N269" s="25"/>
      <c r="O269" s="25"/>
      <c r="P269" s="25"/>
    </row>
    <row r="270" spans="1:16" ht="16.5" thickBot="1" x14ac:dyDescent="0.25">
      <c r="A270" s="197"/>
      <c r="B270" s="25"/>
      <c r="C270" s="198"/>
      <c r="D270" s="203"/>
      <c r="E270" s="25"/>
      <c r="F270" s="204"/>
      <c r="G270" s="25"/>
      <c r="H270" s="25"/>
      <c r="I270" s="25"/>
      <c r="K270" s="25"/>
      <c r="L270" s="25"/>
      <c r="M270" s="25"/>
      <c r="N270" s="25"/>
      <c r="O270" s="25"/>
      <c r="P270" s="25"/>
    </row>
    <row r="271" spans="1:16" ht="16.5" thickBot="1" x14ac:dyDescent="0.25">
      <c r="A271" s="197"/>
      <c r="B271" s="25"/>
      <c r="C271" s="198"/>
      <c r="D271" s="203"/>
      <c r="E271" s="25"/>
      <c r="F271" s="204"/>
      <c r="G271" s="25"/>
      <c r="H271" s="25"/>
      <c r="I271" s="25"/>
      <c r="K271" s="25"/>
      <c r="L271" s="25"/>
      <c r="M271" s="25"/>
      <c r="N271" s="25"/>
      <c r="O271" s="25"/>
      <c r="P271" s="25"/>
    </row>
    <row r="272" spans="1:16" ht="16.5" thickBot="1" x14ac:dyDescent="0.25">
      <c r="A272" s="197"/>
      <c r="B272" s="25"/>
      <c r="C272" s="198"/>
      <c r="D272" s="203"/>
      <c r="E272" s="25"/>
      <c r="F272" s="204"/>
      <c r="G272" s="25"/>
      <c r="H272" s="25"/>
      <c r="I272" s="25"/>
      <c r="K272" s="25"/>
      <c r="L272" s="25"/>
      <c r="M272" s="25"/>
      <c r="N272" s="25"/>
      <c r="O272" s="25"/>
      <c r="P272" s="25"/>
    </row>
    <row r="273" spans="1:16" ht="16.5" thickBot="1" x14ac:dyDescent="0.25">
      <c r="A273" s="197"/>
      <c r="B273" s="25"/>
      <c r="C273" s="198"/>
      <c r="D273" s="203"/>
      <c r="E273" s="25"/>
      <c r="F273" s="204"/>
      <c r="G273" s="25"/>
      <c r="H273" s="25"/>
      <c r="I273" s="25"/>
      <c r="K273" s="25"/>
      <c r="L273" s="25"/>
      <c r="M273" s="25"/>
      <c r="N273" s="25"/>
      <c r="O273" s="25"/>
      <c r="P273" s="25"/>
    </row>
    <row r="274" spans="1:16" ht="16.5" thickBot="1" x14ac:dyDescent="0.25">
      <c r="A274" s="197"/>
      <c r="B274" s="25"/>
      <c r="C274" s="198"/>
      <c r="D274" s="203"/>
      <c r="E274" s="25"/>
      <c r="F274" s="204"/>
      <c r="G274" s="25"/>
      <c r="H274" s="25"/>
      <c r="I274" s="25"/>
      <c r="K274" s="25"/>
      <c r="L274" s="25"/>
      <c r="M274" s="25"/>
      <c r="N274" s="25"/>
      <c r="O274" s="25"/>
      <c r="P274" s="25"/>
    </row>
    <row r="275" spans="1:16" ht="16.5" thickBot="1" x14ac:dyDescent="0.25">
      <c r="A275" s="197"/>
      <c r="B275" s="25"/>
      <c r="C275" s="198"/>
      <c r="D275" s="203"/>
      <c r="E275" s="25"/>
      <c r="F275" s="204"/>
      <c r="G275" s="25"/>
      <c r="H275" s="25"/>
      <c r="I275" s="25"/>
      <c r="K275" s="25"/>
      <c r="L275" s="25"/>
      <c r="M275" s="25"/>
      <c r="N275" s="25"/>
      <c r="O275" s="25"/>
      <c r="P275" s="25"/>
    </row>
    <row r="276" spans="1:16" ht="16.5" thickBot="1" x14ac:dyDescent="0.25">
      <c r="A276" s="197"/>
      <c r="B276" s="25"/>
      <c r="C276" s="198"/>
      <c r="D276" s="203"/>
      <c r="E276" s="25"/>
      <c r="F276" s="204"/>
      <c r="G276" s="25"/>
      <c r="H276" s="25"/>
      <c r="I276" s="25"/>
      <c r="K276" s="25"/>
      <c r="L276" s="25"/>
      <c r="M276" s="25"/>
      <c r="N276" s="25"/>
      <c r="O276" s="25"/>
      <c r="P276" s="25"/>
    </row>
    <row r="277" spans="1:16" ht="16.5" thickBot="1" x14ac:dyDescent="0.25">
      <c r="A277" s="197"/>
      <c r="B277" s="25"/>
      <c r="C277" s="198"/>
      <c r="D277" s="203"/>
      <c r="E277" s="25"/>
      <c r="F277" s="204"/>
      <c r="G277" s="25"/>
      <c r="H277" s="25"/>
      <c r="I277" s="25"/>
      <c r="K277" s="25"/>
      <c r="L277" s="25"/>
      <c r="M277" s="25"/>
      <c r="N277" s="25"/>
      <c r="O277" s="25"/>
      <c r="P277" s="25"/>
    </row>
    <row r="278" spans="1:16" ht="16.5" thickBot="1" x14ac:dyDescent="0.25">
      <c r="A278" s="197"/>
      <c r="B278" s="25"/>
      <c r="C278" s="198"/>
      <c r="D278" s="203"/>
      <c r="E278" s="25"/>
      <c r="F278" s="204"/>
      <c r="G278" s="25"/>
      <c r="H278" s="25"/>
      <c r="I278" s="25"/>
      <c r="K278" s="25"/>
      <c r="L278" s="25"/>
      <c r="M278" s="25"/>
      <c r="N278" s="25"/>
      <c r="O278" s="25"/>
      <c r="P278" s="25"/>
    </row>
    <row r="279" spans="1:16" ht="16.5" thickBot="1" x14ac:dyDescent="0.25">
      <c r="A279" s="197"/>
      <c r="B279" s="25"/>
      <c r="C279" s="198"/>
      <c r="D279" s="203"/>
      <c r="E279" s="25"/>
      <c r="F279" s="204"/>
      <c r="G279" s="25"/>
      <c r="H279" s="25"/>
      <c r="I279" s="25"/>
      <c r="K279" s="25"/>
      <c r="L279" s="25"/>
      <c r="M279" s="25"/>
      <c r="N279" s="25"/>
      <c r="O279" s="25"/>
      <c r="P279" s="25"/>
    </row>
    <row r="280" spans="1:16" ht="16.5" thickBot="1" x14ac:dyDescent="0.25">
      <c r="A280" s="197"/>
      <c r="B280" s="25"/>
      <c r="C280" s="198"/>
      <c r="D280" s="203"/>
      <c r="E280" s="25"/>
      <c r="F280" s="204"/>
      <c r="G280" s="25"/>
      <c r="H280" s="25"/>
      <c r="I280" s="25"/>
      <c r="K280" s="25"/>
      <c r="L280" s="25"/>
      <c r="M280" s="25"/>
      <c r="N280" s="25"/>
      <c r="O280" s="25"/>
      <c r="P280" s="25"/>
    </row>
    <row r="281" spans="1:16" ht="16.5" thickBot="1" x14ac:dyDescent="0.25">
      <c r="A281" s="197"/>
      <c r="B281" s="25"/>
      <c r="C281" s="198"/>
      <c r="D281" s="203"/>
      <c r="E281" s="25"/>
      <c r="F281" s="204"/>
      <c r="G281" s="25"/>
      <c r="H281" s="25"/>
      <c r="I281" s="25"/>
      <c r="K281" s="25"/>
      <c r="L281" s="25"/>
      <c r="M281" s="25"/>
      <c r="N281" s="25"/>
      <c r="O281" s="25"/>
      <c r="P281" s="25"/>
    </row>
    <row r="282" spans="1:16" ht="16.5" thickBot="1" x14ac:dyDescent="0.25">
      <c r="A282" s="197"/>
      <c r="B282" s="25"/>
      <c r="C282" s="198"/>
      <c r="D282" s="203"/>
      <c r="E282" s="25"/>
      <c r="F282" s="204"/>
      <c r="G282" s="25"/>
      <c r="H282" s="25"/>
      <c r="I282" s="25"/>
      <c r="K282" s="25"/>
      <c r="L282" s="25"/>
      <c r="M282" s="25"/>
      <c r="N282" s="25"/>
      <c r="O282" s="25"/>
      <c r="P282" s="25"/>
    </row>
    <row r="283" spans="1:16" ht="16.5" thickBot="1" x14ac:dyDescent="0.25">
      <c r="A283" s="197"/>
      <c r="B283" s="25"/>
      <c r="C283" s="198"/>
      <c r="D283" s="203"/>
      <c r="E283" s="25"/>
      <c r="F283" s="204"/>
      <c r="G283" s="25"/>
      <c r="H283" s="25"/>
      <c r="I283" s="25"/>
      <c r="K283" s="25"/>
      <c r="L283" s="25"/>
      <c r="M283" s="25"/>
      <c r="N283" s="25"/>
      <c r="O283" s="25"/>
      <c r="P283" s="25"/>
    </row>
    <row r="284" spans="1:16" ht="16.5" thickBot="1" x14ac:dyDescent="0.25">
      <c r="A284" s="197"/>
      <c r="B284" s="25"/>
      <c r="C284" s="198"/>
      <c r="D284" s="203"/>
      <c r="E284" s="25"/>
      <c r="F284" s="204"/>
      <c r="G284" s="25"/>
      <c r="H284" s="25"/>
      <c r="I284" s="25"/>
      <c r="K284" s="25"/>
      <c r="L284" s="25"/>
      <c r="M284" s="25"/>
      <c r="N284" s="25"/>
      <c r="O284" s="25"/>
      <c r="P284" s="25"/>
    </row>
    <row r="285" spans="1:16" ht="16.5" thickBot="1" x14ac:dyDescent="0.25">
      <c r="A285" s="197"/>
      <c r="B285" s="25"/>
      <c r="C285" s="198"/>
      <c r="D285" s="203"/>
      <c r="E285" s="25"/>
      <c r="F285" s="204"/>
      <c r="G285" s="25"/>
      <c r="H285" s="25"/>
      <c r="I285" s="25"/>
      <c r="K285" s="25"/>
      <c r="L285" s="25"/>
      <c r="M285" s="25"/>
      <c r="N285" s="25"/>
      <c r="O285" s="25"/>
      <c r="P285" s="25"/>
    </row>
    <row r="286" spans="1:16" ht="16.5" thickBot="1" x14ac:dyDescent="0.25">
      <c r="A286" s="197"/>
      <c r="B286" s="25"/>
      <c r="C286" s="198"/>
      <c r="D286" s="203"/>
      <c r="E286" s="25"/>
      <c r="F286" s="204"/>
      <c r="G286" s="25"/>
      <c r="H286" s="25"/>
      <c r="I286" s="25"/>
      <c r="K286" s="25"/>
      <c r="L286" s="25"/>
      <c r="M286" s="25"/>
      <c r="N286" s="25"/>
      <c r="O286" s="25"/>
      <c r="P286" s="25"/>
    </row>
    <row r="287" spans="1:16" ht="16.5" thickBot="1" x14ac:dyDescent="0.25">
      <c r="A287" s="197"/>
      <c r="B287" s="25"/>
      <c r="C287" s="198"/>
      <c r="D287" s="203"/>
      <c r="E287" s="25"/>
      <c r="F287" s="204"/>
      <c r="G287" s="25"/>
      <c r="H287" s="25"/>
      <c r="I287" s="25"/>
      <c r="K287" s="25"/>
      <c r="L287" s="25"/>
      <c r="M287" s="25"/>
      <c r="N287" s="25"/>
      <c r="O287" s="25"/>
      <c r="P287" s="25"/>
    </row>
    <row r="288" spans="1:16" ht="16.5" thickBot="1" x14ac:dyDescent="0.25">
      <c r="A288" s="197"/>
      <c r="B288" s="25"/>
      <c r="C288" s="198"/>
      <c r="D288" s="203"/>
      <c r="E288" s="25"/>
      <c r="F288" s="204"/>
      <c r="G288" s="25"/>
      <c r="H288" s="25"/>
      <c r="I288" s="25"/>
      <c r="K288" s="25"/>
      <c r="L288" s="25"/>
      <c r="M288" s="25"/>
      <c r="N288" s="25"/>
      <c r="O288" s="25"/>
      <c r="P288" s="25"/>
    </row>
    <row r="289" spans="1:16" ht="16.5" thickBot="1" x14ac:dyDescent="0.25">
      <c r="A289" s="197"/>
      <c r="B289" s="25"/>
      <c r="C289" s="198"/>
      <c r="D289" s="203"/>
      <c r="E289" s="25"/>
      <c r="F289" s="204"/>
      <c r="G289" s="25"/>
      <c r="H289" s="25"/>
      <c r="I289" s="25"/>
      <c r="K289" s="25"/>
      <c r="L289" s="25"/>
      <c r="M289" s="25"/>
      <c r="N289" s="25"/>
      <c r="O289" s="25"/>
      <c r="P289" s="25"/>
    </row>
    <row r="290" spans="1:16" ht="16.5" thickBot="1" x14ac:dyDescent="0.25">
      <c r="A290" s="197"/>
      <c r="B290" s="25"/>
      <c r="C290" s="198"/>
      <c r="D290" s="203"/>
      <c r="E290" s="25"/>
      <c r="F290" s="204"/>
      <c r="G290" s="25"/>
      <c r="H290" s="25"/>
      <c r="I290" s="25"/>
      <c r="K290" s="25"/>
      <c r="L290" s="25"/>
      <c r="M290" s="25"/>
      <c r="N290" s="25"/>
      <c r="O290" s="25"/>
      <c r="P290" s="25"/>
    </row>
    <row r="291" spans="1:16" ht="16.5" thickBot="1" x14ac:dyDescent="0.25">
      <c r="A291" s="197"/>
      <c r="B291" s="25"/>
      <c r="C291" s="198"/>
      <c r="D291" s="203"/>
      <c r="E291" s="25"/>
      <c r="F291" s="204"/>
      <c r="G291" s="25"/>
      <c r="H291" s="25"/>
      <c r="I291" s="25"/>
      <c r="K291" s="25"/>
      <c r="L291" s="25"/>
      <c r="M291" s="25"/>
      <c r="N291" s="25"/>
      <c r="O291" s="25"/>
      <c r="P291" s="25"/>
    </row>
    <row r="292" spans="1:16" ht="16.5" thickBot="1" x14ac:dyDescent="0.25">
      <c r="A292" s="197"/>
      <c r="B292" s="25"/>
      <c r="C292" s="198"/>
      <c r="D292" s="203"/>
      <c r="E292" s="25"/>
      <c r="F292" s="204"/>
      <c r="G292" s="25"/>
      <c r="H292" s="25"/>
      <c r="I292" s="25"/>
      <c r="K292" s="25"/>
      <c r="L292" s="25"/>
      <c r="M292" s="25"/>
      <c r="N292" s="25"/>
      <c r="O292" s="25"/>
      <c r="P292" s="25"/>
    </row>
    <row r="293" spans="1:16" ht="16.5" thickBot="1" x14ac:dyDescent="0.25">
      <c r="A293" s="197"/>
      <c r="B293" s="25"/>
      <c r="C293" s="198"/>
      <c r="D293" s="203"/>
      <c r="E293" s="25"/>
      <c r="F293" s="204"/>
      <c r="G293" s="25"/>
      <c r="H293" s="25"/>
      <c r="I293" s="25"/>
      <c r="K293" s="25"/>
      <c r="L293" s="25"/>
      <c r="M293" s="25"/>
      <c r="N293" s="25"/>
      <c r="O293" s="25"/>
      <c r="P293" s="25"/>
    </row>
    <row r="294" spans="1:16" ht="16.5" thickBot="1" x14ac:dyDescent="0.25">
      <c r="A294" s="197"/>
      <c r="B294" s="25"/>
      <c r="C294" s="198"/>
      <c r="D294" s="203"/>
      <c r="E294" s="25"/>
      <c r="F294" s="204"/>
      <c r="G294" s="25"/>
      <c r="H294" s="25"/>
      <c r="I294" s="25"/>
      <c r="K294" s="25"/>
      <c r="L294" s="25"/>
      <c r="M294" s="25"/>
      <c r="N294" s="25"/>
      <c r="O294" s="25"/>
      <c r="P294" s="25"/>
    </row>
    <row r="295" spans="1:16" ht="16.5" thickBot="1" x14ac:dyDescent="0.25">
      <c r="A295" s="197"/>
      <c r="B295" s="25"/>
      <c r="C295" s="198"/>
      <c r="D295" s="203"/>
      <c r="E295" s="25"/>
      <c r="F295" s="204"/>
      <c r="G295" s="25"/>
      <c r="H295" s="25"/>
      <c r="I295" s="25"/>
      <c r="K295" s="25"/>
      <c r="L295" s="25"/>
      <c r="M295" s="25"/>
      <c r="N295" s="25"/>
      <c r="O295" s="25"/>
      <c r="P295" s="25"/>
    </row>
    <row r="296" spans="1:16" ht="16.5" thickBot="1" x14ac:dyDescent="0.25">
      <c r="A296" s="197"/>
      <c r="B296" s="25"/>
      <c r="C296" s="198"/>
      <c r="D296" s="203"/>
      <c r="E296" s="25"/>
      <c r="F296" s="204"/>
      <c r="G296" s="25"/>
      <c r="H296" s="25"/>
      <c r="I296" s="25"/>
      <c r="K296" s="25"/>
      <c r="L296" s="25"/>
      <c r="M296" s="25"/>
      <c r="N296" s="25"/>
      <c r="O296" s="25"/>
      <c r="P296" s="25"/>
    </row>
    <row r="297" spans="1:16" ht="16.5" thickBot="1" x14ac:dyDescent="0.25">
      <c r="A297" s="197"/>
      <c r="B297" s="25"/>
      <c r="C297" s="198"/>
      <c r="D297" s="203"/>
      <c r="E297" s="25"/>
      <c r="F297" s="204"/>
      <c r="G297" s="25"/>
      <c r="H297" s="25"/>
      <c r="I297" s="25"/>
      <c r="K297" s="25"/>
      <c r="L297" s="25"/>
      <c r="M297" s="25"/>
      <c r="N297" s="25"/>
      <c r="O297" s="25"/>
      <c r="P297" s="25"/>
    </row>
    <row r="298" spans="1:16" ht="16.5" thickBot="1" x14ac:dyDescent="0.25">
      <c r="A298" s="197"/>
      <c r="B298" s="25"/>
      <c r="C298" s="198"/>
      <c r="D298" s="203"/>
      <c r="E298" s="25"/>
      <c r="F298" s="204"/>
      <c r="G298" s="25"/>
      <c r="H298" s="25"/>
      <c r="I298" s="25"/>
      <c r="K298" s="25"/>
      <c r="L298" s="25"/>
      <c r="M298" s="25"/>
      <c r="N298" s="25"/>
      <c r="O298" s="25"/>
      <c r="P298" s="25"/>
    </row>
    <row r="299" spans="1:16" ht="16.5" thickBot="1" x14ac:dyDescent="0.25">
      <c r="A299" s="197"/>
      <c r="B299" s="25"/>
      <c r="C299" s="198"/>
      <c r="D299" s="203"/>
      <c r="E299" s="25"/>
      <c r="F299" s="204"/>
      <c r="G299" s="25"/>
      <c r="H299" s="25"/>
      <c r="I299" s="25"/>
      <c r="K299" s="25"/>
      <c r="L299" s="25"/>
      <c r="M299" s="25"/>
      <c r="N299" s="25"/>
      <c r="O299" s="25"/>
      <c r="P299" s="25"/>
    </row>
    <row r="300" spans="1:16" ht="16.5" thickBot="1" x14ac:dyDescent="0.25">
      <c r="A300" s="197"/>
      <c r="B300" s="25"/>
      <c r="C300" s="198"/>
      <c r="D300" s="203"/>
      <c r="E300" s="25"/>
      <c r="F300" s="204"/>
      <c r="G300" s="25"/>
      <c r="H300" s="25"/>
      <c r="I300" s="25"/>
      <c r="K300" s="25"/>
      <c r="L300" s="25"/>
      <c r="M300" s="25"/>
      <c r="N300" s="25"/>
      <c r="O300" s="25"/>
      <c r="P300" s="25"/>
    </row>
    <row r="301" spans="1:16" ht="16.5" thickBot="1" x14ac:dyDescent="0.25">
      <c r="A301" s="197"/>
      <c r="B301" s="25"/>
      <c r="C301" s="198"/>
      <c r="D301" s="203"/>
      <c r="E301" s="25"/>
      <c r="F301" s="204"/>
      <c r="G301" s="25"/>
      <c r="H301" s="25"/>
      <c r="I301" s="25"/>
      <c r="K301" s="25"/>
      <c r="L301" s="25"/>
      <c r="M301" s="25"/>
      <c r="N301" s="25"/>
      <c r="O301" s="25"/>
      <c r="P301" s="25"/>
    </row>
    <row r="302" spans="1:16" ht="16.5" thickBot="1" x14ac:dyDescent="0.25">
      <c r="A302" s="197"/>
      <c r="B302" s="25"/>
      <c r="C302" s="198"/>
      <c r="D302" s="203"/>
      <c r="E302" s="25"/>
      <c r="F302" s="204"/>
      <c r="G302" s="25"/>
      <c r="H302" s="25"/>
      <c r="I302" s="25"/>
      <c r="K302" s="25"/>
      <c r="L302" s="25"/>
      <c r="M302" s="25"/>
      <c r="N302" s="25"/>
      <c r="O302" s="25"/>
      <c r="P302" s="25"/>
    </row>
    <row r="303" spans="1:16" ht="16.5" thickBot="1" x14ac:dyDescent="0.25">
      <c r="A303" s="197"/>
      <c r="B303" s="25"/>
      <c r="C303" s="198"/>
      <c r="D303" s="203"/>
      <c r="E303" s="25"/>
      <c r="F303" s="204"/>
      <c r="G303" s="25"/>
      <c r="H303" s="25"/>
      <c r="I303" s="25"/>
      <c r="K303" s="25"/>
      <c r="L303" s="25"/>
      <c r="M303" s="25"/>
      <c r="N303" s="25"/>
      <c r="O303" s="25"/>
      <c r="P303" s="25"/>
    </row>
    <row r="304" spans="1:16" ht="16.5" thickBot="1" x14ac:dyDescent="0.25">
      <c r="A304" s="197"/>
      <c r="B304" s="25"/>
      <c r="C304" s="198"/>
      <c r="D304" s="203"/>
      <c r="E304" s="25"/>
      <c r="F304" s="204"/>
      <c r="G304" s="25"/>
      <c r="H304" s="25"/>
      <c r="I304" s="25"/>
      <c r="K304" s="25"/>
      <c r="L304" s="25"/>
      <c r="M304" s="25"/>
      <c r="N304" s="25"/>
      <c r="O304" s="25"/>
      <c r="P304" s="25"/>
    </row>
    <row r="305" spans="1:16" ht="16.5" thickBot="1" x14ac:dyDescent="0.25">
      <c r="A305" s="197"/>
      <c r="B305" s="25"/>
      <c r="C305" s="198"/>
      <c r="D305" s="203"/>
      <c r="E305" s="25"/>
      <c r="F305" s="204"/>
      <c r="G305" s="25"/>
      <c r="H305" s="25"/>
      <c r="I305" s="25"/>
      <c r="K305" s="25"/>
      <c r="L305" s="25"/>
      <c r="M305" s="25"/>
      <c r="N305" s="25"/>
      <c r="O305" s="25"/>
      <c r="P305" s="25"/>
    </row>
    <row r="306" spans="1:16" ht="16.5" thickBot="1" x14ac:dyDescent="0.25">
      <c r="A306" s="197"/>
      <c r="B306" s="25"/>
      <c r="C306" s="198"/>
      <c r="D306" s="203"/>
      <c r="E306" s="25"/>
      <c r="F306" s="204"/>
      <c r="G306" s="25"/>
      <c r="H306" s="25"/>
      <c r="I306" s="25"/>
      <c r="K306" s="25"/>
      <c r="L306" s="25"/>
      <c r="M306" s="25"/>
      <c r="N306" s="25"/>
      <c r="O306" s="25"/>
      <c r="P306" s="25"/>
    </row>
    <row r="307" spans="1:16" ht="16.5" thickBot="1" x14ac:dyDescent="0.25">
      <c r="A307" s="197"/>
      <c r="B307" s="25"/>
      <c r="C307" s="198"/>
      <c r="D307" s="203"/>
      <c r="E307" s="25"/>
      <c r="F307" s="204"/>
      <c r="G307" s="25"/>
      <c r="H307" s="25"/>
      <c r="I307" s="25"/>
      <c r="K307" s="25"/>
      <c r="L307" s="25"/>
      <c r="M307" s="25"/>
      <c r="N307" s="25"/>
      <c r="O307" s="25"/>
      <c r="P307" s="25"/>
    </row>
    <row r="308" spans="1:16" ht="16.5" thickBot="1" x14ac:dyDescent="0.25">
      <c r="A308" s="197"/>
      <c r="B308" s="25"/>
      <c r="C308" s="198"/>
      <c r="D308" s="203"/>
      <c r="E308" s="25"/>
      <c r="F308" s="204"/>
      <c r="G308" s="25"/>
      <c r="H308" s="25"/>
      <c r="I308" s="25"/>
      <c r="K308" s="25"/>
      <c r="L308" s="25"/>
      <c r="M308" s="25"/>
      <c r="N308" s="25"/>
      <c r="O308" s="25"/>
      <c r="P308" s="25"/>
    </row>
    <row r="309" spans="1:16" ht="16.5" thickBot="1" x14ac:dyDescent="0.25">
      <c r="A309" s="197"/>
      <c r="B309" s="25"/>
      <c r="C309" s="198"/>
      <c r="D309" s="203"/>
      <c r="E309" s="25"/>
      <c r="F309" s="204"/>
      <c r="G309" s="25"/>
      <c r="H309" s="25"/>
      <c r="I309" s="25"/>
      <c r="K309" s="25"/>
      <c r="L309" s="25"/>
      <c r="M309" s="25"/>
      <c r="N309" s="25"/>
      <c r="O309" s="25"/>
      <c r="P309" s="25"/>
    </row>
    <row r="310" spans="1:16" ht="16.5" thickBot="1" x14ac:dyDescent="0.25">
      <c r="A310" s="197"/>
      <c r="B310" s="25"/>
      <c r="C310" s="198"/>
      <c r="D310" s="203"/>
      <c r="E310" s="25"/>
      <c r="F310" s="204"/>
      <c r="G310" s="25"/>
      <c r="H310" s="25"/>
      <c r="I310" s="25"/>
      <c r="K310" s="25"/>
      <c r="L310" s="25"/>
      <c r="M310" s="25"/>
      <c r="N310" s="25"/>
      <c r="O310" s="25"/>
      <c r="P310" s="25"/>
    </row>
    <row r="311" spans="1:16" ht="16.5" thickBot="1" x14ac:dyDescent="0.25">
      <c r="A311" s="197"/>
      <c r="B311" s="25"/>
      <c r="C311" s="198"/>
      <c r="D311" s="203"/>
      <c r="E311" s="25"/>
      <c r="F311" s="204"/>
      <c r="G311" s="25"/>
      <c r="H311" s="25"/>
      <c r="I311" s="25"/>
      <c r="K311" s="25"/>
      <c r="L311" s="25"/>
      <c r="M311" s="25"/>
      <c r="N311" s="25"/>
      <c r="O311" s="25"/>
      <c r="P311" s="25"/>
    </row>
    <row r="312" spans="1:16" ht="16.5" thickBot="1" x14ac:dyDescent="0.25">
      <c r="A312" s="197"/>
      <c r="B312" s="25"/>
      <c r="C312" s="198"/>
      <c r="D312" s="203"/>
      <c r="E312" s="25"/>
      <c r="F312" s="204"/>
      <c r="G312" s="25"/>
      <c r="H312" s="25"/>
      <c r="I312" s="25"/>
      <c r="K312" s="25"/>
      <c r="L312" s="25"/>
      <c r="M312" s="25"/>
      <c r="N312" s="25"/>
      <c r="O312" s="25"/>
      <c r="P312" s="25"/>
    </row>
    <row r="313" spans="1:16" ht="16.5" thickBot="1" x14ac:dyDescent="0.25">
      <c r="A313" s="197"/>
      <c r="B313" s="25"/>
      <c r="C313" s="198"/>
      <c r="D313" s="203"/>
      <c r="E313" s="25"/>
      <c r="F313" s="204"/>
      <c r="G313" s="25"/>
      <c r="H313" s="25"/>
      <c r="I313" s="25"/>
      <c r="K313" s="25"/>
      <c r="L313" s="25"/>
      <c r="M313" s="25"/>
      <c r="N313" s="25"/>
      <c r="O313" s="25"/>
      <c r="P313" s="25"/>
    </row>
    <row r="314" spans="1:16" ht="16.5" thickBot="1" x14ac:dyDescent="0.25">
      <c r="A314" s="197"/>
      <c r="B314" s="25"/>
      <c r="C314" s="198"/>
      <c r="D314" s="203"/>
      <c r="E314" s="25"/>
      <c r="F314" s="204"/>
      <c r="G314" s="25"/>
      <c r="H314" s="25"/>
      <c r="I314" s="25"/>
      <c r="K314" s="25"/>
      <c r="L314" s="25"/>
      <c r="M314" s="25"/>
      <c r="N314" s="25"/>
      <c r="O314" s="25"/>
      <c r="P314" s="25"/>
    </row>
    <row r="315" spans="1:16" ht="16.5" thickBot="1" x14ac:dyDescent="0.25">
      <c r="A315" s="197"/>
      <c r="B315" s="25"/>
      <c r="C315" s="198"/>
      <c r="D315" s="203"/>
      <c r="E315" s="25"/>
      <c r="F315" s="204"/>
      <c r="G315" s="25"/>
      <c r="H315" s="25"/>
      <c r="I315" s="25"/>
      <c r="K315" s="25"/>
      <c r="L315" s="25"/>
      <c r="M315" s="25"/>
      <c r="N315" s="25"/>
      <c r="O315" s="25"/>
      <c r="P315" s="25"/>
    </row>
    <row r="316" spans="1:16" ht="16.5" thickBot="1" x14ac:dyDescent="0.25">
      <c r="A316" s="197"/>
      <c r="B316" s="25"/>
      <c r="C316" s="198"/>
      <c r="D316" s="203"/>
      <c r="E316" s="25"/>
      <c r="F316" s="204"/>
      <c r="G316" s="25"/>
      <c r="H316" s="25"/>
      <c r="I316" s="25"/>
      <c r="K316" s="25"/>
      <c r="L316" s="25"/>
      <c r="M316" s="25"/>
      <c r="N316" s="25"/>
      <c r="O316" s="25"/>
      <c r="P316" s="25"/>
    </row>
    <row r="317" spans="1:16" ht="16.5" thickBot="1" x14ac:dyDescent="0.25">
      <c r="A317" s="197"/>
      <c r="B317" s="25"/>
      <c r="C317" s="198"/>
      <c r="D317" s="203"/>
      <c r="E317" s="25"/>
      <c r="F317" s="204"/>
      <c r="G317" s="25"/>
      <c r="H317" s="25"/>
      <c r="I317" s="25"/>
      <c r="K317" s="25"/>
      <c r="L317" s="25"/>
      <c r="M317" s="25"/>
      <c r="N317" s="25"/>
      <c r="O317" s="25"/>
      <c r="P317" s="25"/>
    </row>
    <row r="318" spans="1:16" ht="16.5" thickBot="1" x14ac:dyDescent="0.25">
      <c r="A318" s="197"/>
      <c r="B318" s="25"/>
      <c r="C318" s="198"/>
      <c r="D318" s="203"/>
      <c r="E318" s="25"/>
      <c r="F318" s="204"/>
      <c r="G318" s="25"/>
      <c r="H318" s="25"/>
      <c r="I318" s="25"/>
      <c r="K318" s="25"/>
      <c r="L318" s="25"/>
      <c r="M318" s="25"/>
      <c r="N318" s="25"/>
      <c r="O318" s="25"/>
      <c r="P318" s="25"/>
    </row>
    <row r="319" spans="1:16" ht="16.5" thickBot="1" x14ac:dyDescent="0.25">
      <c r="A319" s="197"/>
      <c r="B319" s="25"/>
      <c r="C319" s="198"/>
      <c r="D319" s="203"/>
      <c r="E319" s="25"/>
      <c r="F319" s="204"/>
      <c r="G319" s="25"/>
      <c r="H319" s="25"/>
      <c r="I319" s="25"/>
      <c r="K319" s="25"/>
      <c r="L319" s="25"/>
      <c r="M319" s="25"/>
      <c r="N319" s="25"/>
      <c r="O319" s="25"/>
      <c r="P319" s="25"/>
    </row>
    <row r="320" spans="1:16" ht="16.5" thickBot="1" x14ac:dyDescent="0.25">
      <c r="A320" s="197"/>
      <c r="B320" s="25"/>
      <c r="C320" s="198"/>
      <c r="D320" s="203"/>
      <c r="E320" s="25"/>
      <c r="F320" s="204"/>
      <c r="G320" s="25"/>
      <c r="H320" s="25"/>
      <c r="I320" s="25"/>
      <c r="K320" s="25"/>
      <c r="L320" s="25"/>
      <c r="M320" s="25"/>
      <c r="N320" s="25"/>
      <c r="O320" s="25"/>
      <c r="P320" s="25"/>
    </row>
    <row r="321" spans="1:16" ht="16.5" thickBot="1" x14ac:dyDescent="0.25">
      <c r="A321" s="197"/>
      <c r="B321" s="25"/>
      <c r="C321" s="198"/>
      <c r="D321" s="203"/>
      <c r="E321" s="25"/>
      <c r="F321" s="204"/>
      <c r="G321" s="25"/>
      <c r="H321" s="25"/>
      <c r="I321" s="25"/>
      <c r="K321" s="25"/>
      <c r="L321" s="25"/>
      <c r="M321" s="25"/>
      <c r="N321" s="25"/>
      <c r="O321" s="25"/>
      <c r="P321" s="25"/>
    </row>
    <row r="322" spans="1:16" ht="16.5" thickBot="1" x14ac:dyDescent="0.25">
      <c r="A322" s="197"/>
      <c r="B322" s="25"/>
      <c r="C322" s="198"/>
      <c r="D322" s="203"/>
      <c r="E322" s="25"/>
      <c r="F322" s="204"/>
      <c r="G322" s="25"/>
      <c r="H322" s="25"/>
      <c r="I322" s="25"/>
      <c r="K322" s="25"/>
      <c r="L322" s="25"/>
      <c r="M322" s="25"/>
      <c r="N322" s="25"/>
      <c r="O322" s="25"/>
      <c r="P322" s="25"/>
    </row>
    <row r="323" spans="1:16" ht="16.5" thickBot="1" x14ac:dyDescent="0.25">
      <c r="A323" s="197"/>
      <c r="B323" s="25"/>
      <c r="C323" s="198"/>
      <c r="D323" s="203"/>
      <c r="E323" s="25"/>
      <c r="F323" s="204"/>
      <c r="G323" s="25"/>
      <c r="H323" s="25"/>
      <c r="I323" s="25"/>
      <c r="K323" s="25"/>
      <c r="L323" s="25"/>
      <c r="M323" s="25"/>
      <c r="N323" s="25"/>
      <c r="O323" s="25"/>
      <c r="P323" s="25"/>
    </row>
    <row r="324" spans="1:16" ht="16.5" thickBot="1" x14ac:dyDescent="0.25">
      <c r="A324" s="197"/>
      <c r="B324" s="25"/>
      <c r="C324" s="198"/>
      <c r="D324" s="203"/>
      <c r="E324" s="25"/>
      <c r="F324" s="204"/>
      <c r="G324" s="25"/>
      <c r="H324" s="25"/>
      <c r="I324" s="25"/>
      <c r="K324" s="25"/>
      <c r="L324" s="25"/>
      <c r="M324" s="25"/>
      <c r="N324" s="25"/>
      <c r="O324" s="25"/>
      <c r="P324" s="25"/>
    </row>
    <row r="325" spans="1:16" ht="16.5" thickBot="1" x14ac:dyDescent="0.25">
      <c r="A325" s="197"/>
      <c r="B325" s="25"/>
      <c r="C325" s="198"/>
      <c r="D325" s="203"/>
      <c r="E325" s="25"/>
      <c r="F325" s="204"/>
      <c r="G325" s="25"/>
      <c r="H325" s="25"/>
      <c r="I325" s="25"/>
      <c r="K325" s="25"/>
      <c r="L325" s="25"/>
      <c r="M325" s="25"/>
      <c r="N325" s="25"/>
      <c r="O325" s="25"/>
      <c r="P325" s="25"/>
    </row>
    <row r="326" spans="1:16" ht="16.5" thickBot="1" x14ac:dyDescent="0.25">
      <c r="A326" s="197"/>
      <c r="B326" s="25"/>
      <c r="C326" s="198"/>
      <c r="D326" s="203"/>
      <c r="E326" s="25"/>
      <c r="F326" s="204"/>
      <c r="G326" s="25"/>
      <c r="H326" s="25"/>
      <c r="I326" s="25"/>
      <c r="K326" s="25"/>
      <c r="L326" s="25"/>
      <c r="M326" s="25"/>
      <c r="N326" s="25"/>
      <c r="O326" s="25"/>
      <c r="P326" s="25"/>
    </row>
    <row r="327" spans="1:16" ht="16.5" thickBot="1" x14ac:dyDescent="0.25">
      <c r="A327" s="197"/>
      <c r="B327" s="25"/>
      <c r="C327" s="198"/>
      <c r="D327" s="203"/>
      <c r="E327" s="25"/>
      <c r="F327" s="204"/>
      <c r="G327" s="25"/>
      <c r="H327" s="25"/>
      <c r="I327" s="25"/>
      <c r="K327" s="25"/>
      <c r="L327" s="25"/>
      <c r="M327" s="25"/>
      <c r="N327" s="25"/>
      <c r="O327" s="25"/>
      <c r="P327" s="25"/>
    </row>
    <row r="328" spans="1:16" ht="16.5" thickBot="1" x14ac:dyDescent="0.25">
      <c r="A328" s="197"/>
      <c r="B328" s="25"/>
      <c r="C328" s="198"/>
      <c r="D328" s="203"/>
      <c r="E328" s="25"/>
      <c r="F328" s="204"/>
      <c r="G328" s="25"/>
      <c r="H328" s="25"/>
      <c r="I328" s="25"/>
      <c r="K328" s="25"/>
      <c r="L328" s="25"/>
      <c r="M328" s="25"/>
      <c r="N328" s="25"/>
      <c r="O328" s="25"/>
      <c r="P328" s="25"/>
    </row>
    <row r="329" spans="1:16" ht="16.5" thickBot="1" x14ac:dyDescent="0.25">
      <c r="A329" s="197"/>
      <c r="B329" s="25"/>
      <c r="C329" s="198"/>
      <c r="D329" s="203"/>
      <c r="E329" s="25"/>
      <c r="F329" s="204"/>
      <c r="G329" s="25"/>
      <c r="H329" s="25"/>
      <c r="I329" s="25"/>
      <c r="K329" s="25"/>
      <c r="L329" s="25"/>
      <c r="M329" s="25"/>
      <c r="N329" s="25"/>
      <c r="O329" s="25"/>
      <c r="P329" s="25"/>
    </row>
    <row r="330" spans="1:16" ht="16.5" thickBot="1" x14ac:dyDescent="0.25">
      <c r="A330" s="197"/>
      <c r="B330" s="25"/>
      <c r="C330" s="198"/>
      <c r="D330" s="203"/>
      <c r="E330" s="25"/>
      <c r="F330" s="204"/>
      <c r="G330" s="25"/>
      <c r="H330" s="25"/>
      <c r="I330" s="25"/>
      <c r="K330" s="25"/>
      <c r="L330" s="25"/>
      <c r="M330" s="25"/>
      <c r="N330" s="25"/>
      <c r="O330" s="25"/>
      <c r="P330" s="25"/>
    </row>
    <row r="331" spans="1:16" ht="16.5" thickBot="1" x14ac:dyDescent="0.25">
      <c r="A331" s="197"/>
      <c r="B331" s="25"/>
      <c r="C331" s="198"/>
      <c r="D331" s="203"/>
      <c r="E331" s="25"/>
      <c r="F331" s="204"/>
      <c r="G331" s="25"/>
      <c r="H331" s="25"/>
      <c r="I331" s="25"/>
      <c r="K331" s="25"/>
      <c r="L331" s="25"/>
      <c r="M331" s="25"/>
      <c r="N331" s="25"/>
      <c r="O331" s="25"/>
      <c r="P331" s="25"/>
    </row>
    <row r="332" spans="1:16" ht="16.5" thickBot="1" x14ac:dyDescent="0.25">
      <c r="A332" s="197"/>
      <c r="B332" s="25"/>
      <c r="C332" s="198"/>
      <c r="D332" s="203"/>
      <c r="E332" s="25"/>
      <c r="F332" s="204"/>
      <c r="G332" s="25"/>
      <c r="H332" s="25"/>
      <c r="I332" s="25"/>
      <c r="K332" s="25"/>
      <c r="L332" s="25"/>
      <c r="M332" s="25"/>
      <c r="N332" s="25"/>
      <c r="O332" s="25"/>
      <c r="P332" s="25"/>
    </row>
    <row r="333" spans="1:16" ht="16.5" thickBot="1" x14ac:dyDescent="0.25">
      <c r="A333" s="197"/>
      <c r="B333" s="25"/>
      <c r="C333" s="198"/>
      <c r="D333" s="203"/>
      <c r="E333" s="25"/>
      <c r="F333" s="204"/>
      <c r="G333" s="25"/>
      <c r="H333" s="25"/>
      <c r="I333" s="25"/>
      <c r="K333" s="25"/>
      <c r="L333" s="25"/>
      <c r="M333" s="25"/>
      <c r="N333" s="25"/>
      <c r="O333" s="25"/>
      <c r="P333" s="25"/>
    </row>
    <row r="334" spans="1:16" ht="16.5" thickBot="1" x14ac:dyDescent="0.25">
      <c r="A334" s="197"/>
      <c r="B334" s="25"/>
      <c r="C334" s="198"/>
      <c r="D334" s="203"/>
      <c r="E334" s="25"/>
      <c r="F334" s="204"/>
      <c r="G334" s="25"/>
      <c r="H334" s="25"/>
      <c r="I334" s="25"/>
      <c r="K334" s="25"/>
      <c r="L334" s="25"/>
      <c r="M334" s="25"/>
      <c r="N334" s="25"/>
      <c r="O334" s="25"/>
      <c r="P334" s="25"/>
    </row>
    <row r="335" spans="1:16" ht="16.5" thickBot="1" x14ac:dyDescent="0.25">
      <c r="A335" s="197"/>
      <c r="B335" s="25"/>
      <c r="C335" s="198"/>
      <c r="D335" s="203"/>
      <c r="E335" s="25"/>
      <c r="F335" s="204"/>
      <c r="G335" s="25"/>
      <c r="H335" s="25"/>
      <c r="I335" s="25"/>
      <c r="K335" s="25"/>
      <c r="L335" s="25"/>
      <c r="M335" s="25"/>
      <c r="N335" s="25"/>
      <c r="O335" s="25"/>
      <c r="P335" s="25"/>
    </row>
    <row r="336" spans="1:16" ht="16.5" thickBot="1" x14ac:dyDescent="0.25">
      <c r="A336" s="197"/>
      <c r="B336" s="25"/>
      <c r="C336" s="198"/>
      <c r="D336" s="203"/>
      <c r="E336" s="25"/>
      <c r="F336" s="204"/>
      <c r="G336" s="25"/>
      <c r="H336" s="25"/>
      <c r="I336" s="25"/>
      <c r="K336" s="25"/>
      <c r="L336" s="25"/>
      <c r="M336" s="25"/>
      <c r="N336" s="25"/>
      <c r="O336" s="25"/>
      <c r="P336" s="25"/>
    </row>
    <row r="337" spans="1:16" ht="16.5" thickBot="1" x14ac:dyDescent="0.25">
      <c r="A337" s="197"/>
      <c r="B337" s="25"/>
      <c r="C337" s="198"/>
      <c r="D337" s="203"/>
      <c r="E337" s="25"/>
      <c r="F337" s="204"/>
      <c r="G337" s="25"/>
      <c r="H337" s="25"/>
      <c r="I337" s="25"/>
      <c r="K337" s="25"/>
      <c r="L337" s="25"/>
      <c r="M337" s="25"/>
      <c r="N337" s="25"/>
      <c r="O337" s="25"/>
      <c r="P337" s="25"/>
    </row>
    <row r="338" spans="1:16" ht="16.5" thickBot="1" x14ac:dyDescent="0.25">
      <c r="A338" s="197"/>
      <c r="B338" s="25"/>
      <c r="C338" s="198"/>
      <c r="D338" s="203"/>
      <c r="E338" s="25"/>
      <c r="F338" s="204"/>
      <c r="G338" s="25"/>
      <c r="H338" s="25"/>
      <c r="I338" s="25"/>
      <c r="K338" s="25"/>
      <c r="L338" s="25"/>
      <c r="M338" s="25"/>
      <c r="N338" s="25"/>
      <c r="O338" s="25"/>
      <c r="P338" s="25"/>
    </row>
    <row r="339" spans="1:16" ht="16.5" thickBot="1" x14ac:dyDescent="0.25">
      <c r="A339" s="197"/>
      <c r="B339" s="25"/>
      <c r="C339" s="198"/>
      <c r="D339" s="203"/>
      <c r="E339" s="25"/>
      <c r="F339" s="204"/>
      <c r="G339" s="25"/>
      <c r="H339" s="25"/>
      <c r="I339" s="25"/>
      <c r="K339" s="25"/>
      <c r="L339" s="25"/>
      <c r="M339" s="25"/>
      <c r="N339" s="25"/>
      <c r="O339" s="25"/>
      <c r="P339" s="25"/>
    </row>
    <row r="340" spans="1:16" ht="16.5" thickBot="1" x14ac:dyDescent="0.25">
      <c r="A340" s="197"/>
      <c r="B340" s="25"/>
      <c r="C340" s="198"/>
      <c r="D340" s="203"/>
      <c r="E340" s="25"/>
      <c r="F340" s="204"/>
      <c r="G340" s="25"/>
      <c r="H340" s="25"/>
      <c r="I340" s="25"/>
      <c r="K340" s="25"/>
      <c r="L340" s="25"/>
      <c r="M340" s="25"/>
      <c r="N340" s="25"/>
      <c r="O340" s="25"/>
      <c r="P340" s="25"/>
    </row>
    <row r="341" spans="1:16" ht="16.5" thickBot="1" x14ac:dyDescent="0.25">
      <c r="A341" s="197"/>
      <c r="B341" s="25"/>
      <c r="C341" s="198"/>
      <c r="D341" s="203"/>
      <c r="E341" s="25"/>
      <c r="F341" s="204"/>
      <c r="G341" s="25"/>
      <c r="H341" s="25"/>
      <c r="I341" s="25"/>
      <c r="K341" s="25"/>
      <c r="L341" s="25"/>
      <c r="M341" s="25"/>
      <c r="N341" s="25"/>
      <c r="O341" s="25"/>
      <c r="P341" s="25"/>
    </row>
    <row r="342" spans="1:16" ht="16.5" thickBot="1" x14ac:dyDescent="0.25">
      <c r="A342" s="197"/>
      <c r="B342" s="25"/>
      <c r="C342" s="198"/>
      <c r="D342" s="203"/>
      <c r="E342" s="25"/>
      <c r="F342" s="204"/>
      <c r="G342" s="25"/>
      <c r="H342" s="25"/>
      <c r="I342" s="25"/>
      <c r="K342" s="25"/>
      <c r="L342" s="25"/>
      <c r="M342" s="25"/>
      <c r="N342" s="25"/>
      <c r="O342" s="25"/>
      <c r="P342" s="25"/>
    </row>
    <row r="343" spans="1:16" ht="16.5" thickBot="1" x14ac:dyDescent="0.25">
      <c r="A343" s="197"/>
      <c r="B343" s="25"/>
      <c r="C343" s="198"/>
      <c r="D343" s="203"/>
      <c r="E343" s="25"/>
      <c r="F343" s="204"/>
      <c r="G343" s="25"/>
      <c r="H343" s="25"/>
      <c r="I343" s="25"/>
      <c r="K343" s="25"/>
      <c r="L343" s="25"/>
      <c r="M343" s="25"/>
      <c r="N343" s="25"/>
      <c r="O343" s="25"/>
      <c r="P343" s="25"/>
    </row>
    <row r="344" spans="1:16" ht="16.5" thickBot="1" x14ac:dyDescent="0.25">
      <c r="A344" s="197"/>
      <c r="B344" s="25"/>
      <c r="C344" s="198"/>
      <c r="D344" s="203"/>
      <c r="E344" s="25"/>
      <c r="F344" s="204"/>
      <c r="G344" s="25"/>
      <c r="H344" s="25"/>
      <c r="I344" s="25"/>
      <c r="K344" s="25"/>
      <c r="L344" s="25"/>
      <c r="M344" s="25"/>
      <c r="N344" s="25"/>
      <c r="O344" s="25"/>
      <c r="P344" s="25"/>
    </row>
    <row r="345" spans="1:16" ht="16.5" thickBot="1" x14ac:dyDescent="0.25">
      <c r="A345" s="197"/>
      <c r="B345" s="25"/>
      <c r="C345" s="198"/>
      <c r="D345" s="203"/>
      <c r="E345" s="25"/>
      <c r="F345" s="204"/>
      <c r="G345" s="25"/>
      <c r="H345" s="25"/>
      <c r="I345" s="25"/>
      <c r="K345" s="25"/>
      <c r="L345" s="25"/>
      <c r="M345" s="25"/>
      <c r="N345" s="25"/>
      <c r="O345" s="25"/>
      <c r="P345" s="25"/>
    </row>
    <row r="346" spans="1:16" ht="16.5" thickBot="1" x14ac:dyDescent="0.25">
      <c r="A346" s="197"/>
      <c r="B346" s="25"/>
      <c r="C346" s="198"/>
      <c r="D346" s="203"/>
      <c r="E346" s="25"/>
      <c r="F346" s="204"/>
      <c r="G346" s="25"/>
      <c r="H346" s="25"/>
      <c r="I346" s="25"/>
      <c r="K346" s="25"/>
      <c r="L346" s="25"/>
      <c r="M346" s="25"/>
      <c r="N346" s="25"/>
      <c r="O346" s="25"/>
      <c r="P346" s="25"/>
    </row>
    <row r="347" spans="1:16" ht="16.5" thickBot="1" x14ac:dyDescent="0.25">
      <c r="A347" s="197"/>
      <c r="B347" s="25"/>
      <c r="C347" s="198"/>
      <c r="D347" s="203"/>
      <c r="E347" s="25"/>
      <c r="F347" s="204"/>
      <c r="G347" s="25"/>
      <c r="H347" s="25"/>
      <c r="I347" s="25"/>
      <c r="K347" s="25"/>
      <c r="L347" s="25"/>
      <c r="M347" s="25"/>
      <c r="N347" s="25"/>
      <c r="O347" s="25"/>
      <c r="P347" s="25"/>
    </row>
    <row r="348" spans="1:16" ht="16.5" thickBot="1" x14ac:dyDescent="0.25">
      <c r="A348" s="197"/>
      <c r="B348" s="25"/>
      <c r="C348" s="198"/>
      <c r="D348" s="203"/>
      <c r="E348" s="25"/>
      <c r="F348" s="204"/>
      <c r="G348" s="25"/>
      <c r="H348" s="25"/>
      <c r="I348" s="25"/>
      <c r="K348" s="25"/>
      <c r="L348" s="25"/>
      <c r="M348" s="25"/>
      <c r="N348" s="25"/>
      <c r="O348" s="25"/>
      <c r="P348" s="25"/>
    </row>
    <row r="349" spans="1:16" ht="16.5" thickBot="1" x14ac:dyDescent="0.25">
      <c r="A349" s="197"/>
      <c r="B349" s="25"/>
      <c r="C349" s="198"/>
      <c r="D349" s="203"/>
      <c r="E349" s="25"/>
      <c r="F349" s="204"/>
      <c r="G349" s="25"/>
      <c r="H349" s="25"/>
      <c r="I349" s="25"/>
      <c r="K349" s="25"/>
      <c r="L349" s="25"/>
      <c r="M349" s="25"/>
      <c r="N349" s="25"/>
      <c r="O349" s="25"/>
      <c r="P349" s="25"/>
    </row>
    <row r="350" spans="1:16" ht="16.5" thickBot="1" x14ac:dyDescent="0.25">
      <c r="A350" s="197"/>
      <c r="B350" s="25"/>
      <c r="C350" s="198"/>
      <c r="D350" s="203"/>
      <c r="E350" s="25"/>
      <c r="F350" s="204"/>
      <c r="G350" s="25"/>
      <c r="H350" s="25"/>
      <c r="I350" s="25"/>
      <c r="K350" s="25"/>
      <c r="L350" s="25"/>
      <c r="M350" s="25"/>
      <c r="N350" s="25"/>
      <c r="O350" s="25"/>
      <c r="P350" s="25"/>
    </row>
    <row r="351" spans="1:16" ht="16.5" thickBot="1" x14ac:dyDescent="0.25">
      <c r="A351" s="197"/>
      <c r="B351" s="25"/>
      <c r="C351" s="198"/>
      <c r="D351" s="203"/>
      <c r="E351" s="25"/>
      <c r="F351" s="204"/>
      <c r="G351" s="25"/>
      <c r="H351" s="25"/>
      <c r="I351" s="25"/>
      <c r="K351" s="25"/>
      <c r="L351" s="25"/>
      <c r="M351" s="25"/>
      <c r="N351" s="25"/>
      <c r="O351" s="25"/>
      <c r="P351" s="25"/>
    </row>
    <row r="352" spans="1:16" ht="16.5" thickBot="1" x14ac:dyDescent="0.25">
      <c r="A352" s="197"/>
      <c r="B352" s="25"/>
      <c r="C352" s="198"/>
      <c r="D352" s="203"/>
      <c r="E352" s="25"/>
      <c r="F352" s="204"/>
      <c r="G352" s="25"/>
      <c r="H352" s="25"/>
      <c r="I352" s="25"/>
      <c r="K352" s="25"/>
      <c r="L352" s="25"/>
      <c r="M352" s="25"/>
      <c r="N352" s="25"/>
      <c r="O352" s="25"/>
      <c r="P352" s="25"/>
    </row>
    <row r="353" spans="1:16" ht="16.5" thickBot="1" x14ac:dyDescent="0.25">
      <c r="A353" s="197"/>
      <c r="B353" s="25"/>
      <c r="C353" s="198"/>
      <c r="D353" s="203"/>
      <c r="E353" s="25"/>
      <c r="F353" s="204"/>
      <c r="G353" s="25"/>
      <c r="H353" s="25"/>
      <c r="I353" s="25"/>
      <c r="K353" s="25"/>
      <c r="L353" s="25"/>
      <c r="M353" s="25"/>
      <c r="N353" s="25"/>
      <c r="O353" s="25"/>
      <c r="P353" s="25"/>
    </row>
    <row r="354" spans="1:16" ht="16.5" thickBot="1" x14ac:dyDescent="0.25">
      <c r="A354" s="197"/>
      <c r="B354" s="25"/>
      <c r="C354" s="198"/>
      <c r="D354" s="203"/>
      <c r="E354" s="25"/>
      <c r="F354" s="204"/>
      <c r="G354" s="25"/>
      <c r="H354" s="25"/>
      <c r="I354" s="25"/>
      <c r="K354" s="25"/>
      <c r="L354" s="25"/>
      <c r="M354" s="25"/>
      <c r="N354" s="25"/>
      <c r="O354" s="25"/>
      <c r="P354" s="25"/>
    </row>
    <row r="355" spans="1:16" ht="16.5" thickBot="1" x14ac:dyDescent="0.25">
      <c r="A355" s="197"/>
      <c r="B355" s="25"/>
      <c r="C355" s="198"/>
      <c r="D355" s="203"/>
      <c r="E355" s="25"/>
      <c r="F355" s="204"/>
      <c r="G355" s="25"/>
      <c r="H355" s="25"/>
      <c r="I355" s="25"/>
      <c r="K355" s="25"/>
      <c r="L355" s="25"/>
      <c r="M355" s="25"/>
      <c r="N355" s="25"/>
      <c r="O355" s="25"/>
      <c r="P355" s="25"/>
    </row>
    <row r="356" spans="1:16" ht="16.5" thickBot="1" x14ac:dyDescent="0.25">
      <c r="A356" s="197"/>
      <c r="B356" s="25"/>
      <c r="C356" s="198"/>
      <c r="D356" s="203"/>
      <c r="E356" s="25"/>
      <c r="F356" s="204"/>
      <c r="G356" s="25"/>
      <c r="H356" s="25"/>
      <c r="I356" s="25"/>
      <c r="K356" s="25"/>
      <c r="L356" s="25"/>
      <c r="M356" s="25"/>
      <c r="N356" s="25"/>
      <c r="O356" s="25"/>
      <c r="P356" s="25"/>
    </row>
    <row r="357" spans="1:16" ht="16.5" thickBot="1" x14ac:dyDescent="0.25">
      <c r="A357" s="197"/>
      <c r="B357" s="25"/>
      <c r="C357" s="198"/>
      <c r="D357" s="203"/>
      <c r="E357" s="25"/>
      <c r="F357" s="204"/>
      <c r="G357" s="25"/>
      <c r="H357" s="25"/>
      <c r="I357" s="25"/>
      <c r="K357" s="25"/>
      <c r="L357" s="25"/>
      <c r="M357" s="25"/>
      <c r="N357" s="25"/>
      <c r="O357" s="25"/>
      <c r="P357" s="25"/>
    </row>
    <row r="358" spans="1:16" ht="16.5" thickBot="1" x14ac:dyDescent="0.25">
      <c r="A358" s="197"/>
      <c r="B358" s="25"/>
      <c r="C358" s="198"/>
      <c r="D358" s="203"/>
      <c r="E358" s="25"/>
      <c r="F358" s="204"/>
      <c r="G358" s="25"/>
      <c r="H358" s="25"/>
      <c r="I358" s="25"/>
      <c r="K358" s="25"/>
      <c r="L358" s="25"/>
      <c r="M358" s="25"/>
      <c r="N358" s="25"/>
      <c r="O358" s="25"/>
      <c r="P358" s="25"/>
    </row>
    <row r="359" spans="1:16" ht="16.5" thickBot="1" x14ac:dyDescent="0.25">
      <c r="A359" s="197"/>
      <c r="B359" s="25"/>
      <c r="C359" s="198"/>
      <c r="D359" s="203"/>
      <c r="E359" s="25"/>
      <c r="F359" s="204"/>
      <c r="G359" s="25"/>
      <c r="H359" s="25"/>
      <c r="I359" s="25"/>
      <c r="K359" s="25"/>
      <c r="L359" s="25"/>
      <c r="M359" s="25"/>
      <c r="N359" s="25"/>
      <c r="O359" s="25"/>
      <c r="P359" s="25"/>
    </row>
    <row r="360" spans="1:16" ht="16.5" thickBot="1" x14ac:dyDescent="0.25">
      <c r="A360" s="197"/>
      <c r="B360" s="25"/>
      <c r="C360" s="198"/>
      <c r="D360" s="203"/>
      <c r="E360" s="25"/>
      <c r="F360" s="204"/>
      <c r="G360" s="25"/>
      <c r="H360" s="25"/>
      <c r="I360" s="25"/>
      <c r="K360" s="25"/>
      <c r="L360" s="25"/>
      <c r="M360" s="25"/>
      <c r="N360" s="25"/>
      <c r="O360" s="25"/>
      <c r="P360" s="25"/>
    </row>
    <row r="361" spans="1:16" ht="16.5" thickBot="1" x14ac:dyDescent="0.25">
      <c r="A361" s="197"/>
      <c r="B361" s="25"/>
      <c r="C361" s="198"/>
      <c r="D361" s="203"/>
      <c r="E361" s="25"/>
      <c r="F361" s="204"/>
      <c r="G361" s="25"/>
      <c r="H361" s="25"/>
      <c r="I361" s="25"/>
      <c r="K361" s="25"/>
      <c r="L361" s="25"/>
      <c r="M361" s="25"/>
      <c r="N361" s="25"/>
      <c r="O361" s="25"/>
      <c r="P361" s="25"/>
    </row>
    <row r="362" spans="1:16" ht="16.5" thickBot="1" x14ac:dyDescent="0.25">
      <c r="A362" s="197"/>
      <c r="B362" s="25"/>
      <c r="C362" s="198"/>
      <c r="D362" s="203"/>
      <c r="E362" s="25"/>
      <c r="F362" s="204"/>
      <c r="G362" s="25"/>
      <c r="H362" s="25"/>
      <c r="I362" s="25"/>
      <c r="K362" s="25"/>
      <c r="L362" s="25"/>
      <c r="M362" s="25"/>
      <c r="N362" s="25"/>
      <c r="O362" s="25"/>
      <c r="P362" s="25"/>
    </row>
    <row r="363" spans="1:16" ht="16.5" thickBot="1" x14ac:dyDescent="0.25">
      <c r="A363" s="197"/>
      <c r="B363" s="25"/>
      <c r="C363" s="198"/>
      <c r="D363" s="203"/>
      <c r="E363" s="25"/>
      <c r="F363" s="204"/>
      <c r="G363" s="25"/>
      <c r="H363" s="25"/>
      <c r="I363" s="25"/>
      <c r="K363" s="25"/>
      <c r="L363" s="25"/>
      <c r="M363" s="25"/>
      <c r="N363" s="25"/>
      <c r="O363" s="25"/>
      <c r="P363" s="25"/>
    </row>
    <row r="364" spans="1:16" ht="16.5" thickBot="1" x14ac:dyDescent="0.25">
      <c r="A364" s="197"/>
      <c r="B364" s="25"/>
      <c r="C364" s="198"/>
      <c r="D364" s="203"/>
      <c r="E364" s="25"/>
      <c r="F364" s="204"/>
      <c r="G364" s="25"/>
      <c r="H364" s="25"/>
      <c r="I364" s="25"/>
      <c r="K364" s="25"/>
      <c r="L364" s="25"/>
      <c r="M364" s="25"/>
      <c r="N364" s="25"/>
      <c r="O364" s="25"/>
      <c r="P364" s="25"/>
    </row>
    <row r="365" spans="1:16" ht="16.5" thickBot="1" x14ac:dyDescent="0.25">
      <c r="A365" s="197"/>
      <c r="B365" s="25"/>
      <c r="C365" s="198"/>
      <c r="D365" s="203"/>
      <c r="E365" s="25"/>
      <c r="F365" s="204"/>
      <c r="G365" s="25"/>
      <c r="H365" s="25"/>
      <c r="I365" s="25"/>
      <c r="K365" s="25"/>
      <c r="L365" s="25"/>
      <c r="M365" s="25"/>
      <c r="N365" s="25"/>
      <c r="O365" s="25"/>
      <c r="P365" s="25"/>
    </row>
    <row r="366" spans="1:16" ht="16.5" thickBot="1" x14ac:dyDescent="0.25">
      <c r="A366" s="197"/>
      <c r="B366" s="25"/>
      <c r="C366" s="198"/>
      <c r="D366" s="203"/>
      <c r="E366" s="25"/>
      <c r="F366" s="204"/>
      <c r="G366" s="25"/>
      <c r="H366" s="25"/>
      <c r="I366" s="25"/>
      <c r="K366" s="25"/>
      <c r="L366" s="25"/>
      <c r="M366" s="25"/>
      <c r="N366" s="25"/>
      <c r="O366" s="25"/>
      <c r="P366" s="25"/>
    </row>
    <row r="367" spans="1:16" ht="16.5" thickBot="1" x14ac:dyDescent="0.25">
      <c r="A367" s="197"/>
      <c r="B367" s="25"/>
      <c r="C367" s="198"/>
      <c r="D367" s="203"/>
      <c r="E367" s="25"/>
      <c r="F367" s="204"/>
      <c r="G367" s="25"/>
      <c r="H367" s="25"/>
      <c r="I367" s="25"/>
      <c r="K367" s="25"/>
      <c r="L367" s="25"/>
      <c r="M367" s="25"/>
      <c r="N367" s="25"/>
      <c r="O367" s="25"/>
      <c r="P367" s="25"/>
    </row>
    <row r="368" spans="1:16" ht="16.5" thickBot="1" x14ac:dyDescent="0.25">
      <c r="A368" s="197"/>
      <c r="B368" s="25"/>
      <c r="C368" s="198"/>
      <c r="D368" s="203"/>
      <c r="E368" s="25"/>
      <c r="F368" s="204"/>
      <c r="G368" s="25"/>
      <c r="H368" s="25"/>
      <c r="I368" s="25"/>
      <c r="K368" s="25"/>
      <c r="L368" s="25"/>
      <c r="M368" s="25"/>
      <c r="N368" s="25"/>
      <c r="O368" s="25"/>
      <c r="P368" s="25"/>
    </row>
    <row r="369" spans="1:16" ht="16.5" thickBot="1" x14ac:dyDescent="0.25">
      <c r="A369" s="197"/>
      <c r="B369" s="25"/>
      <c r="C369" s="198"/>
      <c r="D369" s="203"/>
      <c r="E369" s="25"/>
      <c r="F369" s="204"/>
      <c r="G369" s="25"/>
      <c r="H369" s="25"/>
      <c r="I369" s="25"/>
      <c r="K369" s="25"/>
      <c r="L369" s="25"/>
      <c r="M369" s="25"/>
      <c r="N369" s="25"/>
      <c r="O369" s="25"/>
      <c r="P369" s="25"/>
    </row>
    <row r="370" spans="1:16" ht="16.5" thickBot="1" x14ac:dyDescent="0.25">
      <c r="A370" s="197"/>
      <c r="B370" s="25"/>
      <c r="C370" s="198"/>
      <c r="D370" s="203"/>
      <c r="E370" s="25"/>
      <c r="F370" s="204"/>
      <c r="G370" s="25"/>
      <c r="H370" s="25"/>
      <c r="I370" s="25"/>
      <c r="K370" s="25"/>
      <c r="L370" s="25"/>
      <c r="M370" s="25"/>
      <c r="N370" s="25"/>
      <c r="O370" s="25"/>
      <c r="P370" s="25"/>
    </row>
    <row r="371" spans="1:16" ht="16.5" thickBot="1" x14ac:dyDescent="0.25">
      <c r="A371" s="197"/>
      <c r="B371" s="25"/>
      <c r="C371" s="198"/>
      <c r="D371" s="203"/>
      <c r="E371" s="25"/>
      <c r="F371" s="204"/>
      <c r="G371" s="25"/>
      <c r="H371" s="25"/>
      <c r="I371" s="25"/>
      <c r="K371" s="25"/>
      <c r="L371" s="25"/>
      <c r="M371" s="25"/>
      <c r="N371" s="25"/>
      <c r="O371" s="25"/>
      <c r="P371" s="25"/>
    </row>
    <row r="372" spans="1:16" ht="16.5" thickBot="1" x14ac:dyDescent="0.25">
      <c r="A372" s="197"/>
      <c r="B372" s="25"/>
      <c r="C372" s="198"/>
      <c r="D372" s="203"/>
      <c r="E372" s="25"/>
      <c r="F372" s="204"/>
      <c r="G372" s="25"/>
      <c r="H372" s="25"/>
      <c r="I372" s="25"/>
      <c r="K372" s="25"/>
      <c r="L372" s="25"/>
      <c r="M372" s="25"/>
      <c r="N372" s="25"/>
      <c r="O372" s="25"/>
      <c r="P372" s="25"/>
    </row>
    <row r="373" spans="1:16" ht="16.5" thickBot="1" x14ac:dyDescent="0.25">
      <c r="A373" s="197"/>
      <c r="B373" s="25"/>
      <c r="C373" s="198"/>
      <c r="D373" s="203"/>
      <c r="E373" s="25"/>
      <c r="F373" s="204"/>
      <c r="G373" s="25"/>
      <c r="H373" s="25"/>
      <c r="I373" s="25"/>
      <c r="K373" s="25"/>
      <c r="L373" s="25"/>
      <c r="M373" s="25"/>
      <c r="N373" s="25"/>
      <c r="O373" s="25"/>
      <c r="P373" s="25"/>
    </row>
    <row r="374" spans="1:16" ht="16.5" thickBot="1" x14ac:dyDescent="0.25">
      <c r="A374" s="197"/>
      <c r="B374" s="25"/>
      <c r="C374" s="198"/>
      <c r="D374" s="203"/>
      <c r="E374" s="25"/>
      <c r="F374" s="204"/>
      <c r="G374" s="25"/>
      <c r="H374" s="25"/>
      <c r="I374" s="25"/>
      <c r="K374" s="25"/>
      <c r="L374" s="25"/>
      <c r="M374" s="25"/>
      <c r="N374" s="25"/>
      <c r="O374" s="25"/>
      <c r="P374" s="25"/>
    </row>
    <row r="375" spans="1:16" ht="16.5" thickBot="1" x14ac:dyDescent="0.25">
      <c r="A375" s="197"/>
      <c r="B375" s="25"/>
      <c r="C375" s="198"/>
      <c r="D375" s="203"/>
      <c r="E375" s="25"/>
      <c r="F375" s="204"/>
      <c r="G375" s="25"/>
      <c r="H375" s="25"/>
      <c r="I375" s="25"/>
      <c r="K375" s="25"/>
      <c r="L375" s="25"/>
      <c r="M375" s="25"/>
      <c r="N375" s="25"/>
      <c r="O375" s="25"/>
      <c r="P375" s="25"/>
    </row>
    <row r="376" spans="1:16" ht="16.5" thickBot="1" x14ac:dyDescent="0.25">
      <c r="A376" s="197"/>
      <c r="B376" s="25"/>
      <c r="C376" s="198"/>
      <c r="D376" s="203"/>
      <c r="E376" s="25"/>
      <c r="F376" s="204"/>
      <c r="G376" s="25"/>
      <c r="H376" s="25"/>
      <c r="I376" s="25"/>
      <c r="K376" s="25"/>
      <c r="L376" s="25"/>
      <c r="M376" s="25"/>
      <c r="N376" s="25"/>
      <c r="O376" s="25"/>
      <c r="P376" s="25"/>
    </row>
    <row r="377" spans="1:16" ht="16.5" thickBot="1" x14ac:dyDescent="0.25">
      <c r="A377" s="197"/>
      <c r="B377" s="25"/>
      <c r="C377" s="198"/>
      <c r="D377" s="203"/>
      <c r="E377" s="25"/>
      <c r="F377" s="204"/>
      <c r="G377" s="25"/>
      <c r="H377" s="25"/>
      <c r="I377" s="25"/>
      <c r="K377" s="25"/>
      <c r="L377" s="25"/>
      <c r="M377" s="25"/>
      <c r="N377" s="25"/>
      <c r="O377" s="25"/>
      <c r="P377" s="25"/>
    </row>
    <row r="378" spans="1:16" ht="16.5" thickBot="1" x14ac:dyDescent="0.25">
      <c r="A378" s="197"/>
      <c r="B378" s="25"/>
      <c r="C378" s="198"/>
      <c r="D378" s="203"/>
      <c r="E378" s="25"/>
      <c r="F378" s="204"/>
      <c r="G378" s="25"/>
      <c r="H378" s="25"/>
      <c r="I378" s="25"/>
      <c r="K378" s="25"/>
      <c r="L378" s="25"/>
      <c r="M378" s="25"/>
      <c r="N378" s="25"/>
      <c r="O378" s="25"/>
      <c r="P378" s="25"/>
    </row>
    <row r="379" spans="1:16" ht="16.5" thickBot="1" x14ac:dyDescent="0.25">
      <c r="A379" s="197"/>
      <c r="B379" s="25"/>
      <c r="C379" s="198"/>
      <c r="D379" s="203"/>
      <c r="E379" s="25"/>
      <c r="F379" s="204"/>
      <c r="G379" s="25"/>
      <c r="H379" s="25"/>
      <c r="I379" s="25"/>
      <c r="K379" s="25"/>
      <c r="L379" s="25"/>
      <c r="M379" s="25"/>
      <c r="N379" s="25"/>
      <c r="O379" s="25"/>
      <c r="P379" s="25"/>
    </row>
    <row r="380" spans="1:16" ht="16.5" thickBot="1" x14ac:dyDescent="0.25">
      <c r="A380" s="197"/>
      <c r="B380" s="25"/>
      <c r="C380" s="198"/>
      <c r="D380" s="203"/>
      <c r="E380" s="25"/>
      <c r="F380" s="204"/>
      <c r="G380" s="25"/>
      <c r="H380" s="25"/>
      <c r="I380" s="25"/>
      <c r="K380" s="25"/>
      <c r="L380" s="25"/>
      <c r="M380" s="25"/>
      <c r="N380" s="25"/>
      <c r="O380" s="25"/>
      <c r="P380" s="25"/>
    </row>
    <row r="381" spans="1:16" ht="16.5" thickBot="1" x14ac:dyDescent="0.25">
      <c r="A381" s="197"/>
      <c r="B381" s="25"/>
      <c r="C381" s="198"/>
      <c r="D381" s="203"/>
      <c r="E381" s="25"/>
      <c r="F381" s="204"/>
      <c r="G381" s="25"/>
      <c r="H381" s="25"/>
      <c r="I381" s="25"/>
      <c r="K381" s="25"/>
      <c r="L381" s="25"/>
      <c r="M381" s="25"/>
      <c r="N381" s="25"/>
      <c r="O381" s="25"/>
      <c r="P381" s="25"/>
    </row>
    <row r="382" spans="1:16" ht="16.5" thickBot="1" x14ac:dyDescent="0.25">
      <c r="A382" s="197"/>
      <c r="B382" s="25"/>
      <c r="C382" s="198"/>
      <c r="D382" s="203"/>
      <c r="E382" s="25"/>
      <c r="F382" s="204"/>
      <c r="G382" s="25"/>
      <c r="H382" s="25"/>
      <c r="I382" s="25"/>
      <c r="K382" s="25"/>
      <c r="L382" s="25"/>
      <c r="M382" s="25"/>
      <c r="N382" s="25"/>
      <c r="O382" s="25"/>
      <c r="P382" s="25"/>
    </row>
    <row r="383" spans="1:16" ht="16.5" thickBot="1" x14ac:dyDescent="0.25">
      <c r="A383" s="197"/>
      <c r="B383" s="25"/>
      <c r="C383" s="198"/>
      <c r="D383" s="203"/>
      <c r="E383" s="25"/>
      <c r="F383" s="204"/>
      <c r="G383" s="25"/>
      <c r="H383" s="25"/>
      <c r="I383" s="25"/>
      <c r="K383" s="25"/>
      <c r="L383" s="25"/>
      <c r="M383" s="25"/>
      <c r="N383" s="25"/>
      <c r="O383" s="25"/>
      <c r="P383" s="25"/>
    </row>
    <row r="384" spans="1:16" ht="16.5" thickBot="1" x14ac:dyDescent="0.25">
      <c r="A384" s="197"/>
      <c r="B384" s="25"/>
      <c r="C384" s="198"/>
      <c r="D384" s="203"/>
      <c r="E384" s="25"/>
      <c r="F384" s="204"/>
      <c r="G384" s="25"/>
      <c r="H384" s="25"/>
      <c r="I384" s="25"/>
      <c r="K384" s="25"/>
      <c r="L384" s="25"/>
      <c r="M384" s="25"/>
      <c r="N384" s="25"/>
      <c r="O384" s="25"/>
      <c r="P384" s="25"/>
    </row>
    <row r="385" spans="1:16" ht="16.5" thickBot="1" x14ac:dyDescent="0.25">
      <c r="A385" s="197"/>
      <c r="B385" s="25"/>
      <c r="C385" s="198"/>
      <c r="D385" s="203"/>
      <c r="E385" s="25"/>
      <c r="F385" s="204"/>
      <c r="G385" s="25"/>
      <c r="H385" s="25"/>
      <c r="I385" s="25"/>
      <c r="K385" s="25"/>
      <c r="L385" s="25"/>
      <c r="M385" s="25"/>
      <c r="N385" s="25"/>
      <c r="O385" s="25"/>
      <c r="P385" s="25"/>
    </row>
    <row r="386" spans="1:16" ht="16.5" thickBot="1" x14ac:dyDescent="0.25">
      <c r="A386" s="197"/>
      <c r="B386" s="25"/>
      <c r="C386" s="198"/>
      <c r="D386" s="203"/>
      <c r="E386" s="25"/>
      <c r="F386" s="204"/>
      <c r="G386" s="25"/>
      <c r="H386" s="25"/>
      <c r="I386" s="25"/>
      <c r="K386" s="25"/>
      <c r="L386" s="25"/>
      <c r="M386" s="25"/>
      <c r="N386" s="25"/>
      <c r="O386" s="25"/>
      <c r="P386" s="25"/>
    </row>
    <row r="387" spans="1:16" ht="16.5" thickBot="1" x14ac:dyDescent="0.25">
      <c r="A387" s="197"/>
      <c r="B387" s="25"/>
      <c r="C387" s="198"/>
      <c r="D387" s="203"/>
      <c r="E387" s="25"/>
      <c r="F387" s="204"/>
      <c r="G387" s="25"/>
      <c r="H387" s="25"/>
      <c r="I387" s="25"/>
      <c r="K387" s="25"/>
      <c r="L387" s="25"/>
      <c r="M387" s="25"/>
      <c r="N387" s="25"/>
      <c r="O387" s="25"/>
      <c r="P387" s="25"/>
    </row>
    <row r="388" spans="1:16" ht="16.5" thickBot="1" x14ac:dyDescent="0.25">
      <c r="A388" s="197"/>
      <c r="B388" s="25"/>
      <c r="C388" s="198"/>
      <c r="D388" s="203"/>
      <c r="E388" s="25"/>
      <c r="F388" s="204"/>
      <c r="G388" s="25"/>
      <c r="H388" s="25"/>
      <c r="I388" s="25"/>
      <c r="K388" s="25"/>
      <c r="L388" s="25"/>
      <c r="M388" s="25"/>
      <c r="N388" s="25"/>
      <c r="O388" s="25"/>
      <c r="P388" s="25"/>
    </row>
    <row r="389" spans="1:16" ht="16.5" thickBot="1" x14ac:dyDescent="0.25">
      <c r="A389" s="197"/>
      <c r="B389" s="25"/>
      <c r="C389" s="198"/>
      <c r="D389" s="203"/>
      <c r="E389" s="25"/>
      <c r="F389" s="204"/>
      <c r="G389" s="25"/>
      <c r="H389" s="25"/>
      <c r="I389" s="25"/>
      <c r="K389" s="25"/>
      <c r="L389" s="25"/>
      <c r="M389" s="25"/>
      <c r="N389" s="25"/>
      <c r="O389" s="25"/>
      <c r="P389" s="25"/>
    </row>
    <row r="390" spans="1:16" ht="16.5" thickBot="1" x14ac:dyDescent="0.25">
      <c r="A390" s="197"/>
      <c r="B390" s="25"/>
      <c r="C390" s="198"/>
      <c r="D390" s="203"/>
      <c r="E390" s="25"/>
      <c r="F390" s="204"/>
      <c r="G390" s="25"/>
      <c r="H390" s="25"/>
      <c r="I390" s="25"/>
      <c r="K390" s="25"/>
      <c r="L390" s="25"/>
      <c r="M390" s="25"/>
      <c r="N390" s="25"/>
      <c r="O390" s="25"/>
      <c r="P390" s="25"/>
    </row>
    <row r="391" spans="1:16" ht="16.5" thickBot="1" x14ac:dyDescent="0.25">
      <c r="A391" s="197"/>
      <c r="B391" s="25"/>
      <c r="C391" s="198"/>
      <c r="D391" s="203"/>
      <c r="E391" s="25"/>
      <c r="F391" s="204"/>
      <c r="G391" s="25"/>
      <c r="H391" s="25"/>
      <c r="I391" s="25"/>
      <c r="K391" s="25"/>
      <c r="L391" s="25"/>
      <c r="M391" s="25"/>
      <c r="N391" s="25"/>
      <c r="O391" s="25"/>
      <c r="P391" s="25"/>
    </row>
    <row r="392" spans="1:16" ht="16.5" thickBot="1" x14ac:dyDescent="0.25">
      <c r="A392" s="197"/>
      <c r="B392" s="25"/>
      <c r="C392" s="198"/>
      <c r="D392" s="203"/>
      <c r="E392" s="25"/>
      <c r="F392" s="204"/>
      <c r="G392" s="25"/>
      <c r="H392" s="25"/>
      <c r="I392" s="25"/>
      <c r="K392" s="25"/>
      <c r="L392" s="25"/>
      <c r="M392" s="25"/>
      <c r="N392" s="25"/>
      <c r="O392" s="25"/>
      <c r="P392" s="25"/>
    </row>
    <row r="393" spans="1:16" ht="16.5" thickBot="1" x14ac:dyDescent="0.25">
      <c r="A393" s="197"/>
      <c r="B393" s="25"/>
      <c r="C393" s="198"/>
      <c r="D393" s="203"/>
      <c r="E393" s="25"/>
      <c r="F393" s="204"/>
      <c r="G393" s="25"/>
      <c r="H393" s="25"/>
      <c r="I393" s="25"/>
      <c r="K393" s="25"/>
      <c r="L393" s="25"/>
      <c r="M393" s="25"/>
      <c r="N393" s="25"/>
      <c r="O393" s="25"/>
      <c r="P393" s="25"/>
    </row>
    <row r="394" spans="1:16" ht="16.5" thickBot="1" x14ac:dyDescent="0.25">
      <c r="A394" s="197"/>
      <c r="B394" s="25"/>
      <c r="C394" s="198"/>
      <c r="D394" s="203"/>
      <c r="E394" s="25"/>
      <c r="F394" s="204"/>
      <c r="G394" s="25"/>
      <c r="H394" s="25"/>
      <c r="I394" s="25"/>
      <c r="K394" s="25"/>
      <c r="L394" s="25"/>
      <c r="M394" s="25"/>
      <c r="N394" s="25"/>
      <c r="O394" s="25"/>
      <c r="P394" s="25"/>
    </row>
    <row r="395" spans="1:16" ht="16.5" thickBot="1" x14ac:dyDescent="0.25">
      <c r="A395" s="197"/>
      <c r="B395" s="25"/>
      <c r="C395" s="198"/>
      <c r="D395" s="203"/>
      <c r="E395" s="25"/>
      <c r="F395" s="204"/>
      <c r="G395" s="25"/>
      <c r="H395" s="25"/>
      <c r="I395" s="25"/>
      <c r="K395" s="25"/>
      <c r="L395" s="25"/>
      <c r="M395" s="25"/>
      <c r="N395" s="25"/>
      <c r="O395" s="25"/>
      <c r="P395" s="25"/>
    </row>
    <row r="396" spans="1:16" ht="16.5" thickBot="1" x14ac:dyDescent="0.25">
      <c r="A396" s="197"/>
      <c r="B396" s="25"/>
      <c r="C396" s="198"/>
      <c r="D396" s="203"/>
      <c r="E396" s="25"/>
      <c r="F396" s="204"/>
      <c r="G396" s="25"/>
      <c r="H396" s="25"/>
      <c r="I396" s="25"/>
      <c r="K396" s="25"/>
      <c r="L396" s="25"/>
      <c r="M396" s="25"/>
      <c r="N396" s="25"/>
      <c r="O396" s="25"/>
      <c r="P396" s="25"/>
    </row>
    <row r="397" spans="1:16" ht="16.5" thickBot="1" x14ac:dyDescent="0.25">
      <c r="A397" s="197"/>
      <c r="B397" s="25"/>
      <c r="C397" s="198"/>
      <c r="D397" s="203"/>
      <c r="E397" s="25"/>
      <c r="F397" s="204"/>
      <c r="G397" s="25"/>
      <c r="H397" s="25"/>
      <c r="I397" s="25"/>
      <c r="K397" s="25"/>
      <c r="L397" s="25"/>
      <c r="M397" s="25"/>
      <c r="N397" s="25"/>
      <c r="O397" s="25"/>
      <c r="P397" s="25"/>
    </row>
    <row r="398" spans="1:16" ht="16.5" thickBot="1" x14ac:dyDescent="0.25">
      <c r="A398" s="197"/>
      <c r="B398" s="25"/>
      <c r="C398" s="198"/>
      <c r="D398" s="203"/>
      <c r="E398" s="25"/>
      <c r="F398" s="204"/>
      <c r="G398" s="25"/>
      <c r="H398" s="25"/>
      <c r="I398" s="25"/>
      <c r="K398" s="25"/>
      <c r="L398" s="25"/>
      <c r="M398" s="25"/>
      <c r="N398" s="25"/>
      <c r="O398" s="25"/>
      <c r="P398" s="25"/>
    </row>
    <row r="399" spans="1:16" ht="16.5" thickBot="1" x14ac:dyDescent="0.25">
      <c r="A399" s="197"/>
      <c r="B399" s="25"/>
      <c r="C399" s="198"/>
      <c r="D399" s="203"/>
      <c r="E399" s="25"/>
      <c r="F399" s="204"/>
      <c r="G399" s="25"/>
      <c r="H399" s="25"/>
      <c r="I399" s="25"/>
      <c r="K399" s="25"/>
      <c r="L399" s="25"/>
      <c r="M399" s="25"/>
      <c r="N399" s="25"/>
      <c r="O399" s="25"/>
      <c r="P399" s="25"/>
    </row>
    <row r="400" spans="1:16" ht="16.5" thickBot="1" x14ac:dyDescent="0.25">
      <c r="A400" s="197"/>
      <c r="B400" s="25"/>
      <c r="C400" s="198"/>
      <c r="D400" s="203"/>
      <c r="E400" s="25"/>
      <c r="F400" s="204"/>
      <c r="G400" s="25"/>
      <c r="H400" s="25"/>
      <c r="I400" s="25"/>
      <c r="K400" s="25"/>
      <c r="L400" s="25"/>
      <c r="M400" s="25"/>
      <c r="N400" s="25"/>
      <c r="O400" s="25"/>
      <c r="P400" s="25"/>
    </row>
    <row r="401" spans="1:16" ht="16.5" thickBot="1" x14ac:dyDescent="0.25">
      <c r="A401" s="197"/>
      <c r="B401" s="25"/>
      <c r="C401" s="198"/>
      <c r="D401" s="203"/>
      <c r="E401" s="25"/>
      <c r="F401" s="204"/>
      <c r="G401" s="25"/>
      <c r="H401" s="25"/>
      <c r="I401" s="25"/>
      <c r="K401" s="25"/>
      <c r="L401" s="25"/>
      <c r="M401" s="25"/>
      <c r="N401" s="25"/>
      <c r="O401" s="25"/>
      <c r="P401" s="25"/>
    </row>
    <row r="402" spans="1:16" ht="16.5" thickBot="1" x14ac:dyDescent="0.25">
      <c r="A402" s="197"/>
      <c r="B402" s="25"/>
      <c r="C402" s="198"/>
      <c r="D402" s="203"/>
      <c r="E402" s="25"/>
      <c r="F402" s="204"/>
      <c r="G402" s="25"/>
      <c r="H402" s="25"/>
      <c r="I402" s="25"/>
      <c r="K402" s="25"/>
      <c r="L402" s="25"/>
      <c r="M402" s="25"/>
      <c r="N402" s="25"/>
      <c r="O402" s="25"/>
      <c r="P402" s="25"/>
    </row>
    <row r="403" spans="1:16" ht="16.5" thickBot="1" x14ac:dyDescent="0.25">
      <c r="A403" s="197"/>
      <c r="B403" s="25"/>
      <c r="C403" s="198"/>
      <c r="D403" s="203"/>
      <c r="E403" s="25"/>
      <c r="F403" s="204"/>
      <c r="G403" s="25"/>
      <c r="H403" s="25"/>
      <c r="I403" s="25"/>
      <c r="K403" s="25"/>
      <c r="L403" s="25"/>
      <c r="M403" s="25"/>
      <c r="N403" s="25"/>
      <c r="O403" s="25"/>
      <c r="P403" s="25"/>
    </row>
    <row r="404" spans="1:16" ht="16.5" thickBot="1" x14ac:dyDescent="0.25">
      <c r="A404" s="197"/>
      <c r="B404" s="25"/>
      <c r="C404" s="198"/>
      <c r="D404" s="203"/>
      <c r="E404" s="25"/>
      <c r="F404" s="204"/>
      <c r="G404" s="25"/>
      <c r="H404" s="25"/>
      <c r="I404" s="25"/>
      <c r="K404" s="25"/>
      <c r="L404" s="25"/>
      <c r="M404" s="25"/>
      <c r="N404" s="25"/>
      <c r="O404" s="25"/>
      <c r="P404" s="25"/>
    </row>
    <row r="405" spans="1:16" ht="16.5" thickBot="1" x14ac:dyDescent="0.25">
      <c r="A405" s="197"/>
      <c r="B405" s="25"/>
      <c r="C405" s="198"/>
      <c r="D405" s="203"/>
      <c r="E405" s="25"/>
      <c r="F405" s="204"/>
      <c r="G405" s="25"/>
      <c r="H405" s="25"/>
      <c r="I405" s="25"/>
      <c r="K405" s="25"/>
      <c r="L405" s="25"/>
      <c r="M405" s="25"/>
      <c r="N405" s="25"/>
      <c r="O405" s="25"/>
      <c r="P405" s="25"/>
    </row>
    <row r="406" spans="1:16" ht="16.5" thickBot="1" x14ac:dyDescent="0.25">
      <c r="A406" s="197"/>
      <c r="B406" s="25"/>
      <c r="C406" s="198"/>
      <c r="D406" s="203"/>
      <c r="E406" s="25"/>
      <c r="F406" s="204"/>
      <c r="G406" s="25"/>
      <c r="H406" s="25"/>
      <c r="I406" s="25"/>
      <c r="K406" s="25"/>
      <c r="L406" s="25"/>
      <c r="M406" s="25"/>
      <c r="N406" s="25"/>
      <c r="O406" s="25"/>
      <c r="P406" s="25"/>
    </row>
    <row r="407" spans="1:16" ht="16.5" thickBot="1" x14ac:dyDescent="0.25">
      <c r="A407" s="197"/>
      <c r="B407" s="25"/>
      <c r="C407" s="198"/>
      <c r="D407" s="203"/>
      <c r="E407" s="25"/>
      <c r="F407" s="204"/>
      <c r="G407" s="25"/>
      <c r="H407" s="25"/>
      <c r="I407" s="25"/>
      <c r="K407" s="25"/>
      <c r="L407" s="25"/>
      <c r="M407" s="25"/>
      <c r="N407" s="25"/>
      <c r="O407" s="25"/>
      <c r="P407" s="25"/>
    </row>
    <row r="408" spans="1:16" ht="16.5" thickBot="1" x14ac:dyDescent="0.25">
      <c r="A408" s="197"/>
      <c r="B408" s="25"/>
      <c r="C408" s="198"/>
      <c r="D408" s="203"/>
      <c r="E408" s="25"/>
      <c r="F408" s="204"/>
      <c r="G408" s="25"/>
      <c r="H408" s="25"/>
      <c r="I408" s="25"/>
      <c r="K408" s="25"/>
      <c r="L408" s="25"/>
      <c r="M408" s="25"/>
      <c r="N408" s="25"/>
      <c r="O408" s="25"/>
      <c r="P408" s="25"/>
    </row>
    <row r="409" spans="1:16" ht="16.5" thickBot="1" x14ac:dyDescent="0.25">
      <c r="A409" s="197"/>
      <c r="B409" s="25"/>
      <c r="C409" s="198"/>
      <c r="D409" s="203"/>
      <c r="E409" s="25"/>
      <c r="F409" s="204"/>
      <c r="G409" s="25"/>
      <c r="H409" s="25"/>
      <c r="I409" s="25"/>
      <c r="K409" s="25"/>
      <c r="L409" s="25"/>
      <c r="M409" s="25"/>
      <c r="N409" s="25"/>
      <c r="O409" s="25"/>
      <c r="P409" s="25"/>
    </row>
    <row r="410" spans="1:16" ht="16.5" thickBot="1" x14ac:dyDescent="0.25">
      <c r="A410" s="197"/>
      <c r="B410" s="25"/>
      <c r="C410" s="198"/>
      <c r="D410" s="203"/>
      <c r="E410" s="25"/>
      <c r="F410" s="204"/>
      <c r="G410" s="25"/>
      <c r="H410" s="25"/>
      <c r="I410" s="25"/>
      <c r="K410" s="25"/>
      <c r="L410" s="25"/>
      <c r="M410" s="25"/>
      <c r="N410" s="25"/>
      <c r="O410" s="25"/>
      <c r="P410" s="25"/>
    </row>
    <row r="411" spans="1:16" ht="16.5" thickBot="1" x14ac:dyDescent="0.25">
      <c r="A411" s="197"/>
      <c r="B411" s="25"/>
      <c r="C411" s="198"/>
      <c r="D411" s="203"/>
      <c r="E411" s="25"/>
      <c r="F411" s="204"/>
      <c r="G411" s="25"/>
      <c r="H411" s="25"/>
      <c r="I411" s="25"/>
      <c r="K411" s="25"/>
      <c r="L411" s="25"/>
      <c r="M411" s="25"/>
      <c r="N411" s="25"/>
      <c r="O411" s="25"/>
      <c r="P411" s="25"/>
    </row>
    <row r="412" spans="1:16" ht="16.5" thickBot="1" x14ac:dyDescent="0.25">
      <c r="A412" s="197"/>
      <c r="B412" s="25"/>
      <c r="C412" s="198"/>
      <c r="D412" s="203"/>
      <c r="E412" s="25"/>
      <c r="F412" s="204"/>
      <c r="G412" s="25"/>
      <c r="H412" s="25"/>
      <c r="I412" s="25"/>
      <c r="K412" s="25"/>
      <c r="L412" s="25"/>
      <c r="M412" s="25"/>
      <c r="N412" s="25"/>
      <c r="O412" s="25"/>
      <c r="P412" s="25"/>
    </row>
    <row r="413" spans="1:16" ht="16.5" thickBot="1" x14ac:dyDescent="0.25">
      <c r="A413" s="197"/>
      <c r="B413" s="25"/>
      <c r="C413" s="198"/>
      <c r="D413" s="203"/>
      <c r="E413" s="25"/>
      <c r="F413" s="204"/>
      <c r="G413" s="25"/>
      <c r="H413" s="25"/>
      <c r="I413" s="25"/>
      <c r="K413" s="25"/>
      <c r="L413" s="25"/>
      <c r="M413" s="25"/>
      <c r="N413" s="25"/>
      <c r="O413" s="25"/>
      <c r="P413" s="25"/>
    </row>
    <row r="414" spans="1:16" ht="16.5" thickBot="1" x14ac:dyDescent="0.25">
      <c r="A414" s="197"/>
      <c r="B414" s="25"/>
      <c r="C414" s="198"/>
      <c r="D414" s="203"/>
      <c r="E414" s="25"/>
      <c r="F414" s="204"/>
      <c r="G414" s="25"/>
      <c r="H414" s="25"/>
      <c r="I414" s="25"/>
      <c r="K414" s="25"/>
      <c r="L414" s="25"/>
      <c r="M414" s="25"/>
      <c r="N414" s="25"/>
      <c r="O414" s="25"/>
      <c r="P414" s="25"/>
    </row>
    <row r="415" spans="1:16" ht="16.5" thickBot="1" x14ac:dyDescent="0.25">
      <c r="A415" s="197"/>
      <c r="B415" s="25"/>
      <c r="C415" s="198"/>
      <c r="D415" s="203"/>
      <c r="E415" s="25"/>
      <c r="F415" s="204"/>
      <c r="G415" s="25"/>
      <c r="H415" s="25"/>
      <c r="I415" s="25"/>
      <c r="K415" s="25"/>
      <c r="L415" s="25"/>
      <c r="M415" s="25"/>
      <c r="N415" s="25"/>
      <c r="O415" s="25"/>
      <c r="P415" s="25"/>
    </row>
    <row r="416" spans="1:16" ht="16.5" thickBot="1" x14ac:dyDescent="0.25">
      <c r="A416" s="197"/>
      <c r="B416" s="25"/>
      <c r="C416" s="198"/>
      <c r="D416" s="203"/>
      <c r="E416" s="25"/>
      <c r="F416" s="204"/>
      <c r="G416" s="25"/>
      <c r="H416" s="25"/>
      <c r="I416" s="25"/>
      <c r="K416" s="25"/>
      <c r="L416" s="25"/>
      <c r="M416" s="25"/>
      <c r="N416" s="25"/>
      <c r="O416" s="25"/>
      <c r="P416" s="25"/>
    </row>
    <row r="417" spans="1:16" ht="16.5" thickBot="1" x14ac:dyDescent="0.25">
      <c r="A417" s="197"/>
      <c r="B417" s="25"/>
      <c r="C417" s="198"/>
      <c r="D417" s="203"/>
      <c r="E417" s="25"/>
      <c r="F417" s="204"/>
      <c r="G417" s="25"/>
      <c r="H417" s="25"/>
      <c r="I417" s="25"/>
      <c r="K417" s="25"/>
      <c r="L417" s="25"/>
      <c r="M417" s="25"/>
      <c r="N417" s="25"/>
      <c r="O417" s="25"/>
      <c r="P417" s="25"/>
    </row>
    <row r="418" spans="1:16" ht="16.5" thickBot="1" x14ac:dyDescent="0.25">
      <c r="A418" s="197"/>
      <c r="B418" s="25"/>
      <c r="C418" s="198"/>
      <c r="D418" s="203"/>
      <c r="E418" s="25"/>
      <c r="F418" s="204"/>
      <c r="G418" s="25"/>
      <c r="H418" s="25"/>
      <c r="I418" s="25"/>
      <c r="K418" s="25"/>
      <c r="L418" s="25"/>
      <c r="M418" s="25"/>
      <c r="N418" s="25"/>
      <c r="O418" s="25"/>
      <c r="P418" s="25"/>
    </row>
    <row r="419" spans="1:16" ht="16.5" thickBot="1" x14ac:dyDescent="0.25">
      <c r="A419" s="197"/>
      <c r="B419" s="25"/>
      <c r="C419" s="198"/>
      <c r="D419" s="203"/>
      <c r="E419" s="25"/>
      <c r="F419" s="204"/>
      <c r="G419" s="25"/>
      <c r="H419" s="25"/>
      <c r="I419" s="25"/>
      <c r="K419" s="25"/>
      <c r="L419" s="25"/>
      <c r="M419" s="25"/>
      <c r="N419" s="25"/>
      <c r="O419" s="25"/>
      <c r="P419" s="25"/>
    </row>
    <row r="420" spans="1:16" ht="16.5" thickBot="1" x14ac:dyDescent="0.25">
      <c r="A420" s="197"/>
      <c r="B420" s="25"/>
      <c r="C420" s="198"/>
      <c r="D420" s="203"/>
      <c r="E420" s="25"/>
      <c r="F420" s="204"/>
      <c r="G420" s="25"/>
      <c r="H420" s="25"/>
      <c r="I420" s="25"/>
      <c r="K420" s="25"/>
      <c r="L420" s="25"/>
      <c r="M420" s="25"/>
      <c r="N420" s="25"/>
      <c r="O420" s="25"/>
      <c r="P420" s="25"/>
    </row>
    <row r="421" spans="1:16" ht="16.5" thickBot="1" x14ac:dyDescent="0.25">
      <c r="A421" s="197"/>
      <c r="B421" s="25"/>
      <c r="C421" s="198"/>
      <c r="D421" s="203"/>
      <c r="E421" s="25"/>
      <c r="F421" s="204"/>
      <c r="G421" s="25"/>
      <c r="H421" s="25"/>
      <c r="I421" s="25"/>
      <c r="K421" s="25"/>
      <c r="L421" s="25"/>
      <c r="M421" s="25"/>
      <c r="N421" s="25"/>
      <c r="O421" s="25"/>
      <c r="P421" s="25"/>
    </row>
    <row r="422" spans="1:16" ht="16.5" thickBot="1" x14ac:dyDescent="0.25">
      <c r="A422" s="197"/>
      <c r="B422" s="25"/>
      <c r="C422" s="198"/>
      <c r="D422" s="203"/>
      <c r="E422" s="25"/>
      <c r="F422" s="204"/>
      <c r="G422" s="25"/>
      <c r="H422" s="25"/>
      <c r="I422" s="25"/>
      <c r="K422" s="25"/>
      <c r="L422" s="25"/>
      <c r="M422" s="25"/>
      <c r="N422" s="25"/>
      <c r="O422" s="25"/>
      <c r="P422" s="25"/>
    </row>
    <row r="423" spans="1:16" ht="16.5" thickBot="1" x14ac:dyDescent="0.25">
      <c r="A423" s="197"/>
      <c r="B423" s="25"/>
      <c r="C423" s="198"/>
      <c r="D423" s="203"/>
      <c r="E423" s="25"/>
      <c r="F423" s="204"/>
      <c r="G423" s="25"/>
      <c r="H423" s="25"/>
      <c r="I423" s="25"/>
      <c r="K423" s="25"/>
      <c r="L423" s="25"/>
      <c r="M423" s="25"/>
      <c r="N423" s="25"/>
      <c r="O423" s="25"/>
      <c r="P423" s="25"/>
    </row>
    <row r="424" spans="1:16" ht="16.5" thickBot="1" x14ac:dyDescent="0.25">
      <c r="A424" s="197"/>
      <c r="B424" s="25"/>
      <c r="C424" s="198"/>
      <c r="D424" s="203"/>
      <c r="E424" s="25"/>
      <c r="F424" s="204"/>
      <c r="G424" s="25"/>
      <c r="H424" s="25"/>
      <c r="I424" s="25"/>
      <c r="K424" s="25"/>
      <c r="L424" s="25"/>
      <c r="M424" s="25"/>
      <c r="N424" s="25"/>
      <c r="O424" s="25"/>
      <c r="P424" s="25"/>
    </row>
    <row r="425" spans="1:16" ht="16.5" thickBot="1" x14ac:dyDescent="0.25">
      <c r="A425" s="197"/>
      <c r="B425" s="25"/>
      <c r="C425" s="198"/>
      <c r="D425" s="203"/>
      <c r="E425" s="25"/>
      <c r="F425" s="204"/>
      <c r="G425" s="25"/>
      <c r="H425" s="25"/>
      <c r="I425" s="25"/>
      <c r="K425" s="25"/>
      <c r="L425" s="25"/>
      <c r="M425" s="25"/>
      <c r="N425" s="25"/>
      <c r="O425" s="25"/>
      <c r="P425" s="25"/>
    </row>
    <row r="426" spans="1:16" ht="16.5" thickBot="1" x14ac:dyDescent="0.25">
      <c r="A426" s="197"/>
      <c r="B426" s="25"/>
      <c r="C426" s="198"/>
      <c r="D426" s="203"/>
      <c r="E426" s="25"/>
      <c r="F426" s="204"/>
      <c r="G426" s="25"/>
      <c r="H426" s="25"/>
      <c r="I426" s="25"/>
      <c r="K426" s="25"/>
      <c r="L426" s="25"/>
      <c r="M426" s="25"/>
      <c r="N426" s="25"/>
      <c r="O426" s="25"/>
      <c r="P426" s="25"/>
    </row>
    <row r="427" spans="1:16" ht="16.5" thickBot="1" x14ac:dyDescent="0.25">
      <c r="A427" s="197"/>
      <c r="B427" s="25"/>
      <c r="C427" s="198"/>
      <c r="D427" s="203"/>
      <c r="E427" s="25"/>
      <c r="F427" s="204"/>
      <c r="G427" s="25"/>
      <c r="H427" s="25"/>
      <c r="I427" s="25"/>
      <c r="K427" s="25"/>
      <c r="L427" s="25"/>
      <c r="M427" s="25"/>
      <c r="N427" s="25"/>
      <c r="O427" s="25"/>
      <c r="P427" s="25"/>
    </row>
    <row r="428" spans="1:16" ht="16.5" thickBot="1" x14ac:dyDescent="0.25">
      <c r="A428" s="197"/>
      <c r="B428" s="25"/>
      <c r="C428" s="198"/>
      <c r="D428" s="203"/>
      <c r="E428" s="25"/>
      <c r="F428" s="204"/>
      <c r="G428" s="25"/>
      <c r="H428" s="25"/>
      <c r="I428" s="25"/>
      <c r="K428" s="25"/>
      <c r="L428" s="25"/>
      <c r="M428" s="25"/>
      <c r="N428" s="25"/>
      <c r="O428" s="25"/>
      <c r="P428" s="25"/>
    </row>
    <row r="429" spans="1:16" ht="16.5" thickBot="1" x14ac:dyDescent="0.25">
      <c r="A429" s="197"/>
      <c r="B429" s="25"/>
      <c r="C429" s="198"/>
      <c r="D429" s="203"/>
      <c r="E429" s="25"/>
      <c r="F429" s="204"/>
      <c r="G429" s="25"/>
      <c r="H429" s="25"/>
      <c r="I429" s="25"/>
      <c r="K429" s="25"/>
      <c r="L429" s="25"/>
      <c r="M429" s="25"/>
      <c r="N429" s="25"/>
      <c r="O429" s="25"/>
      <c r="P429" s="25"/>
    </row>
    <row r="430" spans="1:16" ht="16.5" thickBot="1" x14ac:dyDescent="0.25">
      <c r="A430" s="197"/>
      <c r="B430" s="25"/>
      <c r="C430" s="198"/>
      <c r="D430" s="203"/>
      <c r="E430" s="25"/>
      <c r="F430" s="204"/>
      <c r="G430" s="25"/>
      <c r="H430" s="25"/>
      <c r="I430" s="25"/>
      <c r="K430" s="25"/>
      <c r="L430" s="25"/>
      <c r="M430" s="25"/>
      <c r="N430" s="25"/>
      <c r="O430" s="25"/>
      <c r="P430" s="25"/>
    </row>
    <row r="431" spans="1:16" ht="16.5" thickBot="1" x14ac:dyDescent="0.25">
      <c r="A431" s="197"/>
      <c r="B431" s="25"/>
      <c r="C431" s="198"/>
      <c r="D431" s="203"/>
      <c r="E431" s="25"/>
      <c r="F431" s="204"/>
      <c r="G431" s="25"/>
      <c r="H431" s="25"/>
      <c r="I431" s="25"/>
      <c r="K431" s="25"/>
      <c r="L431" s="25"/>
      <c r="M431" s="25"/>
      <c r="N431" s="25"/>
      <c r="O431" s="25"/>
      <c r="P431" s="25"/>
    </row>
    <row r="432" spans="1:16" ht="16.5" thickBot="1" x14ac:dyDescent="0.25">
      <c r="A432" s="197"/>
      <c r="B432" s="25"/>
      <c r="C432" s="198"/>
      <c r="D432" s="203"/>
      <c r="E432" s="25"/>
      <c r="F432" s="204"/>
      <c r="G432" s="25"/>
      <c r="H432" s="25"/>
      <c r="I432" s="25"/>
      <c r="K432" s="25"/>
      <c r="L432" s="25"/>
      <c r="M432" s="25"/>
      <c r="N432" s="25"/>
      <c r="O432" s="25"/>
      <c r="P432" s="25"/>
    </row>
    <row r="433" spans="1:16" ht="16.5" thickBot="1" x14ac:dyDescent="0.25">
      <c r="A433" s="197"/>
      <c r="B433" s="25"/>
      <c r="C433" s="198"/>
      <c r="D433" s="203"/>
      <c r="E433" s="25"/>
      <c r="F433" s="204"/>
      <c r="G433" s="25"/>
      <c r="H433" s="25"/>
      <c r="I433" s="25"/>
      <c r="K433" s="25"/>
      <c r="L433" s="25"/>
      <c r="M433" s="25"/>
      <c r="N433" s="25"/>
      <c r="O433" s="25"/>
      <c r="P433" s="25"/>
    </row>
    <row r="434" spans="1:16" ht="16.5" thickBot="1" x14ac:dyDescent="0.25">
      <c r="A434" s="197"/>
      <c r="B434" s="25"/>
      <c r="C434" s="198"/>
      <c r="D434" s="203"/>
      <c r="E434" s="25"/>
      <c r="F434" s="204"/>
      <c r="G434" s="25"/>
      <c r="H434" s="25"/>
      <c r="I434" s="25"/>
      <c r="K434" s="25"/>
      <c r="L434" s="25"/>
      <c r="M434" s="25"/>
      <c r="N434" s="25"/>
      <c r="O434" s="25"/>
      <c r="P434" s="25"/>
    </row>
    <row r="435" spans="1:16" ht="16.5" thickBot="1" x14ac:dyDescent="0.25">
      <c r="A435" s="197"/>
      <c r="B435" s="25"/>
      <c r="C435" s="198"/>
      <c r="D435" s="203"/>
      <c r="E435" s="25"/>
      <c r="F435" s="204"/>
      <c r="G435" s="25"/>
      <c r="H435" s="25"/>
      <c r="I435" s="25"/>
      <c r="K435" s="25"/>
      <c r="L435" s="25"/>
      <c r="M435" s="25"/>
      <c r="N435" s="25"/>
      <c r="O435" s="25"/>
      <c r="P435" s="25"/>
    </row>
    <row r="436" spans="1:16" ht="16.5" thickBot="1" x14ac:dyDescent="0.25">
      <c r="A436" s="197"/>
      <c r="B436" s="25"/>
      <c r="C436" s="198"/>
      <c r="D436" s="203"/>
      <c r="E436" s="25"/>
      <c r="F436" s="204"/>
      <c r="G436" s="25"/>
      <c r="H436" s="25"/>
      <c r="I436" s="25"/>
      <c r="K436" s="25"/>
      <c r="L436" s="25"/>
      <c r="M436" s="25"/>
      <c r="N436" s="25"/>
      <c r="O436" s="25"/>
      <c r="P436" s="25"/>
    </row>
    <row r="437" spans="1:16" ht="16.5" thickBot="1" x14ac:dyDescent="0.25">
      <c r="A437" s="197"/>
      <c r="B437" s="25"/>
      <c r="C437" s="198"/>
      <c r="D437" s="203"/>
      <c r="E437" s="25"/>
      <c r="F437" s="204"/>
      <c r="G437" s="25"/>
      <c r="H437" s="25"/>
      <c r="I437" s="25"/>
      <c r="K437" s="25"/>
      <c r="L437" s="25"/>
      <c r="M437" s="25"/>
      <c r="N437" s="25"/>
      <c r="O437" s="25"/>
      <c r="P437" s="25"/>
    </row>
    <row r="438" spans="1:16" ht="16.5" thickBot="1" x14ac:dyDescent="0.25">
      <c r="A438" s="197"/>
      <c r="B438" s="25"/>
      <c r="C438" s="198"/>
      <c r="D438" s="203"/>
      <c r="E438" s="25"/>
      <c r="F438" s="204"/>
      <c r="G438" s="25"/>
      <c r="H438" s="25"/>
      <c r="I438" s="25"/>
      <c r="K438" s="25"/>
      <c r="L438" s="25"/>
      <c r="M438" s="25"/>
      <c r="N438" s="25"/>
      <c r="O438" s="25"/>
      <c r="P438" s="25"/>
    </row>
    <row r="439" spans="1:16" ht="16.5" thickBot="1" x14ac:dyDescent="0.25">
      <c r="A439" s="197"/>
      <c r="B439" s="25"/>
      <c r="C439" s="198"/>
      <c r="D439" s="203"/>
      <c r="E439" s="25"/>
      <c r="F439" s="204"/>
      <c r="G439" s="25"/>
      <c r="H439" s="25"/>
      <c r="I439" s="25"/>
      <c r="K439" s="25"/>
      <c r="L439" s="25"/>
      <c r="M439" s="25"/>
      <c r="N439" s="25"/>
      <c r="O439" s="25"/>
      <c r="P439" s="25"/>
    </row>
    <row r="440" spans="1:16" ht="16.5" thickBot="1" x14ac:dyDescent="0.25">
      <c r="A440" s="197"/>
      <c r="B440" s="25"/>
      <c r="C440" s="198"/>
      <c r="D440" s="203"/>
      <c r="E440" s="25"/>
      <c r="F440" s="204"/>
      <c r="G440" s="25"/>
      <c r="H440" s="25"/>
      <c r="I440" s="25"/>
      <c r="K440" s="25"/>
      <c r="L440" s="25"/>
      <c r="M440" s="25"/>
      <c r="N440" s="25"/>
      <c r="O440" s="25"/>
      <c r="P440" s="25"/>
    </row>
    <row r="441" spans="1:16" ht="16.5" thickBot="1" x14ac:dyDescent="0.25">
      <c r="A441" s="197"/>
      <c r="B441" s="25"/>
      <c r="C441" s="198"/>
      <c r="D441" s="203"/>
      <c r="E441" s="25"/>
      <c r="F441" s="204"/>
      <c r="G441" s="25"/>
      <c r="H441" s="25"/>
      <c r="I441" s="25"/>
      <c r="K441" s="25"/>
      <c r="L441" s="25"/>
      <c r="M441" s="25"/>
      <c r="N441" s="25"/>
      <c r="O441" s="25"/>
      <c r="P441" s="25"/>
    </row>
    <row r="442" spans="1:16" ht="16.5" thickBot="1" x14ac:dyDescent="0.25">
      <c r="A442" s="197"/>
      <c r="B442" s="25"/>
      <c r="C442" s="198"/>
      <c r="D442" s="203"/>
      <c r="E442" s="25"/>
      <c r="F442" s="204"/>
      <c r="G442" s="25"/>
      <c r="H442" s="25"/>
      <c r="I442" s="25"/>
      <c r="K442" s="25"/>
      <c r="L442" s="25"/>
      <c r="M442" s="25"/>
      <c r="N442" s="25"/>
      <c r="O442" s="25"/>
      <c r="P442" s="25"/>
    </row>
    <row r="443" spans="1:16" ht="16.5" thickBot="1" x14ac:dyDescent="0.25">
      <c r="A443" s="197"/>
      <c r="B443" s="25"/>
      <c r="C443" s="198"/>
      <c r="D443" s="203"/>
      <c r="E443" s="25"/>
      <c r="F443" s="204"/>
      <c r="G443" s="25"/>
      <c r="H443" s="25"/>
      <c r="I443" s="25"/>
      <c r="K443" s="25"/>
      <c r="L443" s="25"/>
      <c r="M443" s="25"/>
      <c r="N443" s="25"/>
      <c r="O443" s="25"/>
      <c r="P443" s="25"/>
    </row>
    <row r="444" spans="1:16" ht="16.5" thickBot="1" x14ac:dyDescent="0.25">
      <c r="A444" s="197"/>
      <c r="B444" s="25"/>
      <c r="C444" s="198"/>
      <c r="D444" s="203"/>
      <c r="E444" s="25"/>
      <c r="F444" s="204"/>
      <c r="G444" s="25"/>
      <c r="H444" s="25"/>
      <c r="I444" s="25"/>
      <c r="K444" s="25"/>
      <c r="L444" s="25"/>
      <c r="M444" s="25"/>
      <c r="N444" s="25"/>
      <c r="O444" s="25"/>
      <c r="P444" s="25"/>
    </row>
    <row r="445" spans="1:16" ht="16.5" thickBot="1" x14ac:dyDescent="0.25">
      <c r="A445" s="197"/>
      <c r="B445" s="25"/>
      <c r="C445" s="198"/>
      <c r="D445" s="203"/>
      <c r="E445" s="25"/>
      <c r="F445" s="204"/>
      <c r="G445" s="25"/>
      <c r="H445" s="25"/>
      <c r="I445" s="25"/>
      <c r="K445" s="25"/>
      <c r="L445" s="25"/>
      <c r="M445" s="25"/>
      <c r="N445" s="25"/>
      <c r="O445" s="25"/>
      <c r="P445" s="25"/>
    </row>
    <row r="446" spans="1:16" ht="16.5" thickBot="1" x14ac:dyDescent="0.25">
      <c r="A446" s="197"/>
      <c r="B446" s="25"/>
      <c r="C446" s="198"/>
      <c r="D446" s="203"/>
      <c r="E446" s="25"/>
      <c r="F446" s="204"/>
      <c r="G446" s="25"/>
      <c r="H446" s="25"/>
      <c r="I446" s="25"/>
      <c r="K446" s="25"/>
      <c r="L446" s="25"/>
      <c r="M446" s="25"/>
      <c r="N446" s="25"/>
      <c r="O446" s="25"/>
      <c r="P446" s="25"/>
    </row>
    <row r="447" spans="1:16" ht="16.5" thickBot="1" x14ac:dyDescent="0.25">
      <c r="A447" s="197"/>
      <c r="B447" s="25"/>
      <c r="C447" s="198"/>
      <c r="D447" s="203"/>
      <c r="E447" s="25"/>
      <c r="F447" s="204"/>
      <c r="G447" s="25"/>
      <c r="H447" s="25"/>
      <c r="I447" s="25"/>
      <c r="K447" s="25"/>
      <c r="L447" s="25"/>
      <c r="M447" s="25"/>
      <c r="N447" s="25"/>
      <c r="O447" s="25"/>
      <c r="P447" s="25"/>
    </row>
    <row r="448" spans="1:16" ht="16.5" thickBot="1" x14ac:dyDescent="0.25">
      <c r="A448" s="197"/>
      <c r="B448" s="25"/>
      <c r="C448" s="198"/>
      <c r="D448" s="203"/>
      <c r="E448" s="25"/>
      <c r="F448" s="204"/>
      <c r="G448" s="25"/>
      <c r="H448" s="25"/>
      <c r="I448" s="25"/>
      <c r="K448" s="25"/>
      <c r="L448" s="25"/>
      <c r="M448" s="25"/>
      <c r="N448" s="25"/>
      <c r="O448" s="25"/>
      <c r="P448" s="25"/>
    </row>
    <row r="449" spans="1:16" ht="16.5" thickBot="1" x14ac:dyDescent="0.25">
      <c r="A449" s="197"/>
      <c r="B449" s="25"/>
      <c r="C449" s="198"/>
      <c r="D449" s="203"/>
      <c r="E449" s="25"/>
      <c r="F449" s="204"/>
      <c r="G449" s="25"/>
      <c r="H449" s="25"/>
      <c r="I449" s="25"/>
      <c r="K449" s="25"/>
      <c r="L449" s="25"/>
      <c r="M449" s="25"/>
      <c r="N449" s="25"/>
      <c r="O449" s="25"/>
      <c r="P449" s="25"/>
    </row>
    <row r="450" spans="1:16" ht="16.5" thickBot="1" x14ac:dyDescent="0.25">
      <c r="A450" s="197"/>
      <c r="B450" s="25"/>
      <c r="C450" s="198"/>
      <c r="D450" s="203"/>
      <c r="E450" s="25"/>
      <c r="F450" s="204"/>
      <c r="G450" s="25"/>
      <c r="H450" s="25"/>
      <c r="I450" s="25"/>
      <c r="K450" s="25"/>
      <c r="L450" s="25"/>
      <c r="M450" s="25"/>
      <c r="N450" s="25"/>
      <c r="O450" s="25"/>
      <c r="P450" s="25"/>
    </row>
    <row r="451" spans="1:16" ht="16.5" thickBot="1" x14ac:dyDescent="0.25">
      <c r="A451" s="197"/>
      <c r="B451" s="25"/>
      <c r="C451" s="198"/>
      <c r="D451" s="203"/>
      <c r="E451" s="25"/>
      <c r="F451" s="204"/>
      <c r="G451" s="25"/>
      <c r="H451" s="25"/>
      <c r="I451" s="25"/>
      <c r="K451" s="25"/>
      <c r="L451" s="25"/>
      <c r="M451" s="25"/>
      <c r="N451" s="25"/>
      <c r="O451" s="25"/>
      <c r="P451" s="25"/>
    </row>
    <row r="452" spans="1:16" ht="16.5" thickBot="1" x14ac:dyDescent="0.25">
      <c r="A452" s="197"/>
      <c r="B452" s="25"/>
      <c r="C452" s="198"/>
      <c r="D452" s="203"/>
      <c r="E452" s="25"/>
      <c r="F452" s="204"/>
      <c r="G452" s="25"/>
      <c r="H452" s="25"/>
      <c r="I452" s="25"/>
      <c r="K452" s="25"/>
      <c r="L452" s="25"/>
      <c r="M452" s="25"/>
      <c r="N452" s="25"/>
      <c r="O452" s="25"/>
      <c r="P452" s="25"/>
    </row>
    <row r="453" spans="1:16" ht="16.5" thickBot="1" x14ac:dyDescent="0.25">
      <c r="A453" s="197"/>
      <c r="B453" s="25"/>
      <c r="C453" s="198"/>
      <c r="D453" s="203"/>
      <c r="E453" s="25"/>
      <c r="F453" s="204"/>
      <c r="G453" s="25"/>
      <c r="H453" s="25"/>
      <c r="I453" s="25"/>
      <c r="K453" s="25"/>
      <c r="L453" s="25"/>
      <c r="M453" s="25"/>
      <c r="N453" s="25"/>
      <c r="O453" s="25"/>
      <c r="P453" s="25"/>
    </row>
    <row r="454" spans="1:16" ht="16.5" thickBot="1" x14ac:dyDescent="0.25">
      <c r="A454" s="197"/>
      <c r="B454" s="25"/>
      <c r="C454" s="198"/>
      <c r="D454" s="203"/>
      <c r="E454" s="25"/>
      <c r="F454" s="204"/>
      <c r="G454" s="25"/>
      <c r="H454" s="25"/>
      <c r="I454" s="25"/>
      <c r="K454" s="25"/>
      <c r="L454" s="25"/>
      <c r="M454" s="25"/>
      <c r="N454" s="25"/>
      <c r="O454" s="25"/>
      <c r="P454" s="25"/>
    </row>
    <row r="455" spans="1:16" ht="16.5" thickBot="1" x14ac:dyDescent="0.25">
      <c r="A455" s="197"/>
      <c r="B455" s="25"/>
      <c r="C455" s="198"/>
      <c r="D455" s="203"/>
      <c r="E455" s="25"/>
      <c r="F455" s="204"/>
      <c r="G455" s="25"/>
      <c r="H455" s="25"/>
      <c r="I455" s="25"/>
      <c r="K455" s="25"/>
      <c r="L455" s="25"/>
      <c r="M455" s="25"/>
      <c r="N455" s="25"/>
      <c r="O455" s="25"/>
      <c r="P455" s="25"/>
    </row>
    <row r="456" spans="1:16" ht="16.5" thickBot="1" x14ac:dyDescent="0.25">
      <c r="A456" s="197"/>
      <c r="B456" s="25"/>
      <c r="C456" s="198"/>
      <c r="D456" s="203"/>
      <c r="E456" s="25"/>
      <c r="F456" s="204"/>
      <c r="G456" s="25"/>
      <c r="H456" s="25"/>
      <c r="I456" s="25"/>
      <c r="K456" s="25"/>
      <c r="L456" s="25"/>
      <c r="M456" s="25"/>
      <c r="N456" s="25"/>
      <c r="O456" s="25"/>
      <c r="P456" s="25"/>
    </row>
    <row r="457" spans="1:16" ht="16.5" thickBot="1" x14ac:dyDescent="0.25">
      <c r="A457" s="197"/>
      <c r="B457" s="25"/>
      <c r="C457" s="198"/>
      <c r="D457" s="203"/>
      <c r="E457" s="25"/>
      <c r="F457" s="204"/>
      <c r="G457" s="25"/>
      <c r="H457" s="25"/>
      <c r="I457" s="25"/>
      <c r="K457" s="25"/>
      <c r="L457" s="25"/>
      <c r="M457" s="25"/>
      <c r="N457" s="25"/>
      <c r="O457" s="25"/>
      <c r="P457" s="25"/>
    </row>
    <row r="458" spans="1:16" ht="16.5" thickBot="1" x14ac:dyDescent="0.25">
      <c r="A458" s="197"/>
      <c r="B458" s="25"/>
      <c r="C458" s="198"/>
      <c r="D458" s="203"/>
      <c r="E458" s="25"/>
      <c r="F458" s="204"/>
      <c r="G458" s="25"/>
      <c r="H458" s="25"/>
      <c r="I458" s="25"/>
      <c r="K458" s="25"/>
      <c r="L458" s="25"/>
      <c r="M458" s="25"/>
      <c r="N458" s="25"/>
      <c r="O458" s="25"/>
      <c r="P458" s="25"/>
    </row>
    <row r="459" spans="1:16" ht="16.5" thickBot="1" x14ac:dyDescent="0.25">
      <c r="A459" s="197"/>
      <c r="B459" s="25"/>
      <c r="C459" s="198"/>
      <c r="D459" s="203"/>
      <c r="E459" s="25"/>
      <c r="F459" s="204"/>
      <c r="G459" s="25"/>
      <c r="H459" s="25"/>
      <c r="I459" s="25"/>
      <c r="K459" s="25"/>
      <c r="L459" s="25"/>
      <c r="M459" s="25"/>
      <c r="N459" s="25"/>
      <c r="O459" s="25"/>
      <c r="P459" s="25"/>
    </row>
    <row r="460" spans="1:16" ht="16.5" thickBot="1" x14ac:dyDescent="0.25">
      <c r="A460" s="197"/>
      <c r="B460" s="25"/>
      <c r="C460" s="198"/>
      <c r="D460" s="203"/>
      <c r="E460" s="25"/>
      <c r="F460" s="204"/>
      <c r="G460" s="25"/>
      <c r="H460" s="25"/>
      <c r="I460" s="25"/>
      <c r="K460" s="25"/>
      <c r="L460" s="25"/>
      <c r="M460" s="25"/>
      <c r="N460" s="25"/>
      <c r="O460" s="25"/>
      <c r="P460" s="25"/>
    </row>
    <row r="461" spans="1:16" ht="16.5" thickBot="1" x14ac:dyDescent="0.25">
      <c r="A461" s="197"/>
      <c r="B461" s="25"/>
      <c r="C461" s="198"/>
      <c r="D461" s="203"/>
      <c r="E461" s="25"/>
      <c r="F461" s="204"/>
      <c r="G461" s="25"/>
      <c r="H461" s="25"/>
      <c r="I461" s="25"/>
      <c r="K461" s="25"/>
      <c r="L461" s="25"/>
      <c r="M461" s="25"/>
      <c r="N461" s="25"/>
      <c r="O461" s="25"/>
      <c r="P461" s="25"/>
    </row>
    <row r="462" spans="1:16" ht="16.5" thickBot="1" x14ac:dyDescent="0.25">
      <c r="A462" s="197"/>
      <c r="B462" s="25"/>
      <c r="C462" s="198"/>
      <c r="D462" s="203"/>
      <c r="E462" s="25"/>
      <c r="F462" s="204"/>
      <c r="G462" s="25"/>
      <c r="H462" s="25"/>
      <c r="I462" s="25"/>
      <c r="K462" s="25"/>
      <c r="L462" s="25"/>
      <c r="M462" s="25"/>
      <c r="N462" s="25"/>
      <c r="O462" s="25"/>
      <c r="P462" s="25"/>
    </row>
    <row r="463" spans="1:16" ht="16.5" thickBot="1" x14ac:dyDescent="0.25">
      <c r="A463" s="197"/>
      <c r="B463" s="25"/>
      <c r="C463" s="198"/>
      <c r="D463" s="203"/>
      <c r="E463" s="25"/>
      <c r="F463" s="204"/>
      <c r="G463" s="25"/>
      <c r="H463" s="25"/>
      <c r="I463" s="25"/>
      <c r="K463" s="25"/>
      <c r="L463" s="25"/>
      <c r="M463" s="25"/>
      <c r="N463" s="25"/>
      <c r="O463" s="25"/>
      <c r="P463" s="25"/>
    </row>
    <row r="464" spans="1:16" ht="16.5" thickBot="1" x14ac:dyDescent="0.25">
      <c r="A464" s="197"/>
      <c r="B464" s="25"/>
      <c r="C464" s="198"/>
      <c r="D464" s="203"/>
      <c r="E464" s="25"/>
      <c r="F464" s="204"/>
      <c r="G464" s="25"/>
      <c r="H464" s="25"/>
      <c r="I464" s="25"/>
      <c r="K464" s="25"/>
      <c r="L464" s="25"/>
      <c r="M464" s="25"/>
      <c r="N464" s="25"/>
      <c r="O464" s="25"/>
      <c r="P464" s="25"/>
    </row>
    <row r="465" spans="1:16" ht="16.5" thickBot="1" x14ac:dyDescent="0.25">
      <c r="A465" s="197"/>
      <c r="B465" s="25"/>
      <c r="C465" s="198"/>
      <c r="D465" s="203"/>
      <c r="E465" s="25"/>
      <c r="F465" s="204"/>
      <c r="G465" s="25"/>
      <c r="H465" s="25"/>
      <c r="I465" s="25"/>
      <c r="K465" s="25"/>
      <c r="L465" s="25"/>
      <c r="M465" s="25"/>
      <c r="N465" s="25"/>
      <c r="O465" s="25"/>
      <c r="P465" s="25"/>
    </row>
    <row r="466" spans="1:16" ht="16.5" thickBot="1" x14ac:dyDescent="0.25">
      <c r="A466" s="197"/>
      <c r="B466" s="25"/>
      <c r="C466" s="198"/>
      <c r="D466" s="203"/>
      <c r="E466" s="25"/>
      <c r="F466" s="204"/>
      <c r="G466" s="25"/>
      <c r="H466" s="25"/>
      <c r="I466" s="25"/>
      <c r="K466" s="25"/>
      <c r="L466" s="25"/>
      <c r="M466" s="25"/>
      <c r="N466" s="25"/>
      <c r="O466" s="25"/>
      <c r="P466" s="25"/>
    </row>
    <row r="467" spans="1:16" ht="16.5" thickBot="1" x14ac:dyDescent="0.25">
      <c r="A467" s="197"/>
      <c r="B467" s="25"/>
      <c r="C467" s="198"/>
      <c r="D467" s="203"/>
      <c r="E467" s="25"/>
      <c r="F467" s="204"/>
      <c r="G467" s="25"/>
      <c r="H467" s="25"/>
      <c r="I467" s="25"/>
      <c r="K467" s="25"/>
      <c r="L467" s="25"/>
      <c r="M467" s="25"/>
      <c r="N467" s="25"/>
      <c r="O467" s="25"/>
      <c r="P467" s="25"/>
    </row>
    <row r="468" spans="1:16" ht="16.5" thickBot="1" x14ac:dyDescent="0.25">
      <c r="A468" s="197"/>
      <c r="B468" s="25"/>
      <c r="C468" s="198"/>
      <c r="D468" s="203"/>
      <c r="E468" s="25"/>
      <c r="F468" s="204"/>
      <c r="G468" s="25"/>
      <c r="H468" s="25"/>
      <c r="I468" s="25"/>
      <c r="K468" s="25"/>
      <c r="L468" s="25"/>
      <c r="M468" s="25"/>
      <c r="N468" s="25"/>
      <c r="O468" s="25"/>
      <c r="P468" s="25"/>
    </row>
    <row r="469" spans="1:16" ht="16.5" thickBot="1" x14ac:dyDescent="0.25">
      <c r="A469" s="197"/>
      <c r="B469" s="25"/>
      <c r="C469" s="198"/>
      <c r="D469" s="203"/>
      <c r="E469" s="25"/>
      <c r="F469" s="204"/>
      <c r="G469" s="25"/>
      <c r="H469" s="25"/>
      <c r="I469" s="25"/>
      <c r="K469" s="25"/>
      <c r="L469" s="25"/>
      <c r="M469" s="25"/>
      <c r="N469" s="25"/>
      <c r="O469" s="25"/>
      <c r="P469" s="25"/>
    </row>
    <row r="470" spans="1:16" ht="16.5" thickBot="1" x14ac:dyDescent="0.25">
      <c r="A470" s="197"/>
      <c r="B470" s="25"/>
      <c r="C470" s="198"/>
      <c r="D470" s="203"/>
      <c r="E470" s="25"/>
      <c r="F470" s="204"/>
      <c r="G470" s="25"/>
      <c r="H470" s="25"/>
      <c r="I470" s="25"/>
      <c r="K470" s="25"/>
      <c r="L470" s="25"/>
      <c r="M470" s="25"/>
      <c r="N470" s="25"/>
      <c r="O470" s="25"/>
      <c r="P470" s="25"/>
    </row>
    <row r="471" spans="1:16" ht="16.5" thickBot="1" x14ac:dyDescent="0.25">
      <c r="A471" s="197"/>
      <c r="B471" s="25"/>
      <c r="C471" s="198"/>
      <c r="D471" s="203"/>
      <c r="E471" s="25"/>
      <c r="F471" s="204"/>
      <c r="G471" s="25"/>
      <c r="H471" s="25"/>
      <c r="I471" s="25"/>
      <c r="K471" s="25"/>
      <c r="L471" s="25"/>
      <c r="M471" s="25"/>
      <c r="N471" s="25"/>
      <c r="O471" s="25"/>
      <c r="P471" s="25"/>
    </row>
    <row r="472" spans="1:16" ht="16.5" thickBot="1" x14ac:dyDescent="0.25">
      <c r="A472" s="197"/>
      <c r="B472" s="25"/>
      <c r="C472" s="198"/>
      <c r="D472" s="203"/>
      <c r="E472" s="25"/>
      <c r="F472" s="204"/>
      <c r="G472" s="25"/>
      <c r="H472" s="25"/>
      <c r="I472" s="25"/>
      <c r="K472" s="25"/>
      <c r="L472" s="25"/>
      <c r="M472" s="25"/>
      <c r="N472" s="25"/>
      <c r="O472" s="25"/>
      <c r="P472" s="25"/>
    </row>
    <row r="473" spans="1:16" ht="16.5" thickBot="1" x14ac:dyDescent="0.25">
      <c r="A473" s="197"/>
      <c r="B473" s="25"/>
      <c r="C473" s="198"/>
      <c r="D473" s="203"/>
      <c r="E473" s="25"/>
      <c r="F473" s="204"/>
      <c r="G473" s="25"/>
      <c r="H473" s="25"/>
      <c r="I473" s="25"/>
      <c r="K473" s="25"/>
      <c r="L473" s="25"/>
      <c r="M473" s="25"/>
      <c r="N473" s="25"/>
      <c r="O473" s="25"/>
      <c r="P473" s="25"/>
    </row>
    <row r="474" spans="1:16" ht="16.5" thickBot="1" x14ac:dyDescent="0.25">
      <c r="A474" s="197"/>
      <c r="B474" s="25"/>
      <c r="C474" s="198"/>
      <c r="D474" s="203"/>
      <c r="E474" s="25"/>
      <c r="F474" s="204"/>
      <c r="G474" s="25"/>
      <c r="H474" s="25"/>
      <c r="I474" s="25"/>
      <c r="K474" s="25"/>
      <c r="L474" s="25"/>
      <c r="M474" s="25"/>
      <c r="N474" s="25"/>
      <c r="O474" s="25"/>
      <c r="P474" s="25"/>
    </row>
    <row r="475" spans="1:16" ht="16.5" thickBot="1" x14ac:dyDescent="0.25">
      <c r="A475" s="197"/>
      <c r="B475" s="25"/>
      <c r="C475" s="198"/>
      <c r="D475" s="203"/>
      <c r="E475" s="25"/>
      <c r="F475" s="204"/>
      <c r="G475" s="25"/>
      <c r="H475" s="25"/>
      <c r="I475" s="25"/>
      <c r="K475" s="25"/>
      <c r="L475" s="25"/>
      <c r="M475" s="25"/>
      <c r="N475" s="25"/>
      <c r="O475" s="25"/>
      <c r="P475" s="25"/>
    </row>
    <row r="476" spans="1:16" ht="16.5" thickBot="1" x14ac:dyDescent="0.25">
      <c r="A476" s="197"/>
      <c r="B476" s="25"/>
      <c r="C476" s="198"/>
      <c r="D476" s="203"/>
      <c r="E476" s="25"/>
      <c r="F476" s="204"/>
      <c r="G476" s="25"/>
      <c r="H476" s="25"/>
      <c r="I476" s="25"/>
      <c r="K476" s="25"/>
      <c r="L476" s="25"/>
      <c r="M476" s="25"/>
      <c r="N476" s="25"/>
      <c r="O476" s="25"/>
      <c r="P476" s="25"/>
    </row>
    <row r="477" spans="1:16" ht="16.5" thickBot="1" x14ac:dyDescent="0.25">
      <c r="A477" s="197"/>
      <c r="B477" s="25"/>
      <c r="C477" s="198"/>
      <c r="D477" s="203"/>
      <c r="E477" s="25"/>
      <c r="F477" s="204"/>
      <c r="G477" s="25"/>
      <c r="H477" s="25"/>
      <c r="I477" s="25"/>
      <c r="K477" s="25"/>
      <c r="L477" s="25"/>
      <c r="M477" s="25"/>
      <c r="N477" s="25"/>
      <c r="O477" s="25"/>
      <c r="P477" s="25"/>
    </row>
    <row r="478" spans="1:16" ht="16.5" thickBot="1" x14ac:dyDescent="0.25">
      <c r="A478" s="197"/>
      <c r="B478" s="25"/>
      <c r="C478" s="198"/>
      <c r="D478" s="203"/>
      <c r="E478" s="25"/>
      <c r="F478" s="204"/>
      <c r="G478" s="25"/>
      <c r="H478" s="25"/>
      <c r="I478" s="25"/>
      <c r="K478" s="25"/>
      <c r="L478" s="25"/>
      <c r="M478" s="25"/>
      <c r="N478" s="25"/>
      <c r="O478" s="25"/>
      <c r="P478" s="25"/>
    </row>
    <row r="479" spans="1:16" ht="16.5" thickBot="1" x14ac:dyDescent="0.25">
      <c r="A479" s="197"/>
      <c r="B479" s="25"/>
      <c r="C479" s="198"/>
      <c r="D479" s="203"/>
      <c r="E479" s="25"/>
      <c r="F479" s="204"/>
      <c r="G479" s="25"/>
      <c r="H479" s="25"/>
      <c r="I479" s="25"/>
      <c r="K479" s="25"/>
      <c r="L479" s="25"/>
      <c r="M479" s="25"/>
      <c r="N479" s="25"/>
      <c r="O479" s="25"/>
      <c r="P479" s="25"/>
    </row>
    <row r="480" spans="1:16" ht="16.5" thickBot="1" x14ac:dyDescent="0.25">
      <c r="A480" s="197"/>
      <c r="B480" s="25"/>
      <c r="C480" s="198"/>
      <c r="D480" s="203"/>
      <c r="E480" s="25"/>
      <c r="F480" s="204"/>
      <c r="G480" s="25"/>
      <c r="H480" s="25"/>
      <c r="I480" s="25"/>
      <c r="K480" s="25"/>
      <c r="L480" s="25"/>
      <c r="M480" s="25"/>
      <c r="N480" s="25"/>
      <c r="O480" s="25"/>
      <c r="P480" s="25"/>
    </row>
    <row r="481" spans="1:16" ht="16.5" thickBot="1" x14ac:dyDescent="0.25">
      <c r="A481" s="197"/>
      <c r="B481" s="25"/>
      <c r="C481" s="198"/>
      <c r="D481" s="203"/>
      <c r="E481" s="25"/>
      <c r="F481" s="204"/>
      <c r="G481" s="25"/>
      <c r="H481" s="25"/>
      <c r="I481" s="25"/>
      <c r="K481" s="25"/>
      <c r="L481" s="25"/>
      <c r="M481" s="25"/>
      <c r="N481" s="25"/>
      <c r="O481" s="25"/>
      <c r="P481" s="25"/>
    </row>
    <row r="482" spans="1:16" ht="16.5" thickBot="1" x14ac:dyDescent="0.25">
      <c r="A482" s="197"/>
      <c r="B482" s="25"/>
      <c r="C482" s="198"/>
      <c r="D482" s="203"/>
      <c r="E482" s="25"/>
      <c r="F482" s="204"/>
      <c r="G482" s="25"/>
      <c r="H482" s="25"/>
      <c r="I482" s="25"/>
      <c r="K482" s="25"/>
      <c r="L482" s="25"/>
      <c r="M482" s="25"/>
      <c r="N482" s="25"/>
      <c r="O482" s="25"/>
      <c r="P482" s="25"/>
    </row>
    <row r="483" spans="1:16" ht="16.5" thickBot="1" x14ac:dyDescent="0.25">
      <c r="A483" s="197"/>
      <c r="B483" s="25"/>
      <c r="C483" s="198"/>
      <c r="D483" s="203"/>
      <c r="E483" s="25"/>
      <c r="F483" s="204"/>
      <c r="G483" s="25"/>
      <c r="H483" s="25"/>
      <c r="I483" s="25"/>
      <c r="K483" s="25"/>
      <c r="L483" s="25"/>
      <c r="M483" s="25"/>
      <c r="N483" s="25"/>
      <c r="O483" s="25"/>
      <c r="P483" s="25"/>
    </row>
    <row r="484" spans="1:16" ht="16.5" thickBot="1" x14ac:dyDescent="0.25">
      <c r="A484" s="197"/>
      <c r="B484" s="25"/>
      <c r="C484" s="198"/>
      <c r="D484" s="203"/>
      <c r="E484" s="25"/>
      <c r="F484" s="204"/>
      <c r="G484" s="25"/>
      <c r="H484" s="25"/>
      <c r="I484" s="25"/>
      <c r="K484" s="25"/>
      <c r="L484" s="25"/>
      <c r="M484" s="25"/>
      <c r="N484" s="25"/>
      <c r="O484" s="25"/>
      <c r="P484" s="25"/>
    </row>
    <row r="485" spans="1:16" ht="16.5" thickBot="1" x14ac:dyDescent="0.25">
      <c r="A485" s="197"/>
      <c r="B485" s="25"/>
      <c r="C485" s="198"/>
      <c r="D485" s="203"/>
      <c r="E485" s="25"/>
      <c r="F485" s="204"/>
      <c r="G485" s="25"/>
      <c r="H485" s="25"/>
      <c r="I485" s="25"/>
      <c r="K485" s="25"/>
      <c r="L485" s="25"/>
      <c r="M485" s="25"/>
      <c r="N485" s="25"/>
      <c r="O485" s="25"/>
      <c r="P485" s="25"/>
    </row>
    <row r="486" spans="1:16" ht="16.5" thickBot="1" x14ac:dyDescent="0.25">
      <c r="A486" s="197"/>
      <c r="B486" s="25"/>
      <c r="C486" s="198"/>
      <c r="D486" s="203"/>
      <c r="E486" s="25"/>
      <c r="F486" s="204"/>
      <c r="G486" s="25"/>
      <c r="H486" s="25"/>
      <c r="I486" s="25"/>
      <c r="K486" s="25"/>
      <c r="L486" s="25"/>
      <c r="M486" s="25"/>
      <c r="N486" s="25"/>
      <c r="O486" s="25"/>
      <c r="P486" s="25"/>
    </row>
    <row r="487" spans="1:16" ht="16.5" thickBot="1" x14ac:dyDescent="0.25">
      <c r="A487" s="197"/>
      <c r="B487" s="25"/>
      <c r="C487" s="198"/>
      <c r="D487" s="203"/>
      <c r="E487" s="25"/>
      <c r="F487" s="204"/>
      <c r="G487" s="25"/>
      <c r="H487" s="25"/>
      <c r="I487" s="25"/>
      <c r="K487" s="25"/>
      <c r="L487" s="25"/>
      <c r="M487" s="25"/>
      <c r="N487" s="25"/>
      <c r="O487" s="25"/>
      <c r="P487" s="25"/>
    </row>
    <row r="488" spans="1:16" ht="16.5" thickBot="1" x14ac:dyDescent="0.25">
      <c r="A488" s="197"/>
      <c r="B488" s="25"/>
      <c r="C488" s="198"/>
      <c r="D488" s="203"/>
      <c r="E488" s="25"/>
      <c r="F488" s="204"/>
      <c r="G488" s="25"/>
      <c r="H488" s="25"/>
      <c r="I488" s="25"/>
      <c r="K488" s="25"/>
      <c r="L488" s="25"/>
      <c r="M488" s="25"/>
      <c r="N488" s="25"/>
      <c r="O488" s="25"/>
      <c r="P488" s="25"/>
    </row>
    <row r="489" spans="1:16" ht="16.5" thickBot="1" x14ac:dyDescent="0.25">
      <c r="A489" s="197"/>
      <c r="B489" s="25"/>
      <c r="C489" s="198"/>
      <c r="D489" s="203"/>
      <c r="E489" s="25"/>
      <c r="F489" s="204"/>
      <c r="G489" s="25"/>
      <c r="H489" s="25"/>
      <c r="I489" s="25"/>
      <c r="K489" s="25"/>
      <c r="L489" s="25"/>
      <c r="M489" s="25"/>
      <c r="N489" s="25"/>
      <c r="O489" s="25"/>
      <c r="P489" s="25"/>
    </row>
    <row r="490" spans="1:16" ht="16.5" thickBot="1" x14ac:dyDescent="0.25">
      <c r="A490" s="197"/>
      <c r="B490" s="25"/>
      <c r="C490" s="198"/>
      <c r="D490" s="203"/>
      <c r="E490" s="25"/>
      <c r="F490" s="204"/>
      <c r="G490" s="25"/>
      <c r="H490" s="25"/>
      <c r="I490" s="25"/>
      <c r="K490" s="25"/>
      <c r="L490" s="25"/>
      <c r="M490" s="25"/>
      <c r="N490" s="25"/>
      <c r="O490" s="25"/>
      <c r="P490" s="25"/>
    </row>
    <row r="491" spans="1:16" ht="16.5" thickBot="1" x14ac:dyDescent="0.25">
      <c r="A491" s="197"/>
      <c r="B491" s="25"/>
      <c r="C491" s="198"/>
      <c r="D491" s="203"/>
      <c r="E491" s="25"/>
      <c r="F491" s="204"/>
      <c r="G491" s="25"/>
      <c r="H491" s="25"/>
      <c r="I491" s="25"/>
      <c r="K491" s="25"/>
      <c r="L491" s="25"/>
      <c r="M491" s="25"/>
      <c r="N491" s="25"/>
      <c r="O491" s="25"/>
      <c r="P491" s="25"/>
    </row>
    <row r="492" spans="1:16" ht="16.5" thickBot="1" x14ac:dyDescent="0.25">
      <c r="A492" s="197"/>
      <c r="B492" s="25"/>
      <c r="C492" s="198"/>
      <c r="D492" s="203"/>
      <c r="E492" s="25"/>
      <c r="F492" s="204"/>
      <c r="G492" s="25"/>
      <c r="H492" s="25"/>
      <c r="I492" s="25"/>
      <c r="K492" s="25"/>
      <c r="L492" s="25"/>
      <c r="M492" s="25"/>
      <c r="N492" s="25"/>
      <c r="O492" s="25"/>
      <c r="P492" s="25"/>
    </row>
    <row r="493" spans="1:16" ht="16.5" thickBot="1" x14ac:dyDescent="0.25">
      <c r="A493" s="197"/>
      <c r="B493" s="25"/>
      <c r="C493" s="198"/>
      <c r="D493" s="203"/>
      <c r="E493" s="25"/>
      <c r="F493" s="204"/>
      <c r="G493" s="25"/>
      <c r="H493" s="25"/>
      <c r="I493" s="25"/>
      <c r="K493" s="25"/>
      <c r="L493" s="25"/>
      <c r="M493" s="25"/>
      <c r="N493" s="25"/>
      <c r="O493" s="25"/>
      <c r="P493" s="25"/>
    </row>
    <row r="494" spans="1:16" ht="16.5" thickBot="1" x14ac:dyDescent="0.25">
      <c r="A494" s="197"/>
      <c r="B494" s="25"/>
      <c r="C494" s="198"/>
      <c r="D494" s="203"/>
      <c r="E494" s="25"/>
      <c r="F494" s="204"/>
      <c r="G494" s="25"/>
      <c r="H494" s="25"/>
      <c r="I494" s="25"/>
      <c r="K494" s="25"/>
      <c r="L494" s="25"/>
      <c r="M494" s="25"/>
      <c r="N494" s="25"/>
      <c r="O494" s="25"/>
      <c r="P494" s="25"/>
    </row>
    <row r="495" spans="1:16" ht="16.5" thickBot="1" x14ac:dyDescent="0.25">
      <c r="A495" s="197"/>
      <c r="B495" s="25"/>
      <c r="C495" s="198"/>
      <c r="D495" s="203"/>
      <c r="E495" s="25"/>
      <c r="F495" s="204"/>
      <c r="G495" s="25"/>
      <c r="H495" s="25"/>
      <c r="I495" s="25"/>
      <c r="K495" s="25"/>
      <c r="L495" s="25"/>
      <c r="M495" s="25"/>
      <c r="N495" s="25"/>
      <c r="O495" s="25"/>
      <c r="P495" s="25"/>
    </row>
    <row r="496" spans="1:16" ht="16.5" thickBot="1" x14ac:dyDescent="0.25">
      <c r="A496" s="197"/>
      <c r="B496" s="25"/>
      <c r="C496" s="198"/>
      <c r="D496" s="203"/>
      <c r="E496" s="25"/>
      <c r="F496" s="204"/>
      <c r="G496" s="25"/>
      <c r="H496" s="25"/>
      <c r="I496" s="25"/>
      <c r="K496" s="25"/>
      <c r="L496" s="25"/>
      <c r="M496" s="25"/>
      <c r="N496" s="25"/>
      <c r="O496" s="25"/>
      <c r="P496" s="25"/>
    </row>
    <row r="497" spans="1:16" ht="16.5" thickBot="1" x14ac:dyDescent="0.25">
      <c r="A497" s="197"/>
      <c r="B497" s="25"/>
      <c r="C497" s="198"/>
      <c r="D497" s="203"/>
      <c r="E497" s="25"/>
      <c r="F497" s="204"/>
      <c r="G497" s="25"/>
      <c r="H497" s="25"/>
      <c r="I497" s="25"/>
      <c r="K497" s="25"/>
      <c r="L497" s="25"/>
      <c r="M497" s="25"/>
      <c r="N497" s="25"/>
      <c r="O497" s="25"/>
      <c r="P497" s="25"/>
    </row>
    <row r="498" spans="1:16" ht="16.5" thickBot="1" x14ac:dyDescent="0.25">
      <c r="A498" s="197"/>
      <c r="B498" s="25"/>
      <c r="C498" s="198"/>
      <c r="D498" s="203"/>
      <c r="E498" s="25"/>
      <c r="F498" s="204"/>
      <c r="G498" s="25"/>
      <c r="H498" s="25"/>
      <c r="I498" s="25"/>
      <c r="K498" s="25"/>
      <c r="L498" s="25"/>
      <c r="M498" s="25"/>
      <c r="N498" s="25"/>
      <c r="O498" s="25"/>
      <c r="P498" s="25"/>
    </row>
    <row r="499" spans="1:16" ht="16.5" thickBot="1" x14ac:dyDescent="0.25">
      <c r="A499" s="197"/>
      <c r="B499" s="25"/>
      <c r="C499" s="198"/>
      <c r="D499" s="203"/>
      <c r="E499" s="25"/>
      <c r="F499" s="204"/>
      <c r="G499" s="25"/>
      <c r="H499" s="25"/>
      <c r="I499" s="25"/>
      <c r="K499" s="25"/>
      <c r="L499" s="25"/>
      <c r="M499" s="25"/>
      <c r="N499" s="25"/>
      <c r="O499" s="25"/>
      <c r="P499" s="25"/>
    </row>
    <row r="500" spans="1:16" ht="16.5" thickBot="1" x14ac:dyDescent="0.25">
      <c r="A500" s="197"/>
      <c r="B500" s="25"/>
      <c r="C500" s="198"/>
      <c r="D500" s="203"/>
      <c r="E500" s="25"/>
      <c r="F500" s="204"/>
      <c r="G500" s="25"/>
      <c r="H500" s="25"/>
      <c r="I500" s="25"/>
      <c r="K500" s="25"/>
      <c r="L500" s="25"/>
      <c r="M500" s="25"/>
      <c r="N500" s="25"/>
      <c r="O500" s="25"/>
      <c r="P500" s="25"/>
    </row>
    <row r="501" spans="1:16" ht="16.5" thickBot="1" x14ac:dyDescent="0.25">
      <c r="A501" s="197"/>
      <c r="B501" s="25"/>
      <c r="C501" s="198"/>
      <c r="D501" s="203"/>
      <c r="E501" s="25"/>
      <c r="F501" s="204"/>
      <c r="G501" s="25"/>
      <c r="H501" s="25"/>
      <c r="I501" s="25"/>
      <c r="K501" s="25"/>
      <c r="L501" s="25"/>
      <c r="M501" s="25"/>
      <c r="N501" s="25"/>
      <c r="O501" s="25"/>
      <c r="P501" s="25"/>
    </row>
    <row r="502" spans="1:16" ht="16.5" thickBot="1" x14ac:dyDescent="0.25">
      <c r="A502" s="197"/>
      <c r="B502" s="25"/>
      <c r="C502" s="198"/>
      <c r="D502" s="203"/>
      <c r="E502" s="25"/>
      <c r="F502" s="204"/>
      <c r="G502" s="25"/>
      <c r="H502" s="25"/>
      <c r="I502" s="25"/>
      <c r="K502" s="25"/>
      <c r="L502" s="25"/>
      <c r="M502" s="25"/>
      <c r="N502" s="25"/>
      <c r="O502" s="25"/>
      <c r="P502" s="25"/>
    </row>
    <row r="503" spans="1:16" ht="16.5" thickBot="1" x14ac:dyDescent="0.25">
      <c r="A503" s="197"/>
      <c r="B503" s="25"/>
      <c r="C503" s="198"/>
      <c r="D503" s="203"/>
      <c r="E503" s="25"/>
      <c r="F503" s="204"/>
      <c r="G503" s="25"/>
      <c r="H503" s="25"/>
      <c r="I503" s="25"/>
      <c r="K503" s="25"/>
      <c r="L503" s="25"/>
      <c r="M503" s="25"/>
      <c r="N503" s="25"/>
      <c r="O503" s="25"/>
      <c r="P503" s="25"/>
    </row>
    <row r="504" spans="1:16" ht="16.5" thickBot="1" x14ac:dyDescent="0.25">
      <c r="A504" s="197"/>
      <c r="B504" s="25"/>
      <c r="C504" s="198"/>
      <c r="D504" s="203"/>
      <c r="E504" s="25"/>
      <c r="F504" s="204"/>
      <c r="G504" s="25"/>
      <c r="H504" s="25"/>
      <c r="I504" s="25"/>
      <c r="K504" s="25"/>
      <c r="L504" s="25"/>
      <c r="M504" s="25"/>
      <c r="N504" s="25"/>
      <c r="O504" s="25"/>
      <c r="P504" s="25"/>
    </row>
    <row r="505" spans="1:16" ht="16.5" thickBot="1" x14ac:dyDescent="0.25">
      <c r="A505" s="197"/>
      <c r="B505" s="25"/>
      <c r="C505" s="198"/>
      <c r="D505" s="203"/>
      <c r="E505" s="25"/>
      <c r="F505" s="204"/>
      <c r="G505" s="25"/>
      <c r="H505" s="25"/>
      <c r="I505" s="25"/>
      <c r="K505" s="25"/>
      <c r="L505" s="25"/>
      <c r="M505" s="25"/>
      <c r="N505" s="25"/>
      <c r="O505" s="25"/>
      <c r="P505" s="25"/>
    </row>
    <row r="506" spans="1:16" ht="16.5" thickBot="1" x14ac:dyDescent="0.25">
      <c r="A506" s="197"/>
      <c r="B506" s="25"/>
      <c r="C506" s="198"/>
      <c r="D506" s="203"/>
      <c r="E506" s="25"/>
      <c r="F506" s="204"/>
      <c r="G506" s="25"/>
      <c r="H506" s="25"/>
      <c r="I506" s="25"/>
      <c r="K506" s="25"/>
      <c r="L506" s="25"/>
      <c r="M506" s="25"/>
      <c r="N506" s="25"/>
      <c r="O506" s="25"/>
      <c r="P506" s="25"/>
    </row>
    <row r="507" spans="1:16" ht="16.5" thickBot="1" x14ac:dyDescent="0.25">
      <c r="A507" s="197"/>
      <c r="B507" s="25"/>
      <c r="C507" s="198"/>
      <c r="D507" s="203"/>
      <c r="E507" s="25"/>
      <c r="F507" s="204"/>
      <c r="G507" s="25"/>
      <c r="H507" s="25"/>
      <c r="I507" s="25"/>
      <c r="K507" s="25"/>
      <c r="L507" s="25"/>
      <c r="M507" s="25"/>
      <c r="N507" s="25"/>
      <c r="O507" s="25"/>
      <c r="P507" s="25"/>
    </row>
    <row r="508" spans="1:16" ht="16.5" thickBot="1" x14ac:dyDescent="0.25">
      <c r="A508" s="197"/>
      <c r="B508" s="25"/>
      <c r="C508" s="198"/>
      <c r="D508" s="203"/>
      <c r="E508" s="25"/>
      <c r="F508" s="204"/>
      <c r="G508" s="25"/>
      <c r="H508" s="25"/>
      <c r="I508" s="25"/>
      <c r="K508" s="25"/>
      <c r="L508" s="25"/>
      <c r="M508" s="25"/>
      <c r="N508" s="25"/>
      <c r="O508" s="25"/>
      <c r="P508" s="25"/>
    </row>
    <row r="509" spans="1:16" ht="16.5" thickBot="1" x14ac:dyDescent="0.25">
      <c r="A509" s="197"/>
      <c r="B509" s="25"/>
      <c r="C509" s="198"/>
      <c r="D509" s="203"/>
      <c r="E509" s="25"/>
      <c r="F509" s="204"/>
      <c r="G509" s="25"/>
      <c r="H509" s="25"/>
      <c r="I509" s="25"/>
      <c r="K509" s="25"/>
      <c r="L509" s="25"/>
      <c r="M509" s="25"/>
      <c r="N509" s="25"/>
      <c r="O509" s="25"/>
      <c r="P509" s="25"/>
    </row>
    <row r="510" spans="1:16" ht="16.5" thickBot="1" x14ac:dyDescent="0.25">
      <c r="A510" s="197"/>
      <c r="B510" s="25"/>
      <c r="C510" s="198"/>
      <c r="D510" s="203"/>
      <c r="E510" s="25"/>
      <c r="F510" s="204"/>
      <c r="G510" s="25"/>
      <c r="H510" s="25"/>
      <c r="I510" s="25"/>
      <c r="K510" s="25"/>
      <c r="L510" s="25"/>
      <c r="M510" s="25"/>
      <c r="N510" s="25"/>
      <c r="O510" s="25"/>
      <c r="P510" s="25"/>
    </row>
    <row r="511" spans="1:16" ht="16.5" thickBot="1" x14ac:dyDescent="0.25">
      <c r="A511" s="197"/>
      <c r="B511" s="25"/>
      <c r="C511" s="198"/>
      <c r="D511" s="203"/>
      <c r="E511" s="25"/>
      <c r="F511" s="204"/>
      <c r="G511" s="25"/>
      <c r="H511" s="25"/>
      <c r="I511" s="25"/>
      <c r="K511" s="25"/>
      <c r="L511" s="25"/>
      <c r="M511" s="25"/>
      <c r="N511" s="25"/>
      <c r="O511" s="25"/>
      <c r="P511" s="25"/>
    </row>
    <row r="512" spans="1:16" ht="16.5" thickBot="1" x14ac:dyDescent="0.25">
      <c r="A512" s="197"/>
      <c r="B512" s="25"/>
      <c r="C512" s="198"/>
      <c r="D512" s="203"/>
      <c r="E512" s="25"/>
      <c r="F512" s="204"/>
      <c r="G512" s="25"/>
      <c r="H512" s="25"/>
      <c r="I512" s="25"/>
      <c r="K512" s="25"/>
      <c r="L512" s="25"/>
      <c r="M512" s="25"/>
      <c r="N512" s="25"/>
      <c r="O512" s="25"/>
      <c r="P512" s="25"/>
    </row>
    <row r="513" spans="1:16" ht="16.5" thickBot="1" x14ac:dyDescent="0.25">
      <c r="A513" s="197"/>
      <c r="B513" s="25"/>
      <c r="C513" s="198"/>
      <c r="D513" s="203"/>
      <c r="E513" s="25"/>
      <c r="F513" s="204"/>
      <c r="G513" s="25"/>
      <c r="H513" s="25"/>
      <c r="I513" s="25"/>
      <c r="K513" s="25"/>
      <c r="L513" s="25"/>
      <c r="M513" s="25"/>
      <c r="N513" s="25"/>
      <c r="O513" s="25"/>
      <c r="P513" s="25"/>
    </row>
    <row r="514" spans="1:16" ht="16.5" thickBot="1" x14ac:dyDescent="0.25">
      <c r="A514" s="197"/>
      <c r="B514" s="25"/>
      <c r="C514" s="198"/>
      <c r="D514" s="203"/>
      <c r="E514" s="25"/>
      <c r="F514" s="204"/>
      <c r="G514" s="25"/>
      <c r="H514" s="25"/>
      <c r="I514" s="25"/>
      <c r="K514" s="25"/>
      <c r="L514" s="25"/>
      <c r="M514" s="25"/>
      <c r="N514" s="25"/>
      <c r="O514" s="25"/>
      <c r="P514" s="25"/>
    </row>
    <row r="515" spans="1:16" ht="16.5" thickBot="1" x14ac:dyDescent="0.25">
      <c r="A515" s="197"/>
      <c r="B515" s="25"/>
      <c r="C515" s="198"/>
      <c r="D515" s="203"/>
      <c r="E515" s="25"/>
      <c r="F515" s="204"/>
      <c r="G515" s="25"/>
      <c r="H515" s="25"/>
      <c r="I515" s="25"/>
      <c r="K515" s="25"/>
      <c r="L515" s="25"/>
      <c r="M515" s="25"/>
      <c r="N515" s="25"/>
      <c r="O515" s="25"/>
      <c r="P515" s="25"/>
    </row>
    <row r="516" spans="1:16" ht="16.5" thickBot="1" x14ac:dyDescent="0.25">
      <c r="A516" s="197"/>
      <c r="B516" s="25"/>
      <c r="C516" s="198"/>
      <c r="D516" s="203"/>
      <c r="E516" s="25"/>
      <c r="F516" s="204"/>
      <c r="G516" s="25"/>
      <c r="H516" s="25"/>
      <c r="I516" s="25"/>
      <c r="K516" s="25"/>
      <c r="L516" s="25"/>
      <c r="M516" s="25"/>
      <c r="N516" s="25"/>
      <c r="O516" s="25"/>
      <c r="P516" s="25"/>
    </row>
    <row r="517" spans="1:16" ht="16.5" thickBot="1" x14ac:dyDescent="0.25">
      <c r="A517" s="197"/>
      <c r="B517" s="25"/>
      <c r="C517" s="198"/>
      <c r="D517" s="203"/>
      <c r="E517" s="25"/>
      <c r="F517" s="204"/>
      <c r="G517" s="25"/>
      <c r="H517" s="25"/>
      <c r="I517" s="25"/>
      <c r="K517" s="25"/>
      <c r="L517" s="25"/>
      <c r="M517" s="25"/>
      <c r="N517" s="25"/>
      <c r="O517" s="25"/>
      <c r="P517" s="25"/>
    </row>
    <row r="518" spans="1:16" ht="16.5" thickBot="1" x14ac:dyDescent="0.25">
      <c r="A518" s="197"/>
      <c r="B518" s="25"/>
      <c r="C518" s="198"/>
      <c r="D518" s="203"/>
      <c r="E518" s="25"/>
      <c r="F518" s="204"/>
      <c r="G518" s="25"/>
      <c r="H518" s="25"/>
      <c r="I518" s="25"/>
      <c r="K518" s="25"/>
      <c r="L518" s="25"/>
      <c r="M518" s="25"/>
      <c r="N518" s="25"/>
      <c r="O518" s="25"/>
      <c r="P518" s="25"/>
    </row>
    <row r="519" spans="1:16" ht="16.5" thickBot="1" x14ac:dyDescent="0.25">
      <c r="A519" s="197"/>
      <c r="B519" s="25"/>
      <c r="C519" s="198"/>
      <c r="D519" s="203"/>
      <c r="E519" s="25"/>
      <c r="F519" s="204"/>
      <c r="G519" s="25"/>
      <c r="H519" s="25"/>
      <c r="I519" s="25"/>
      <c r="K519" s="25"/>
      <c r="L519" s="25"/>
      <c r="M519" s="25"/>
      <c r="N519" s="25"/>
      <c r="O519" s="25"/>
      <c r="P519" s="25"/>
    </row>
    <row r="520" spans="1:16" ht="16.5" thickBot="1" x14ac:dyDescent="0.25">
      <c r="A520" s="197"/>
      <c r="B520" s="25"/>
      <c r="C520" s="198"/>
      <c r="D520" s="203"/>
      <c r="E520" s="25"/>
      <c r="F520" s="204"/>
      <c r="G520" s="25"/>
      <c r="H520" s="25"/>
      <c r="I520" s="25"/>
      <c r="K520" s="25"/>
      <c r="L520" s="25"/>
      <c r="M520" s="25"/>
      <c r="N520" s="25"/>
      <c r="O520" s="25"/>
      <c r="P520" s="25"/>
    </row>
    <row r="521" spans="1:16" ht="16.5" thickBot="1" x14ac:dyDescent="0.25">
      <c r="A521" s="197"/>
      <c r="B521" s="25"/>
      <c r="C521" s="198"/>
      <c r="D521" s="203"/>
      <c r="E521" s="25"/>
      <c r="F521" s="204"/>
      <c r="G521" s="25"/>
      <c r="H521" s="25"/>
      <c r="I521" s="25"/>
      <c r="K521" s="25"/>
      <c r="L521" s="25"/>
      <c r="M521" s="25"/>
      <c r="N521" s="25"/>
      <c r="O521" s="25"/>
      <c r="P521" s="25"/>
    </row>
    <row r="522" spans="1:16" ht="16.5" thickBot="1" x14ac:dyDescent="0.25">
      <c r="A522" s="197"/>
      <c r="B522" s="25"/>
      <c r="C522" s="198"/>
      <c r="D522" s="203"/>
      <c r="E522" s="25"/>
      <c r="F522" s="204"/>
      <c r="G522" s="25"/>
      <c r="H522" s="25"/>
      <c r="I522" s="25"/>
      <c r="K522" s="25"/>
      <c r="L522" s="25"/>
      <c r="M522" s="25"/>
      <c r="N522" s="25"/>
      <c r="O522" s="25"/>
      <c r="P522" s="25"/>
    </row>
    <row r="523" spans="1:16" ht="16.5" thickBot="1" x14ac:dyDescent="0.25">
      <c r="A523" s="197"/>
      <c r="B523" s="25"/>
      <c r="C523" s="198"/>
      <c r="D523" s="203"/>
      <c r="E523" s="25"/>
      <c r="F523" s="204"/>
      <c r="G523" s="25"/>
      <c r="H523" s="25"/>
      <c r="I523" s="25"/>
      <c r="K523" s="25"/>
      <c r="L523" s="25"/>
      <c r="M523" s="25"/>
      <c r="N523" s="25"/>
      <c r="O523" s="25"/>
      <c r="P523" s="25"/>
    </row>
    <row r="524" spans="1:16" ht="16.5" thickBot="1" x14ac:dyDescent="0.25">
      <c r="A524" s="197"/>
      <c r="B524" s="25"/>
      <c r="C524" s="198"/>
      <c r="D524" s="203"/>
      <c r="E524" s="25"/>
      <c r="F524" s="204"/>
      <c r="G524" s="25"/>
      <c r="H524" s="25"/>
      <c r="I524" s="25"/>
      <c r="K524" s="25"/>
      <c r="L524" s="25"/>
      <c r="M524" s="25"/>
      <c r="N524" s="25"/>
      <c r="O524" s="25"/>
      <c r="P524" s="25"/>
    </row>
    <row r="525" spans="1:16" ht="16.5" thickBot="1" x14ac:dyDescent="0.25">
      <c r="A525" s="197"/>
      <c r="B525" s="25"/>
      <c r="C525" s="198"/>
      <c r="D525" s="203"/>
      <c r="E525" s="25"/>
      <c r="F525" s="204"/>
      <c r="G525" s="25"/>
      <c r="H525" s="25"/>
      <c r="I525" s="25"/>
      <c r="K525" s="25"/>
      <c r="L525" s="25"/>
      <c r="M525" s="25"/>
      <c r="N525" s="25"/>
      <c r="O525" s="25"/>
      <c r="P525" s="25"/>
    </row>
    <row r="526" spans="1:16" ht="16.5" thickBot="1" x14ac:dyDescent="0.25">
      <c r="A526" s="197"/>
      <c r="B526" s="25"/>
      <c r="C526" s="198"/>
      <c r="D526" s="203"/>
      <c r="E526" s="25"/>
      <c r="F526" s="204"/>
      <c r="G526" s="25"/>
      <c r="H526" s="25"/>
      <c r="I526" s="25"/>
      <c r="K526" s="25"/>
      <c r="L526" s="25"/>
      <c r="M526" s="25"/>
      <c r="N526" s="25"/>
      <c r="O526" s="25"/>
      <c r="P526" s="25"/>
    </row>
    <row r="527" spans="1:16" ht="16.5" thickBot="1" x14ac:dyDescent="0.25">
      <c r="A527" s="197"/>
      <c r="B527" s="25"/>
      <c r="C527" s="198"/>
      <c r="D527" s="203"/>
      <c r="E527" s="25"/>
      <c r="F527" s="204"/>
      <c r="G527" s="25"/>
      <c r="H527" s="25"/>
      <c r="I527" s="25"/>
      <c r="K527" s="25"/>
      <c r="L527" s="25"/>
      <c r="M527" s="25"/>
      <c r="N527" s="25"/>
      <c r="O527" s="25"/>
      <c r="P527" s="25"/>
    </row>
    <row r="528" spans="1:16" ht="16.5" thickBot="1" x14ac:dyDescent="0.25">
      <c r="A528" s="197"/>
      <c r="B528" s="25"/>
      <c r="C528" s="198"/>
      <c r="D528" s="203"/>
      <c r="E528" s="25"/>
      <c r="F528" s="204"/>
      <c r="G528" s="25"/>
      <c r="H528" s="25"/>
      <c r="I528" s="25"/>
      <c r="K528" s="25"/>
      <c r="L528" s="25"/>
      <c r="M528" s="25"/>
      <c r="N528" s="25"/>
      <c r="O528" s="25"/>
      <c r="P528" s="25"/>
    </row>
    <row r="529" spans="1:16" ht="16.5" thickBot="1" x14ac:dyDescent="0.25">
      <c r="A529" s="197"/>
      <c r="B529" s="25"/>
      <c r="C529" s="198"/>
      <c r="D529" s="203"/>
      <c r="E529" s="25"/>
      <c r="F529" s="204"/>
      <c r="G529" s="25"/>
      <c r="H529" s="25"/>
      <c r="I529" s="25"/>
      <c r="K529" s="25"/>
      <c r="L529" s="25"/>
      <c r="M529" s="25"/>
      <c r="N529" s="25"/>
      <c r="O529" s="25"/>
      <c r="P529" s="25"/>
    </row>
    <row r="530" spans="1:16" ht="16.5" thickBot="1" x14ac:dyDescent="0.25">
      <c r="A530" s="197"/>
      <c r="B530" s="25"/>
      <c r="C530" s="198"/>
      <c r="D530" s="203"/>
      <c r="E530" s="25"/>
      <c r="F530" s="204"/>
      <c r="G530" s="25"/>
      <c r="H530" s="25"/>
      <c r="I530" s="25"/>
      <c r="K530" s="25"/>
      <c r="L530" s="25"/>
      <c r="M530" s="25"/>
      <c r="N530" s="25"/>
      <c r="O530" s="25"/>
      <c r="P530" s="25"/>
    </row>
    <row r="531" spans="1:16" ht="16.5" thickBot="1" x14ac:dyDescent="0.25">
      <c r="A531" s="197"/>
      <c r="B531" s="25"/>
      <c r="C531" s="198"/>
      <c r="D531" s="203"/>
      <c r="E531" s="25"/>
      <c r="F531" s="204"/>
      <c r="G531" s="25"/>
      <c r="H531" s="25"/>
      <c r="I531" s="25"/>
      <c r="K531" s="25"/>
      <c r="L531" s="25"/>
      <c r="M531" s="25"/>
      <c r="N531" s="25"/>
      <c r="O531" s="25"/>
      <c r="P531" s="25"/>
    </row>
    <row r="532" spans="1:16" ht="16.5" thickBot="1" x14ac:dyDescent="0.25">
      <c r="A532" s="197"/>
      <c r="B532" s="25"/>
      <c r="C532" s="198"/>
      <c r="D532" s="203"/>
      <c r="E532" s="25"/>
      <c r="F532" s="204"/>
      <c r="G532" s="25"/>
      <c r="H532" s="25"/>
      <c r="I532" s="25"/>
      <c r="K532" s="25"/>
      <c r="L532" s="25"/>
      <c r="M532" s="25"/>
      <c r="N532" s="25"/>
      <c r="O532" s="25"/>
      <c r="P532" s="25"/>
    </row>
    <row r="533" spans="1:16" ht="16.5" thickBot="1" x14ac:dyDescent="0.25">
      <c r="A533" s="197"/>
      <c r="B533" s="25"/>
      <c r="C533" s="198"/>
      <c r="D533" s="203"/>
      <c r="E533" s="25"/>
      <c r="F533" s="204"/>
      <c r="G533" s="25"/>
      <c r="H533" s="25"/>
      <c r="I533" s="25"/>
      <c r="K533" s="25"/>
      <c r="L533" s="25"/>
      <c r="M533" s="25"/>
      <c r="N533" s="25"/>
      <c r="O533" s="25"/>
      <c r="P533" s="25"/>
    </row>
    <row r="534" spans="1:16" ht="16.5" thickBot="1" x14ac:dyDescent="0.25">
      <c r="A534" s="197"/>
      <c r="B534" s="25"/>
      <c r="C534" s="198"/>
      <c r="D534" s="203"/>
      <c r="E534" s="25"/>
      <c r="F534" s="204"/>
      <c r="G534" s="25"/>
      <c r="H534" s="25"/>
      <c r="I534" s="25"/>
      <c r="K534" s="25"/>
      <c r="L534" s="25"/>
      <c r="M534" s="25"/>
      <c r="N534" s="25"/>
      <c r="O534" s="25"/>
      <c r="P534" s="25"/>
    </row>
    <row r="535" spans="1:16" ht="16.5" thickBot="1" x14ac:dyDescent="0.25">
      <c r="A535" s="197"/>
      <c r="B535" s="25"/>
      <c r="C535" s="198"/>
      <c r="D535" s="203"/>
      <c r="E535" s="25"/>
      <c r="F535" s="204"/>
      <c r="G535" s="25"/>
      <c r="H535" s="25"/>
      <c r="I535" s="25"/>
      <c r="K535" s="25"/>
      <c r="L535" s="25"/>
      <c r="M535" s="25"/>
      <c r="N535" s="25"/>
      <c r="O535" s="25"/>
      <c r="P535" s="25"/>
    </row>
    <row r="536" spans="1:16" ht="16.5" thickBot="1" x14ac:dyDescent="0.25">
      <c r="A536" s="197"/>
      <c r="B536" s="25"/>
      <c r="C536" s="198"/>
      <c r="D536" s="203"/>
      <c r="E536" s="25"/>
      <c r="F536" s="204"/>
      <c r="G536" s="25"/>
      <c r="H536" s="25"/>
      <c r="I536" s="25"/>
      <c r="K536" s="25"/>
      <c r="L536" s="25"/>
      <c r="M536" s="25"/>
      <c r="N536" s="25"/>
      <c r="O536" s="25"/>
      <c r="P536" s="25"/>
    </row>
    <row r="537" spans="1:16" ht="16.5" thickBot="1" x14ac:dyDescent="0.25">
      <c r="A537" s="197"/>
      <c r="B537" s="25"/>
      <c r="C537" s="198"/>
      <c r="D537" s="203"/>
      <c r="E537" s="25"/>
      <c r="F537" s="204"/>
      <c r="G537" s="25"/>
      <c r="H537" s="25"/>
      <c r="I537" s="25"/>
      <c r="K537" s="25"/>
      <c r="L537" s="25"/>
      <c r="M537" s="25"/>
      <c r="N537" s="25"/>
      <c r="O537" s="25"/>
      <c r="P537" s="25"/>
    </row>
    <row r="538" spans="1:16" ht="16.5" thickBot="1" x14ac:dyDescent="0.25">
      <c r="A538" s="197"/>
      <c r="B538" s="25"/>
      <c r="C538" s="198"/>
      <c r="D538" s="203"/>
      <c r="E538" s="25"/>
      <c r="F538" s="204"/>
      <c r="G538" s="25"/>
      <c r="H538" s="25"/>
      <c r="I538" s="25"/>
      <c r="K538" s="25"/>
      <c r="L538" s="25"/>
      <c r="M538" s="25"/>
      <c r="N538" s="25"/>
      <c r="O538" s="25"/>
      <c r="P538" s="25"/>
    </row>
    <row r="539" spans="1:16" ht="16.5" thickBot="1" x14ac:dyDescent="0.25">
      <c r="A539" s="197"/>
      <c r="B539" s="25"/>
      <c r="C539" s="198"/>
      <c r="D539" s="203"/>
      <c r="E539" s="25"/>
      <c r="F539" s="204"/>
      <c r="G539" s="25"/>
      <c r="H539" s="25"/>
      <c r="I539" s="25"/>
      <c r="K539" s="25"/>
      <c r="L539" s="25"/>
      <c r="M539" s="25"/>
      <c r="N539" s="25"/>
      <c r="O539" s="25"/>
      <c r="P539" s="25"/>
    </row>
    <row r="540" spans="1:16" ht="16.5" thickBot="1" x14ac:dyDescent="0.25">
      <c r="A540" s="197"/>
      <c r="B540" s="25"/>
      <c r="C540" s="198"/>
      <c r="D540" s="203"/>
      <c r="E540" s="25"/>
      <c r="F540" s="204"/>
      <c r="G540" s="25"/>
      <c r="H540" s="25"/>
      <c r="I540" s="25"/>
      <c r="K540" s="25"/>
      <c r="L540" s="25"/>
      <c r="M540" s="25"/>
      <c r="N540" s="25"/>
      <c r="O540" s="25"/>
      <c r="P540" s="25"/>
    </row>
    <row r="541" spans="1:16" ht="16.5" thickBot="1" x14ac:dyDescent="0.25">
      <c r="A541" s="197"/>
      <c r="B541" s="25"/>
      <c r="C541" s="198"/>
      <c r="D541" s="203"/>
      <c r="E541" s="25"/>
      <c r="F541" s="204"/>
      <c r="G541" s="25"/>
      <c r="H541" s="25"/>
      <c r="I541" s="25"/>
      <c r="K541" s="25"/>
      <c r="L541" s="25"/>
      <c r="M541" s="25"/>
      <c r="N541" s="25"/>
      <c r="O541" s="25"/>
      <c r="P541" s="25"/>
    </row>
    <row r="542" spans="1:16" ht="16.5" thickBot="1" x14ac:dyDescent="0.25">
      <c r="A542" s="197"/>
      <c r="B542" s="25"/>
      <c r="C542" s="198"/>
      <c r="D542" s="203"/>
      <c r="E542" s="25"/>
      <c r="F542" s="204"/>
      <c r="G542" s="25"/>
      <c r="H542" s="25"/>
      <c r="I542" s="25"/>
      <c r="K542" s="25"/>
      <c r="L542" s="25"/>
      <c r="M542" s="25"/>
      <c r="N542" s="25"/>
      <c r="O542" s="25"/>
      <c r="P542" s="25"/>
    </row>
    <row r="543" spans="1:16" ht="16.5" thickBot="1" x14ac:dyDescent="0.25">
      <c r="A543" s="197"/>
      <c r="B543" s="25"/>
      <c r="C543" s="198"/>
      <c r="D543" s="203"/>
      <c r="E543" s="25"/>
      <c r="F543" s="204"/>
      <c r="G543" s="25"/>
      <c r="H543" s="25"/>
      <c r="I543" s="25"/>
      <c r="K543" s="25"/>
      <c r="L543" s="25"/>
      <c r="M543" s="25"/>
      <c r="N543" s="25"/>
      <c r="O543" s="25"/>
      <c r="P543" s="25"/>
    </row>
    <row r="544" spans="1:16" ht="16.5" thickBot="1" x14ac:dyDescent="0.25">
      <c r="A544" s="197"/>
      <c r="B544" s="25"/>
      <c r="C544" s="198"/>
      <c r="D544" s="203"/>
      <c r="E544" s="25"/>
      <c r="F544" s="204"/>
      <c r="G544" s="25"/>
      <c r="H544" s="25"/>
      <c r="I544" s="25"/>
      <c r="K544" s="25"/>
      <c r="L544" s="25"/>
      <c r="M544" s="25"/>
      <c r="N544" s="25"/>
      <c r="O544" s="25"/>
      <c r="P544" s="25"/>
    </row>
    <row r="545" spans="1:16" ht="16.5" thickBot="1" x14ac:dyDescent="0.25">
      <c r="A545" s="197"/>
      <c r="B545" s="25"/>
      <c r="C545" s="198"/>
      <c r="D545" s="203"/>
      <c r="E545" s="25"/>
      <c r="F545" s="204"/>
      <c r="G545" s="25"/>
      <c r="H545" s="25"/>
      <c r="I545" s="25"/>
      <c r="K545" s="25"/>
      <c r="L545" s="25"/>
      <c r="M545" s="25"/>
      <c r="N545" s="25"/>
      <c r="O545" s="25"/>
      <c r="P545" s="25"/>
    </row>
    <row r="546" spans="1:16" ht="16.5" thickBot="1" x14ac:dyDescent="0.25">
      <c r="A546" s="197"/>
      <c r="B546" s="25"/>
      <c r="C546" s="198"/>
      <c r="D546" s="203"/>
      <c r="E546" s="25"/>
      <c r="F546" s="204"/>
      <c r="G546" s="25"/>
      <c r="H546" s="25"/>
      <c r="I546" s="25"/>
      <c r="K546" s="25"/>
      <c r="L546" s="25"/>
      <c r="M546" s="25"/>
      <c r="N546" s="25"/>
      <c r="O546" s="25"/>
      <c r="P546" s="25"/>
    </row>
    <row r="547" spans="1:16" ht="16.5" thickBot="1" x14ac:dyDescent="0.25">
      <c r="A547" s="197"/>
      <c r="B547" s="25"/>
      <c r="C547" s="198"/>
      <c r="D547" s="203"/>
      <c r="E547" s="25"/>
      <c r="F547" s="204"/>
      <c r="G547" s="25"/>
      <c r="H547" s="25"/>
      <c r="I547" s="25"/>
      <c r="K547" s="25"/>
      <c r="L547" s="25"/>
      <c r="M547" s="25"/>
      <c r="N547" s="25"/>
      <c r="O547" s="25"/>
      <c r="P547" s="25"/>
    </row>
    <row r="548" spans="1:16" ht="16.5" thickBot="1" x14ac:dyDescent="0.25">
      <c r="A548" s="197"/>
      <c r="B548" s="25"/>
      <c r="C548" s="198"/>
      <c r="D548" s="203"/>
      <c r="E548" s="25"/>
      <c r="F548" s="204"/>
      <c r="G548" s="25"/>
      <c r="H548" s="25"/>
      <c r="I548" s="25"/>
      <c r="K548" s="25"/>
      <c r="L548" s="25"/>
      <c r="M548" s="25"/>
      <c r="N548" s="25"/>
      <c r="O548" s="25"/>
      <c r="P548" s="25"/>
    </row>
    <row r="549" spans="1:16" ht="16.5" thickBot="1" x14ac:dyDescent="0.25">
      <c r="A549" s="197"/>
      <c r="B549" s="25"/>
      <c r="C549" s="198"/>
      <c r="D549" s="203"/>
      <c r="E549" s="25"/>
      <c r="F549" s="204"/>
      <c r="G549" s="25"/>
      <c r="H549" s="25"/>
      <c r="I549" s="25"/>
      <c r="K549" s="25"/>
      <c r="L549" s="25"/>
      <c r="M549" s="25"/>
      <c r="N549" s="25"/>
      <c r="O549" s="25"/>
      <c r="P549" s="25"/>
    </row>
    <row r="550" spans="1:16" ht="16.5" thickBot="1" x14ac:dyDescent="0.25">
      <c r="A550" s="197"/>
      <c r="B550" s="25"/>
      <c r="C550" s="198"/>
      <c r="D550" s="203"/>
      <c r="E550" s="25"/>
      <c r="F550" s="204"/>
      <c r="G550" s="25"/>
      <c r="H550" s="25"/>
      <c r="I550" s="25"/>
      <c r="K550" s="25"/>
      <c r="L550" s="25"/>
      <c r="M550" s="25"/>
      <c r="N550" s="25"/>
      <c r="O550" s="25"/>
      <c r="P550" s="25"/>
    </row>
    <row r="551" spans="1:16" ht="16.5" thickBot="1" x14ac:dyDescent="0.25">
      <c r="A551" s="197"/>
      <c r="B551" s="25"/>
      <c r="C551" s="198"/>
      <c r="D551" s="203"/>
      <c r="E551" s="25"/>
      <c r="F551" s="204"/>
      <c r="G551" s="25"/>
      <c r="H551" s="25"/>
      <c r="I551" s="25"/>
      <c r="K551" s="25"/>
      <c r="L551" s="25"/>
      <c r="M551" s="25"/>
      <c r="N551" s="25"/>
      <c r="O551" s="25"/>
      <c r="P551" s="25"/>
    </row>
    <row r="552" spans="1:16" ht="16.5" thickBot="1" x14ac:dyDescent="0.25">
      <c r="A552" s="197"/>
      <c r="B552" s="25"/>
      <c r="C552" s="198"/>
      <c r="D552" s="203"/>
      <c r="E552" s="25"/>
      <c r="F552" s="204"/>
      <c r="G552" s="25"/>
      <c r="H552" s="25"/>
      <c r="I552" s="25"/>
      <c r="K552" s="25"/>
      <c r="L552" s="25"/>
      <c r="M552" s="25"/>
      <c r="N552" s="25"/>
      <c r="O552" s="25"/>
      <c r="P552" s="25"/>
    </row>
    <row r="553" spans="1:16" ht="16.5" thickBot="1" x14ac:dyDescent="0.25">
      <c r="A553" s="197"/>
      <c r="B553" s="25"/>
      <c r="C553" s="198"/>
      <c r="D553" s="203"/>
      <c r="E553" s="25"/>
      <c r="F553" s="204"/>
      <c r="G553" s="25"/>
      <c r="H553" s="25"/>
      <c r="I553" s="25"/>
      <c r="K553" s="25"/>
      <c r="L553" s="25"/>
      <c r="M553" s="25"/>
      <c r="N553" s="25"/>
      <c r="O553" s="25"/>
      <c r="P553" s="25"/>
    </row>
    <row r="554" spans="1:16" ht="16.5" thickBot="1" x14ac:dyDescent="0.25">
      <c r="A554" s="197"/>
      <c r="B554" s="25"/>
      <c r="C554" s="198"/>
      <c r="D554" s="203"/>
      <c r="E554" s="25"/>
      <c r="F554" s="204"/>
      <c r="G554" s="25"/>
      <c r="H554" s="25"/>
      <c r="I554" s="25"/>
      <c r="K554" s="25"/>
      <c r="L554" s="25"/>
      <c r="M554" s="25"/>
      <c r="N554" s="25"/>
      <c r="O554" s="25"/>
      <c r="P554" s="25"/>
    </row>
    <row r="555" spans="1:16" ht="16.5" thickBot="1" x14ac:dyDescent="0.25">
      <c r="A555" s="197"/>
      <c r="B555" s="25"/>
      <c r="C555" s="198"/>
      <c r="D555" s="203"/>
      <c r="E555" s="25"/>
      <c r="F555" s="204"/>
      <c r="G555" s="25"/>
      <c r="H555" s="25"/>
      <c r="I555" s="25"/>
      <c r="K555" s="25"/>
      <c r="L555" s="25"/>
      <c r="M555" s="25"/>
      <c r="N555" s="25"/>
      <c r="O555" s="25"/>
      <c r="P555" s="25"/>
    </row>
    <row r="556" spans="1:16" ht="16.5" thickBot="1" x14ac:dyDescent="0.25">
      <c r="A556" s="197"/>
      <c r="B556" s="25"/>
      <c r="C556" s="198"/>
      <c r="D556" s="203"/>
      <c r="E556" s="25"/>
      <c r="F556" s="204"/>
      <c r="G556" s="25"/>
      <c r="H556" s="25"/>
      <c r="I556" s="25"/>
      <c r="K556" s="25"/>
      <c r="L556" s="25"/>
      <c r="M556" s="25"/>
      <c r="N556" s="25"/>
      <c r="O556" s="25"/>
      <c r="P556" s="25"/>
    </row>
    <row r="557" spans="1:16" ht="16.5" thickBot="1" x14ac:dyDescent="0.25">
      <c r="A557" s="197"/>
      <c r="B557" s="25"/>
      <c r="C557" s="198"/>
      <c r="D557" s="203"/>
      <c r="E557" s="25"/>
      <c r="F557" s="204"/>
      <c r="G557" s="25"/>
      <c r="H557" s="25"/>
      <c r="I557" s="25"/>
      <c r="K557" s="25"/>
      <c r="L557" s="25"/>
      <c r="M557" s="25"/>
      <c r="N557" s="25"/>
      <c r="O557" s="25"/>
      <c r="P557" s="25"/>
    </row>
    <row r="558" spans="1:16" ht="16.5" thickBot="1" x14ac:dyDescent="0.25">
      <c r="A558" s="197"/>
      <c r="B558" s="25"/>
      <c r="C558" s="198"/>
      <c r="D558" s="203"/>
      <c r="E558" s="25"/>
      <c r="F558" s="204"/>
      <c r="G558" s="25"/>
      <c r="H558" s="25"/>
      <c r="I558" s="25"/>
      <c r="K558" s="25"/>
      <c r="L558" s="25"/>
      <c r="M558" s="25"/>
      <c r="N558" s="25"/>
      <c r="O558" s="25"/>
      <c r="P558" s="25"/>
    </row>
    <row r="559" spans="1:16" ht="16.5" thickBot="1" x14ac:dyDescent="0.25">
      <c r="A559" s="197"/>
      <c r="B559" s="25"/>
      <c r="C559" s="198"/>
      <c r="D559" s="203"/>
      <c r="E559" s="25"/>
      <c r="F559" s="204"/>
      <c r="G559" s="25"/>
      <c r="H559" s="25"/>
      <c r="I559" s="25"/>
      <c r="K559" s="25"/>
      <c r="L559" s="25"/>
      <c r="M559" s="25"/>
      <c r="N559" s="25"/>
      <c r="O559" s="25"/>
      <c r="P559" s="25"/>
    </row>
    <row r="560" spans="1:16" ht="16.5" thickBot="1" x14ac:dyDescent="0.25">
      <c r="A560" s="197"/>
      <c r="B560" s="25"/>
      <c r="C560" s="198"/>
      <c r="D560" s="203"/>
      <c r="E560" s="25"/>
      <c r="F560" s="204"/>
      <c r="G560" s="25"/>
      <c r="H560" s="25"/>
      <c r="I560" s="25"/>
      <c r="K560" s="25"/>
      <c r="L560" s="25"/>
      <c r="M560" s="25"/>
      <c r="N560" s="25"/>
      <c r="O560" s="25"/>
      <c r="P560" s="25"/>
    </row>
    <row r="561" spans="1:16" ht="16.5" thickBot="1" x14ac:dyDescent="0.25">
      <c r="A561" s="197"/>
      <c r="B561" s="25"/>
      <c r="C561" s="198"/>
      <c r="D561" s="203"/>
      <c r="E561" s="25"/>
      <c r="F561" s="204"/>
      <c r="G561" s="25"/>
      <c r="H561" s="25"/>
      <c r="I561" s="25"/>
      <c r="K561" s="25"/>
      <c r="L561" s="25"/>
      <c r="M561" s="25"/>
      <c r="N561" s="25"/>
      <c r="O561" s="25"/>
      <c r="P561" s="25"/>
    </row>
    <row r="562" spans="1:16" ht="16.5" thickBot="1" x14ac:dyDescent="0.25">
      <c r="A562" s="197"/>
      <c r="B562" s="25"/>
      <c r="C562" s="198"/>
      <c r="D562" s="203"/>
      <c r="E562" s="25"/>
      <c r="F562" s="204"/>
      <c r="G562" s="25"/>
      <c r="H562" s="25"/>
      <c r="I562" s="25"/>
      <c r="K562" s="25"/>
      <c r="L562" s="25"/>
      <c r="M562" s="25"/>
      <c r="N562" s="25"/>
      <c r="O562" s="25"/>
      <c r="P562" s="25"/>
    </row>
    <row r="563" spans="1:16" ht="16.5" thickBot="1" x14ac:dyDescent="0.25">
      <c r="A563" s="197"/>
      <c r="B563" s="25"/>
      <c r="C563" s="198"/>
      <c r="D563" s="203"/>
      <c r="E563" s="25"/>
      <c r="F563" s="204"/>
      <c r="G563" s="25"/>
      <c r="H563" s="25"/>
      <c r="I563" s="25"/>
      <c r="K563" s="25"/>
      <c r="L563" s="25"/>
      <c r="M563" s="25"/>
      <c r="N563" s="25"/>
      <c r="O563" s="25"/>
      <c r="P563" s="25"/>
    </row>
    <row r="564" spans="1:16" ht="16.5" thickBot="1" x14ac:dyDescent="0.25">
      <c r="A564" s="197"/>
      <c r="B564" s="25"/>
      <c r="C564" s="198"/>
      <c r="D564" s="203"/>
      <c r="E564" s="25"/>
      <c r="F564" s="204"/>
      <c r="G564" s="25"/>
      <c r="H564" s="25"/>
      <c r="I564" s="25"/>
      <c r="K564" s="25"/>
      <c r="L564" s="25"/>
      <c r="M564" s="25"/>
      <c r="N564" s="25"/>
      <c r="O564" s="25"/>
      <c r="P564" s="25"/>
    </row>
    <row r="565" spans="1:16" ht="16.5" thickBot="1" x14ac:dyDescent="0.25">
      <c r="A565" s="197"/>
      <c r="B565" s="25"/>
      <c r="C565" s="198"/>
      <c r="D565" s="203"/>
      <c r="E565" s="25"/>
      <c r="F565" s="204"/>
      <c r="G565" s="25"/>
      <c r="H565" s="25"/>
      <c r="I565" s="25"/>
      <c r="K565" s="25"/>
      <c r="L565" s="25"/>
      <c r="M565" s="25"/>
      <c r="N565" s="25"/>
      <c r="O565" s="25"/>
      <c r="P565" s="25"/>
    </row>
    <row r="566" spans="1:16" ht="16.5" thickBot="1" x14ac:dyDescent="0.25">
      <c r="A566" s="197"/>
      <c r="B566" s="25"/>
      <c r="C566" s="198"/>
      <c r="D566" s="203"/>
      <c r="E566" s="25"/>
      <c r="F566" s="204"/>
      <c r="G566" s="25"/>
      <c r="H566" s="25"/>
      <c r="I566" s="25"/>
      <c r="K566" s="25"/>
      <c r="L566" s="25"/>
      <c r="M566" s="25"/>
      <c r="N566" s="25"/>
      <c r="O566" s="25"/>
      <c r="P566" s="25"/>
    </row>
    <row r="567" spans="1:16" ht="16.5" thickBot="1" x14ac:dyDescent="0.25">
      <c r="A567" s="197"/>
      <c r="B567" s="25"/>
      <c r="C567" s="198"/>
      <c r="D567" s="203"/>
      <c r="E567" s="25"/>
      <c r="F567" s="204"/>
      <c r="G567" s="25"/>
      <c r="H567" s="25"/>
      <c r="I567" s="25"/>
      <c r="K567" s="25"/>
      <c r="L567" s="25"/>
      <c r="M567" s="25"/>
      <c r="N567" s="25"/>
      <c r="O567" s="25"/>
      <c r="P567" s="25"/>
    </row>
    <row r="568" spans="1:16" ht="16.5" thickBot="1" x14ac:dyDescent="0.25">
      <c r="A568" s="197"/>
      <c r="B568" s="25"/>
      <c r="C568" s="198"/>
      <c r="D568" s="203"/>
      <c r="E568" s="25"/>
      <c r="F568" s="204"/>
      <c r="G568" s="25"/>
      <c r="H568" s="25"/>
      <c r="I568" s="25"/>
      <c r="K568" s="25"/>
      <c r="L568" s="25"/>
      <c r="M568" s="25"/>
      <c r="N568" s="25"/>
      <c r="O568" s="25"/>
      <c r="P568" s="25"/>
    </row>
    <row r="569" spans="1:16" ht="16.5" thickBot="1" x14ac:dyDescent="0.25">
      <c r="A569" s="197"/>
      <c r="B569" s="25"/>
      <c r="C569" s="198"/>
      <c r="D569" s="203"/>
      <c r="E569" s="25"/>
      <c r="F569" s="204"/>
      <c r="G569" s="25"/>
      <c r="H569" s="25"/>
      <c r="I569" s="25"/>
      <c r="K569" s="25"/>
      <c r="L569" s="25"/>
      <c r="M569" s="25"/>
      <c r="N569" s="25"/>
      <c r="O569" s="25"/>
      <c r="P569" s="25"/>
    </row>
    <row r="570" spans="1:16" ht="16.5" thickBot="1" x14ac:dyDescent="0.25">
      <c r="A570" s="197"/>
      <c r="B570" s="25"/>
      <c r="C570" s="198"/>
      <c r="D570" s="203"/>
      <c r="E570" s="25"/>
      <c r="F570" s="204"/>
      <c r="G570" s="25"/>
      <c r="H570" s="25"/>
      <c r="I570" s="25"/>
      <c r="K570" s="25"/>
      <c r="L570" s="25"/>
      <c r="M570" s="25"/>
      <c r="N570" s="25"/>
      <c r="O570" s="25"/>
      <c r="P570" s="25"/>
    </row>
    <row r="571" spans="1:16" ht="16.5" thickBot="1" x14ac:dyDescent="0.25">
      <c r="A571" s="197"/>
      <c r="B571" s="25"/>
      <c r="C571" s="198"/>
      <c r="D571" s="203"/>
      <c r="E571" s="25"/>
      <c r="F571" s="204"/>
      <c r="G571" s="25"/>
      <c r="H571" s="25"/>
      <c r="I571" s="25"/>
      <c r="K571" s="25"/>
      <c r="L571" s="25"/>
      <c r="M571" s="25"/>
      <c r="N571" s="25"/>
      <c r="O571" s="25"/>
      <c r="P571" s="25"/>
    </row>
    <row r="572" spans="1:16" ht="16.5" thickBot="1" x14ac:dyDescent="0.25">
      <c r="A572" s="197"/>
      <c r="B572" s="25"/>
      <c r="C572" s="198"/>
      <c r="D572" s="203"/>
      <c r="E572" s="25"/>
      <c r="F572" s="204"/>
      <c r="G572" s="25"/>
      <c r="H572" s="25"/>
      <c r="I572" s="25"/>
      <c r="K572" s="25"/>
      <c r="L572" s="25"/>
      <c r="M572" s="25"/>
      <c r="N572" s="25"/>
      <c r="O572" s="25"/>
      <c r="P572" s="25"/>
    </row>
    <row r="573" spans="1:16" ht="16.5" thickBot="1" x14ac:dyDescent="0.25">
      <c r="A573" s="197"/>
      <c r="B573" s="25"/>
      <c r="C573" s="198"/>
      <c r="D573" s="203"/>
      <c r="E573" s="25"/>
      <c r="F573" s="204"/>
      <c r="G573" s="25"/>
      <c r="H573" s="25"/>
      <c r="I573" s="25"/>
      <c r="K573" s="25"/>
      <c r="L573" s="25"/>
      <c r="M573" s="25"/>
      <c r="N573" s="25"/>
      <c r="O573" s="25"/>
      <c r="P573" s="25"/>
    </row>
    <row r="574" spans="1:16" ht="16.5" thickBot="1" x14ac:dyDescent="0.25">
      <c r="A574" s="197"/>
      <c r="B574" s="25"/>
      <c r="C574" s="198"/>
      <c r="D574" s="203"/>
      <c r="E574" s="25"/>
      <c r="F574" s="204"/>
      <c r="G574" s="25"/>
      <c r="H574" s="25"/>
      <c r="I574" s="25"/>
      <c r="K574" s="25"/>
      <c r="L574" s="25"/>
      <c r="M574" s="25"/>
      <c r="N574" s="25"/>
      <c r="O574" s="25"/>
      <c r="P574" s="25"/>
    </row>
    <row r="575" spans="1:16" ht="16.5" thickBot="1" x14ac:dyDescent="0.25">
      <c r="A575" s="197"/>
      <c r="B575" s="25"/>
      <c r="C575" s="198"/>
      <c r="D575" s="203"/>
      <c r="E575" s="25"/>
      <c r="F575" s="204"/>
      <c r="G575" s="25"/>
      <c r="H575" s="25"/>
      <c r="I575" s="25"/>
      <c r="K575" s="25"/>
      <c r="L575" s="25"/>
      <c r="M575" s="25"/>
      <c r="N575" s="25"/>
      <c r="O575" s="25"/>
      <c r="P575" s="25"/>
    </row>
    <row r="576" spans="1:16" ht="16.5" thickBot="1" x14ac:dyDescent="0.25">
      <c r="A576" s="197"/>
      <c r="B576" s="25"/>
      <c r="C576" s="198"/>
      <c r="D576" s="203"/>
      <c r="E576" s="25"/>
      <c r="F576" s="204"/>
      <c r="G576" s="25"/>
      <c r="H576" s="25"/>
      <c r="I576" s="25"/>
      <c r="K576" s="25"/>
      <c r="L576" s="25"/>
      <c r="M576" s="25"/>
      <c r="N576" s="25"/>
      <c r="O576" s="25"/>
      <c r="P576" s="25"/>
    </row>
    <row r="577" spans="1:16" ht="16.5" thickBot="1" x14ac:dyDescent="0.25">
      <c r="A577" s="197"/>
      <c r="B577" s="25"/>
      <c r="C577" s="198"/>
      <c r="D577" s="203"/>
      <c r="E577" s="25"/>
      <c r="F577" s="204"/>
      <c r="G577" s="25"/>
      <c r="H577" s="25"/>
      <c r="I577" s="25"/>
      <c r="K577" s="25"/>
      <c r="L577" s="25"/>
      <c r="M577" s="25"/>
      <c r="N577" s="25"/>
      <c r="O577" s="25"/>
      <c r="P577" s="25"/>
    </row>
    <row r="578" spans="1:16" ht="16.5" thickBot="1" x14ac:dyDescent="0.25">
      <c r="A578" s="197"/>
      <c r="B578" s="25"/>
      <c r="C578" s="198"/>
      <c r="D578" s="203"/>
      <c r="E578" s="25"/>
      <c r="F578" s="204"/>
      <c r="G578" s="25"/>
      <c r="H578" s="25"/>
      <c r="I578" s="25"/>
      <c r="K578" s="25"/>
      <c r="L578" s="25"/>
      <c r="M578" s="25"/>
      <c r="N578" s="25"/>
      <c r="O578" s="25"/>
      <c r="P578" s="25"/>
    </row>
    <row r="579" spans="1:16" ht="16.5" thickBot="1" x14ac:dyDescent="0.25">
      <c r="A579" s="197"/>
      <c r="B579" s="25"/>
      <c r="C579" s="198"/>
      <c r="D579" s="203"/>
      <c r="E579" s="25"/>
      <c r="F579" s="204"/>
      <c r="G579" s="25"/>
      <c r="H579" s="25"/>
      <c r="I579" s="25"/>
      <c r="K579" s="25"/>
      <c r="L579" s="25"/>
      <c r="M579" s="25"/>
      <c r="N579" s="25"/>
      <c r="O579" s="25"/>
      <c r="P579" s="25"/>
    </row>
    <row r="580" spans="1:16" ht="16.5" thickBot="1" x14ac:dyDescent="0.25">
      <c r="A580" s="197"/>
      <c r="B580" s="25"/>
      <c r="C580" s="198"/>
      <c r="D580" s="203"/>
      <c r="E580" s="25"/>
      <c r="F580" s="204"/>
      <c r="G580" s="25"/>
      <c r="H580" s="25"/>
      <c r="I580" s="25"/>
      <c r="K580" s="25"/>
      <c r="L580" s="25"/>
      <c r="M580" s="25"/>
      <c r="N580" s="25"/>
      <c r="O580" s="25"/>
      <c r="P580" s="25"/>
    </row>
    <row r="581" spans="1:16" ht="16.5" thickBot="1" x14ac:dyDescent="0.25">
      <c r="A581" s="197"/>
      <c r="B581" s="25"/>
      <c r="C581" s="198"/>
      <c r="D581" s="203"/>
      <c r="E581" s="25"/>
      <c r="F581" s="204"/>
      <c r="G581" s="25"/>
      <c r="H581" s="25"/>
      <c r="I581" s="25"/>
      <c r="K581" s="25"/>
      <c r="L581" s="25"/>
      <c r="M581" s="25"/>
      <c r="N581" s="25"/>
      <c r="O581" s="25"/>
      <c r="P581" s="25"/>
    </row>
    <row r="582" spans="1:16" ht="16.5" thickBot="1" x14ac:dyDescent="0.25">
      <c r="A582" s="197"/>
      <c r="B582" s="25"/>
      <c r="C582" s="198"/>
      <c r="D582" s="203"/>
      <c r="E582" s="25"/>
      <c r="F582" s="204"/>
      <c r="G582" s="25"/>
      <c r="H582" s="25"/>
      <c r="I582" s="25"/>
      <c r="K582" s="25"/>
      <c r="L582" s="25"/>
      <c r="M582" s="25"/>
      <c r="N582" s="25"/>
      <c r="O582" s="25"/>
      <c r="P582" s="25"/>
    </row>
    <row r="583" spans="1:16" ht="16.5" thickBot="1" x14ac:dyDescent="0.25">
      <c r="A583" s="197"/>
      <c r="B583" s="25"/>
      <c r="C583" s="198"/>
      <c r="D583" s="203"/>
      <c r="E583" s="25"/>
      <c r="F583" s="204"/>
      <c r="G583" s="25"/>
      <c r="H583" s="25"/>
      <c r="I583" s="25"/>
      <c r="K583" s="25"/>
      <c r="L583" s="25"/>
      <c r="M583" s="25"/>
      <c r="N583" s="25"/>
      <c r="O583" s="25"/>
      <c r="P583" s="25"/>
    </row>
    <row r="584" spans="1:16" ht="16.5" thickBot="1" x14ac:dyDescent="0.25">
      <c r="A584" s="197"/>
      <c r="B584" s="25"/>
      <c r="C584" s="198"/>
      <c r="D584" s="203"/>
      <c r="E584" s="25"/>
      <c r="F584" s="204"/>
      <c r="G584" s="25"/>
      <c r="H584" s="25"/>
      <c r="I584" s="25"/>
      <c r="K584" s="25"/>
      <c r="L584" s="25"/>
      <c r="M584" s="25"/>
      <c r="N584" s="25"/>
      <c r="O584" s="25"/>
      <c r="P584" s="25"/>
    </row>
    <row r="585" spans="1:16" ht="16.5" thickBot="1" x14ac:dyDescent="0.25">
      <c r="A585" s="197"/>
      <c r="B585" s="25"/>
      <c r="C585" s="198"/>
      <c r="D585" s="203"/>
      <c r="E585" s="25"/>
      <c r="F585" s="204"/>
      <c r="G585" s="25"/>
      <c r="H585" s="25"/>
      <c r="I585" s="25"/>
      <c r="K585" s="25"/>
      <c r="L585" s="25"/>
      <c r="M585" s="25"/>
      <c r="N585" s="25"/>
      <c r="O585" s="25"/>
      <c r="P585" s="25"/>
    </row>
    <row r="586" spans="1:16" ht="16.5" thickBot="1" x14ac:dyDescent="0.25">
      <c r="A586" s="197"/>
      <c r="B586" s="25"/>
      <c r="C586" s="198"/>
      <c r="D586" s="203"/>
      <c r="E586" s="25"/>
      <c r="F586" s="204"/>
      <c r="G586" s="25"/>
      <c r="H586" s="25"/>
      <c r="I586" s="25"/>
      <c r="K586" s="25"/>
      <c r="L586" s="25"/>
      <c r="M586" s="25"/>
      <c r="N586" s="25"/>
      <c r="O586" s="25"/>
      <c r="P586" s="25"/>
    </row>
    <row r="587" spans="1:16" ht="16.5" thickBot="1" x14ac:dyDescent="0.25">
      <c r="A587" s="197"/>
      <c r="B587" s="25"/>
      <c r="C587" s="198"/>
      <c r="D587" s="203"/>
      <c r="E587" s="25"/>
      <c r="F587" s="204"/>
      <c r="G587" s="25"/>
      <c r="H587" s="25"/>
      <c r="I587" s="25"/>
      <c r="K587" s="25"/>
      <c r="L587" s="25"/>
      <c r="M587" s="25"/>
      <c r="N587" s="25"/>
      <c r="O587" s="25"/>
      <c r="P587" s="25"/>
    </row>
    <row r="588" spans="1:16" ht="16.5" thickBot="1" x14ac:dyDescent="0.25">
      <c r="A588" s="197"/>
      <c r="B588" s="25"/>
      <c r="C588" s="198"/>
      <c r="D588" s="203"/>
      <c r="E588" s="25"/>
      <c r="F588" s="204"/>
      <c r="G588" s="25"/>
      <c r="H588" s="25"/>
      <c r="I588" s="25"/>
      <c r="K588" s="25"/>
      <c r="L588" s="25"/>
      <c r="M588" s="25"/>
      <c r="N588" s="25"/>
      <c r="O588" s="25"/>
      <c r="P588" s="25"/>
    </row>
    <row r="589" spans="1:16" ht="16.5" thickBot="1" x14ac:dyDescent="0.25">
      <c r="A589" s="197"/>
      <c r="B589" s="25"/>
      <c r="C589" s="198"/>
      <c r="D589" s="203"/>
      <c r="E589" s="25"/>
      <c r="F589" s="204"/>
      <c r="G589" s="25"/>
      <c r="H589" s="25"/>
      <c r="I589" s="25"/>
      <c r="K589" s="25"/>
      <c r="L589" s="25"/>
      <c r="M589" s="25"/>
      <c r="N589" s="25"/>
      <c r="O589" s="25"/>
      <c r="P589" s="25"/>
    </row>
    <row r="590" spans="1:16" ht="16.5" thickBot="1" x14ac:dyDescent="0.25">
      <c r="A590" s="197"/>
      <c r="B590" s="25"/>
      <c r="C590" s="198"/>
      <c r="D590" s="203"/>
      <c r="E590" s="25"/>
      <c r="F590" s="204"/>
      <c r="G590" s="25"/>
      <c r="H590" s="25"/>
      <c r="I590" s="25"/>
      <c r="K590" s="25"/>
      <c r="L590" s="25"/>
      <c r="M590" s="25"/>
      <c r="N590" s="25"/>
      <c r="O590" s="25"/>
      <c r="P590" s="25"/>
    </row>
    <row r="591" spans="1:16" ht="16.5" thickBot="1" x14ac:dyDescent="0.25">
      <c r="A591" s="197"/>
      <c r="B591" s="25"/>
      <c r="C591" s="198"/>
      <c r="D591" s="203"/>
      <c r="E591" s="25"/>
      <c r="F591" s="204"/>
      <c r="G591" s="25"/>
      <c r="H591" s="25"/>
      <c r="I591" s="25"/>
      <c r="K591" s="25"/>
      <c r="L591" s="25"/>
      <c r="M591" s="25"/>
      <c r="N591" s="25"/>
      <c r="O591" s="25"/>
      <c r="P591" s="25"/>
    </row>
    <row r="592" spans="1:16" ht="16.5" thickBot="1" x14ac:dyDescent="0.25">
      <c r="A592" s="197"/>
      <c r="B592" s="25"/>
      <c r="C592" s="198"/>
      <c r="D592" s="203"/>
      <c r="E592" s="25"/>
      <c r="F592" s="204"/>
      <c r="G592" s="25"/>
      <c r="H592" s="25"/>
      <c r="I592" s="25"/>
      <c r="K592" s="25"/>
      <c r="L592" s="25"/>
      <c r="M592" s="25"/>
      <c r="N592" s="25"/>
      <c r="O592" s="25"/>
      <c r="P592" s="25"/>
    </row>
    <row r="593" spans="1:16" ht="16.5" thickBot="1" x14ac:dyDescent="0.25">
      <c r="A593" s="197"/>
      <c r="B593" s="25"/>
      <c r="C593" s="198"/>
      <c r="D593" s="203"/>
      <c r="E593" s="25"/>
      <c r="F593" s="204"/>
      <c r="G593" s="25"/>
      <c r="H593" s="25"/>
      <c r="I593" s="25"/>
      <c r="K593" s="25"/>
      <c r="L593" s="25"/>
      <c r="M593" s="25"/>
      <c r="N593" s="25"/>
      <c r="O593" s="25"/>
      <c r="P593" s="25"/>
    </row>
    <row r="594" spans="1:16" ht="16.5" thickBot="1" x14ac:dyDescent="0.25">
      <c r="A594" s="197"/>
      <c r="B594" s="25"/>
      <c r="C594" s="198"/>
      <c r="D594" s="203"/>
      <c r="E594" s="25"/>
      <c r="F594" s="204"/>
      <c r="G594" s="25"/>
      <c r="H594" s="25"/>
      <c r="I594" s="25"/>
      <c r="K594" s="25"/>
      <c r="L594" s="25"/>
      <c r="M594" s="25"/>
      <c r="N594" s="25"/>
      <c r="O594" s="25"/>
      <c r="P594" s="25"/>
    </row>
    <row r="595" spans="1:16" ht="16.5" thickBot="1" x14ac:dyDescent="0.25">
      <c r="A595" s="197"/>
      <c r="B595" s="25"/>
      <c r="C595" s="198"/>
      <c r="D595" s="203"/>
      <c r="E595" s="25"/>
      <c r="F595" s="204"/>
      <c r="G595" s="25"/>
      <c r="H595" s="25"/>
      <c r="I595" s="25"/>
      <c r="K595" s="25"/>
      <c r="L595" s="25"/>
      <c r="M595" s="25"/>
      <c r="N595" s="25"/>
      <c r="O595" s="25"/>
      <c r="P595" s="25"/>
    </row>
    <row r="596" spans="1:16" ht="16.5" thickBot="1" x14ac:dyDescent="0.25">
      <c r="A596" s="197"/>
      <c r="B596" s="25"/>
      <c r="C596" s="198"/>
      <c r="D596" s="203"/>
      <c r="E596" s="25"/>
      <c r="F596" s="204"/>
      <c r="G596" s="25"/>
      <c r="H596" s="25"/>
      <c r="I596" s="25"/>
      <c r="K596" s="25"/>
      <c r="L596" s="25"/>
      <c r="M596" s="25"/>
      <c r="N596" s="25"/>
      <c r="O596" s="25"/>
      <c r="P596" s="25"/>
    </row>
    <row r="597" spans="1:16" ht="16.5" thickBot="1" x14ac:dyDescent="0.25">
      <c r="A597" s="197"/>
      <c r="B597" s="25"/>
      <c r="C597" s="198"/>
      <c r="D597" s="203"/>
      <c r="E597" s="25"/>
      <c r="F597" s="204"/>
      <c r="G597" s="25"/>
      <c r="H597" s="25"/>
      <c r="I597" s="25"/>
      <c r="K597" s="25"/>
      <c r="L597" s="25"/>
      <c r="M597" s="25"/>
      <c r="N597" s="25"/>
      <c r="O597" s="25"/>
      <c r="P597" s="25"/>
    </row>
    <row r="598" spans="1:16" ht="16.5" thickBot="1" x14ac:dyDescent="0.25">
      <c r="A598" s="197"/>
      <c r="B598" s="25"/>
      <c r="C598" s="198"/>
      <c r="D598" s="203"/>
      <c r="E598" s="25"/>
      <c r="F598" s="204"/>
      <c r="G598" s="25"/>
      <c r="H598" s="25"/>
      <c r="I598" s="25"/>
      <c r="K598" s="25"/>
      <c r="L598" s="25"/>
      <c r="M598" s="25"/>
      <c r="N598" s="25"/>
      <c r="O598" s="25"/>
      <c r="P598" s="25"/>
    </row>
    <row r="599" spans="1:16" ht="16.5" thickBot="1" x14ac:dyDescent="0.25">
      <c r="A599" s="197"/>
      <c r="B599" s="25"/>
      <c r="C599" s="198"/>
      <c r="D599" s="203"/>
      <c r="E599" s="25"/>
      <c r="F599" s="204"/>
      <c r="G599" s="25"/>
      <c r="H599" s="25"/>
      <c r="I599" s="25"/>
      <c r="K599" s="25"/>
      <c r="L599" s="25"/>
      <c r="M599" s="25"/>
      <c r="N599" s="25"/>
      <c r="O599" s="25"/>
      <c r="P599" s="25"/>
    </row>
    <row r="600" spans="1:16" ht="16.5" thickBot="1" x14ac:dyDescent="0.25">
      <c r="A600" s="197"/>
      <c r="B600" s="25"/>
      <c r="C600" s="198"/>
      <c r="D600" s="203"/>
      <c r="E600" s="25"/>
      <c r="F600" s="204"/>
      <c r="G600" s="25"/>
      <c r="H600" s="25"/>
      <c r="I600" s="25"/>
      <c r="K600" s="25"/>
      <c r="L600" s="25"/>
      <c r="M600" s="25"/>
      <c r="N600" s="25"/>
      <c r="O600" s="25"/>
      <c r="P600" s="25"/>
    </row>
    <row r="601" spans="1:16" ht="16.5" thickBot="1" x14ac:dyDescent="0.25">
      <c r="A601" s="197"/>
      <c r="B601" s="25"/>
      <c r="C601" s="198"/>
      <c r="D601" s="203"/>
      <c r="E601" s="25"/>
      <c r="F601" s="204"/>
      <c r="G601" s="25"/>
      <c r="H601" s="25"/>
      <c r="I601" s="25"/>
      <c r="K601" s="25"/>
      <c r="L601" s="25"/>
      <c r="M601" s="25"/>
      <c r="N601" s="25"/>
      <c r="O601" s="25"/>
      <c r="P601" s="25"/>
    </row>
    <row r="602" spans="1:16" ht="16.5" thickBot="1" x14ac:dyDescent="0.25">
      <c r="A602" s="197"/>
      <c r="B602" s="25"/>
      <c r="C602" s="198"/>
      <c r="D602" s="203"/>
      <c r="E602" s="25"/>
      <c r="F602" s="204"/>
      <c r="G602" s="25"/>
      <c r="H602" s="25"/>
      <c r="I602" s="25"/>
      <c r="K602" s="25"/>
      <c r="L602" s="25"/>
      <c r="M602" s="25"/>
      <c r="N602" s="25"/>
      <c r="O602" s="25"/>
      <c r="P602" s="25"/>
    </row>
    <row r="603" spans="1:16" ht="16.5" thickBot="1" x14ac:dyDescent="0.25">
      <c r="A603" s="197"/>
      <c r="B603" s="25"/>
      <c r="C603" s="198"/>
      <c r="D603" s="203"/>
      <c r="E603" s="25"/>
      <c r="F603" s="204"/>
      <c r="G603" s="25"/>
      <c r="H603" s="25"/>
      <c r="I603" s="25"/>
      <c r="K603" s="25"/>
      <c r="L603" s="25"/>
      <c r="M603" s="25"/>
      <c r="N603" s="25"/>
      <c r="O603" s="25"/>
      <c r="P603" s="25"/>
    </row>
    <row r="604" spans="1:16" ht="16.5" thickBot="1" x14ac:dyDescent="0.25">
      <c r="A604" s="197"/>
      <c r="B604" s="25"/>
      <c r="C604" s="198"/>
      <c r="D604" s="203"/>
      <c r="E604" s="25"/>
      <c r="F604" s="204"/>
      <c r="G604" s="25"/>
      <c r="H604" s="25"/>
      <c r="I604" s="25"/>
      <c r="K604" s="25"/>
      <c r="L604" s="25"/>
      <c r="M604" s="25"/>
      <c r="N604" s="25"/>
      <c r="O604" s="25"/>
      <c r="P604" s="25"/>
    </row>
    <row r="605" spans="1:16" ht="16.5" thickBot="1" x14ac:dyDescent="0.25">
      <c r="A605" s="197"/>
      <c r="B605" s="25"/>
      <c r="C605" s="198"/>
      <c r="D605" s="203"/>
      <c r="E605" s="25"/>
      <c r="F605" s="204"/>
      <c r="G605" s="25"/>
      <c r="H605" s="25"/>
      <c r="I605" s="25"/>
      <c r="K605" s="25"/>
      <c r="L605" s="25"/>
      <c r="M605" s="25"/>
      <c r="N605" s="25"/>
      <c r="O605" s="25"/>
      <c r="P605" s="25"/>
    </row>
    <row r="606" spans="1:16" ht="16.5" thickBot="1" x14ac:dyDescent="0.25">
      <c r="A606" s="197"/>
      <c r="B606" s="25"/>
      <c r="C606" s="198"/>
      <c r="D606" s="203"/>
      <c r="E606" s="25"/>
      <c r="F606" s="204"/>
      <c r="G606" s="25"/>
      <c r="H606" s="25"/>
      <c r="I606" s="25"/>
      <c r="K606" s="25"/>
      <c r="L606" s="25"/>
      <c r="M606" s="25"/>
      <c r="N606" s="25"/>
      <c r="O606" s="25"/>
      <c r="P606" s="25"/>
    </row>
    <row r="607" spans="1:16" ht="16.5" thickBot="1" x14ac:dyDescent="0.25">
      <c r="A607" s="197"/>
      <c r="B607" s="25"/>
      <c r="C607" s="198"/>
      <c r="D607" s="203"/>
      <c r="E607" s="25"/>
      <c r="F607" s="204"/>
      <c r="G607" s="25"/>
      <c r="H607" s="25"/>
      <c r="I607" s="25"/>
      <c r="K607" s="25"/>
      <c r="L607" s="25"/>
      <c r="M607" s="25"/>
      <c r="N607" s="25"/>
      <c r="O607" s="25"/>
      <c r="P607" s="25"/>
    </row>
    <row r="608" spans="1:16" ht="16.5" thickBot="1" x14ac:dyDescent="0.25">
      <c r="A608" s="197"/>
      <c r="B608" s="25"/>
      <c r="C608" s="198"/>
      <c r="D608" s="203"/>
      <c r="E608" s="25"/>
      <c r="F608" s="204"/>
      <c r="G608" s="25"/>
      <c r="H608" s="25"/>
      <c r="I608" s="25"/>
      <c r="K608" s="25"/>
      <c r="L608" s="25"/>
      <c r="M608" s="25"/>
      <c r="N608" s="25"/>
      <c r="O608" s="25"/>
      <c r="P608" s="25"/>
    </row>
    <row r="609" spans="1:16" ht="16.5" thickBot="1" x14ac:dyDescent="0.25">
      <c r="A609" s="197"/>
      <c r="B609" s="25"/>
      <c r="C609" s="198"/>
      <c r="D609" s="203"/>
      <c r="E609" s="25"/>
      <c r="F609" s="204"/>
      <c r="G609" s="25"/>
      <c r="H609" s="25"/>
      <c r="I609" s="25"/>
      <c r="K609" s="25"/>
      <c r="L609" s="25"/>
      <c r="M609" s="25"/>
      <c r="N609" s="25"/>
      <c r="O609" s="25"/>
      <c r="P609" s="25"/>
    </row>
    <row r="610" spans="1:16" ht="16.5" thickBot="1" x14ac:dyDescent="0.25">
      <c r="A610" s="197"/>
      <c r="B610" s="25"/>
      <c r="C610" s="198"/>
      <c r="D610" s="203"/>
      <c r="E610" s="25"/>
      <c r="F610" s="204"/>
      <c r="G610" s="25"/>
      <c r="H610" s="25"/>
      <c r="I610" s="25"/>
      <c r="K610" s="25"/>
      <c r="L610" s="25"/>
      <c r="M610" s="25"/>
      <c r="N610" s="25"/>
      <c r="O610" s="25"/>
      <c r="P610" s="25"/>
    </row>
    <row r="611" spans="1:16" ht="16.5" thickBot="1" x14ac:dyDescent="0.25">
      <c r="A611" s="197"/>
      <c r="B611" s="25"/>
      <c r="C611" s="198"/>
      <c r="D611" s="203"/>
      <c r="E611" s="25"/>
      <c r="F611" s="204"/>
      <c r="G611" s="25"/>
      <c r="H611" s="25"/>
      <c r="I611" s="25"/>
      <c r="K611" s="25"/>
      <c r="L611" s="25"/>
      <c r="M611" s="25"/>
      <c r="N611" s="25"/>
      <c r="O611" s="25"/>
      <c r="P611" s="25"/>
    </row>
    <row r="612" spans="1:16" ht="16.5" thickBot="1" x14ac:dyDescent="0.25">
      <c r="A612" s="197"/>
      <c r="B612" s="25"/>
      <c r="C612" s="198"/>
      <c r="D612" s="203"/>
      <c r="E612" s="25"/>
      <c r="F612" s="204"/>
      <c r="G612" s="25"/>
      <c r="H612" s="25"/>
      <c r="I612" s="25"/>
      <c r="K612" s="25"/>
      <c r="L612" s="25"/>
      <c r="M612" s="25"/>
      <c r="N612" s="25"/>
      <c r="O612" s="25"/>
      <c r="P612" s="25"/>
    </row>
    <row r="613" spans="1:16" ht="16.5" thickBot="1" x14ac:dyDescent="0.25">
      <c r="A613" s="197"/>
      <c r="B613" s="25"/>
      <c r="C613" s="198"/>
      <c r="D613" s="203"/>
      <c r="E613" s="25"/>
      <c r="F613" s="204"/>
      <c r="G613" s="25"/>
      <c r="H613" s="25"/>
      <c r="I613" s="25"/>
      <c r="K613" s="25"/>
      <c r="L613" s="25"/>
      <c r="M613" s="25"/>
      <c r="N613" s="25"/>
      <c r="O613" s="25"/>
      <c r="P613" s="25"/>
    </row>
    <row r="614" spans="1:16" ht="16.5" thickBot="1" x14ac:dyDescent="0.25">
      <c r="A614" s="197"/>
      <c r="B614" s="25"/>
      <c r="C614" s="198"/>
      <c r="D614" s="203"/>
      <c r="E614" s="25"/>
      <c r="F614" s="204"/>
      <c r="G614" s="25"/>
      <c r="H614" s="25"/>
      <c r="I614" s="25"/>
      <c r="K614" s="25"/>
      <c r="L614" s="25"/>
      <c r="M614" s="25"/>
      <c r="N614" s="25"/>
      <c r="O614" s="25"/>
      <c r="P614" s="25"/>
    </row>
    <row r="615" spans="1:16" ht="16.5" thickBot="1" x14ac:dyDescent="0.25">
      <c r="A615" s="197"/>
      <c r="B615" s="25"/>
      <c r="C615" s="198"/>
      <c r="D615" s="203"/>
      <c r="E615" s="25"/>
      <c r="F615" s="204"/>
      <c r="G615" s="25"/>
      <c r="H615" s="25"/>
      <c r="I615" s="25"/>
      <c r="K615" s="25"/>
      <c r="L615" s="25"/>
      <c r="M615" s="25"/>
      <c r="N615" s="25"/>
      <c r="O615" s="25"/>
      <c r="P615" s="25"/>
    </row>
    <row r="616" spans="1:16" ht="16.5" thickBot="1" x14ac:dyDescent="0.25">
      <c r="A616" s="197"/>
      <c r="B616" s="25"/>
      <c r="C616" s="198"/>
      <c r="D616" s="203"/>
      <c r="E616" s="25"/>
      <c r="F616" s="204"/>
      <c r="G616" s="25"/>
      <c r="H616" s="25"/>
      <c r="I616" s="25"/>
      <c r="K616" s="25"/>
      <c r="L616" s="25"/>
      <c r="M616" s="25"/>
      <c r="N616" s="25"/>
      <c r="O616" s="25"/>
      <c r="P616" s="25"/>
    </row>
    <row r="617" spans="1:16" ht="16.5" thickBot="1" x14ac:dyDescent="0.25">
      <c r="A617" s="197"/>
      <c r="B617" s="25"/>
      <c r="C617" s="198"/>
      <c r="D617" s="203"/>
      <c r="E617" s="25"/>
      <c r="F617" s="204"/>
      <c r="G617" s="25"/>
      <c r="H617" s="25"/>
      <c r="I617" s="25"/>
      <c r="K617" s="25"/>
      <c r="L617" s="25"/>
      <c r="M617" s="25"/>
      <c r="N617" s="25"/>
      <c r="O617" s="25"/>
      <c r="P617" s="25"/>
    </row>
    <row r="618" spans="1:16" ht="16.5" thickBot="1" x14ac:dyDescent="0.25">
      <c r="A618" s="197"/>
      <c r="B618" s="25"/>
      <c r="C618" s="198"/>
      <c r="D618" s="203"/>
      <c r="E618" s="25"/>
      <c r="F618" s="204"/>
      <c r="G618" s="25"/>
      <c r="H618" s="25"/>
      <c r="I618" s="25"/>
      <c r="K618" s="25"/>
      <c r="L618" s="25"/>
      <c r="M618" s="25"/>
      <c r="N618" s="25"/>
      <c r="O618" s="25"/>
      <c r="P618" s="25"/>
    </row>
    <row r="619" spans="1:16" ht="16.5" thickBot="1" x14ac:dyDescent="0.25">
      <c r="A619" s="197"/>
      <c r="B619" s="25"/>
      <c r="C619" s="198"/>
      <c r="D619" s="203"/>
      <c r="E619" s="25"/>
      <c r="F619" s="204"/>
      <c r="G619" s="25"/>
      <c r="H619" s="25"/>
      <c r="I619" s="25"/>
      <c r="K619" s="25"/>
      <c r="L619" s="25"/>
      <c r="M619" s="25"/>
      <c r="N619" s="25"/>
      <c r="O619" s="25"/>
      <c r="P619" s="25"/>
    </row>
    <row r="620" spans="1:16" ht="16.5" thickBot="1" x14ac:dyDescent="0.25">
      <c r="A620" s="197"/>
      <c r="B620" s="25"/>
      <c r="C620" s="198"/>
      <c r="D620" s="203"/>
      <c r="E620" s="25"/>
      <c r="F620" s="204"/>
      <c r="G620" s="25"/>
      <c r="H620" s="25"/>
      <c r="I620" s="25"/>
      <c r="K620" s="25"/>
      <c r="L620" s="25"/>
      <c r="M620" s="25"/>
      <c r="N620" s="25"/>
      <c r="O620" s="25"/>
      <c r="P620" s="25"/>
    </row>
    <row r="621" spans="1:16" ht="16.5" thickBot="1" x14ac:dyDescent="0.25">
      <c r="A621" s="197"/>
      <c r="B621" s="25"/>
      <c r="C621" s="198"/>
      <c r="D621" s="203"/>
      <c r="E621" s="25"/>
      <c r="F621" s="204"/>
      <c r="G621" s="25"/>
      <c r="H621" s="25"/>
      <c r="I621" s="25"/>
      <c r="K621" s="25"/>
      <c r="L621" s="25"/>
      <c r="M621" s="25"/>
      <c r="N621" s="25"/>
      <c r="O621" s="25"/>
      <c r="P621" s="25"/>
    </row>
    <row r="622" spans="1:16" ht="16.5" thickBot="1" x14ac:dyDescent="0.25">
      <c r="A622" s="197"/>
      <c r="B622" s="25"/>
      <c r="C622" s="198"/>
      <c r="D622" s="203"/>
      <c r="E622" s="25"/>
      <c r="F622" s="204"/>
      <c r="G622" s="25"/>
      <c r="H622" s="25"/>
      <c r="I622" s="25"/>
      <c r="K622" s="25"/>
      <c r="L622" s="25"/>
      <c r="M622" s="25"/>
      <c r="N622" s="25"/>
      <c r="O622" s="25"/>
      <c r="P622" s="25"/>
    </row>
    <row r="623" spans="1:16" ht="16.5" thickBot="1" x14ac:dyDescent="0.25">
      <c r="A623" s="197"/>
      <c r="B623" s="25"/>
      <c r="C623" s="198"/>
      <c r="D623" s="203"/>
      <c r="E623" s="25"/>
      <c r="F623" s="204"/>
      <c r="G623" s="25"/>
      <c r="H623" s="25"/>
      <c r="I623" s="25"/>
      <c r="K623" s="25"/>
      <c r="L623" s="25"/>
      <c r="M623" s="25"/>
      <c r="N623" s="25"/>
      <c r="O623" s="25"/>
      <c r="P623" s="25"/>
    </row>
    <row r="624" spans="1:16" ht="16.5" thickBot="1" x14ac:dyDescent="0.25">
      <c r="A624" s="197"/>
      <c r="B624" s="25"/>
      <c r="C624" s="198"/>
      <c r="D624" s="203"/>
      <c r="E624" s="25"/>
      <c r="F624" s="204"/>
      <c r="G624" s="25"/>
      <c r="H624" s="25"/>
      <c r="I624" s="25"/>
      <c r="K624" s="25"/>
      <c r="L624" s="25"/>
      <c r="M624" s="25"/>
      <c r="N624" s="25"/>
      <c r="O624" s="25"/>
      <c r="P624" s="25"/>
    </row>
    <row r="625" spans="1:16" ht="16.5" thickBot="1" x14ac:dyDescent="0.25">
      <c r="A625" s="197"/>
      <c r="B625" s="25"/>
      <c r="C625" s="198"/>
      <c r="D625" s="203"/>
      <c r="E625" s="25"/>
      <c r="F625" s="204"/>
      <c r="G625" s="25"/>
      <c r="H625" s="25"/>
      <c r="I625" s="25"/>
      <c r="K625" s="25"/>
      <c r="L625" s="25"/>
      <c r="M625" s="25"/>
      <c r="N625" s="25"/>
      <c r="O625" s="25"/>
      <c r="P625" s="25"/>
    </row>
    <row r="626" spans="1:16" ht="16.5" thickBot="1" x14ac:dyDescent="0.25">
      <c r="A626" s="197"/>
      <c r="B626" s="25"/>
      <c r="C626" s="198"/>
      <c r="D626" s="203"/>
      <c r="E626" s="25"/>
      <c r="F626" s="204"/>
      <c r="G626" s="25"/>
      <c r="H626" s="25"/>
      <c r="I626" s="25"/>
      <c r="K626" s="25"/>
      <c r="L626" s="25"/>
      <c r="M626" s="25"/>
      <c r="N626" s="25"/>
      <c r="O626" s="25"/>
      <c r="P626" s="25"/>
    </row>
    <row r="627" spans="1:16" ht="16.5" thickBot="1" x14ac:dyDescent="0.25">
      <c r="A627" s="197"/>
      <c r="B627" s="25"/>
      <c r="C627" s="198"/>
      <c r="D627" s="203"/>
      <c r="E627" s="25"/>
      <c r="F627" s="204"/>
      <c r="G627" s="25"/>
      <c r="H627" s="25"/>
      <c r="I627" s="25"/>
      <c r="K627" s="25"/>
      <c r="L627" s="25"/>
      <c r="M627" s="25"/>
      <c r="N627" s="25"/>
      <c r="O627" s="25"/>
      <c r="P627" s="25"/>
    </row>
    <row r="628" spans="1:16" ht="16.5" thickBot="1" x14ac:dyDescent="0.25">
      <c r="A628" s="197"/>
      <c r="B628" s="25"/>
      <c r="C628" s="198"/>
      <c r="D628" s="203"/>
      <c r="E628" s="25"/>
      <c r="F628" s="204"/>
      <c r="G628" s="25"/>
      <c r="H628" s="25"/>
      <c r="I628" s="25"/>
      <c r="K628" s="25"/>
      <c r="L628" s="25"/>
      <c r="M628" s="25"/>
      <c r="N628" s="25"/>
      <c r="O628" s="25"/>
      <c r="P628" s="25"/>
    </row>
    <row r="629" spans="1:16" ht="16.5" thickBot="1" x14ac:dyDescent="0.25">
      <c r="A629" s="197"/>
      <c r="B629" s="25"/>
      <c r="C629" s="198"/>
      <c r="D629" s="203"/>
      <c r="E629" s="25"/>
      <c r="F629" s="204"/>
      <c r="G629" s="25"/>
      <c r="H629" s="25"/>
      <c r="I629" s="25"/>
      <c r="K629" s="25"/>
      <c r="L629" s="25"/>
      <c r="M629" s="25"/>
      <c r="N629" s="25"/>
      <c r="O629" s="25"/>
      <c r="P629" s="25"/>
    </row>
    <row r="630" spans="1:16" ht="16.5" thickBot="1" x14ac:dyDescent="0.25">
      <c r="A630" s="197"/>
      <c r="B630" s="25"/>
      <c r="C630" s="198"/>
      <c r="D630" s="203"/>
      <c r="E630" s="25"/>
      <c r="F630" s="204"/>
      <c r="G630" s="25"/>
      <c r="H630" s="25"/>
      <c r="I630" s="25"/>
      <c r="K630" s="25"/>
      <c r="L630" s="25"/>
      <c r="M630" s="25"/>
      <c r="N630" s="25"/>
      <c r="O630" s="25"/>
      <c r="P630" s="25"/>
    </row>
    <row r="631" spans="1:16" ht="16.5" thickBot="1" x14ac:dyDescent="0.25">
      <c r="A631" s="197"/>
      <c r="B631" s="25"/>
      <c r="C631" s="198"/>
      <c r="D631" s="203"/>
      <c r="E631" s="25"/>
      <c r="F631" s="204"/>
      <c r="G631" s="25"/>
      <c r="H631" s="25"/>
      <c r="I631" s="25"/>
      <c r="K631" s="25"/>
      <c r="L631" s="25"/>
      <c r="M631" s="25"/>
      <c r="N631" s="25"/>
      <c r="O631" s="25"/>
      <c r="P631" s="25"/>
    </row>
    <row r="632" spans="1:16" ht="16.5" thickBot="1" x14ac:dyDescent="0.25">
      <c r="A632" s="197"/>
      <c r="B632" s="25"/>
      <c r="C632" s="198"/>
      <c r="D632" s="203"/>
      <c r="E632" s="25"/>
      <c r="F632" s="204"/>
      <c r="G632" s="25"/>
      <c r="H632" s="25"/>
      <c r="I632" s="25"/>
      <c r="K632" s="25"/>
      <c r="L632" s="25"/>
      <c r="M632" s="25"/>
      <c r="N632" s="25"/>
      <c r="O632" s="25"/>
      <c r="P632" s="25"/>
    </row>
    <row r="633" spans="1:16" ht="16.5" thickBot="1" x14ac:dyDescent="0.25">
      <c r="A633" s="197"/>
      <c r="B633" s="25"/>
      <c r="C633" s="198"/>
      <c r="D633" s="203"/>
      <c r="E633" s="25"/>
      <c r="F633" s="204"/>
      <c r="G633" s="25"/>
      <c r="H633" s="25"/>
      <c r="I633" s="25"/>
      <c r="K633" s="25"/>
      <c r="L633" s="25"/>
      <c r="M633" s="25"/>
      <c r="N633" s="25"/>
      <c r="O633" s="25"/>
      <c r="P633" s="25"/>
    </row>
    <row r="634" spans="1:16" ht="16.5" thickBot="1" x14ac:dyDescent="0.25">
      <c r="A634" s="197"/>
      <c r="B634" s="25"/>
      <c r="C634" s="198"/>
      <c r="D634" s="203"/>
      <c r="E634" s="25"/>
      <c r="F634" s="204"/>
      <c r="G634" s="25"/>
      <c r="H634" s="25"/>
      <c r="I634" s="25"/>
      <c r="K634" s="25"/>
      <c r="L634" s="25"/>
      <c r="M634" s="25"/>
      <c r="N634" s="25"/>
      <c r="O634" s="25"/>
      <c r="P634" s="25"/>
    </row>
    <row r="635" spans="1:16" ht="16.5" thickBot="1" x14ac:dyDescent="0.25">
      <c r="A635" s="197"/>
      <c r="B635" s="25"/>
      <c r="C635" s="198"/>
      <c r="D635" s="203"/>
      <c r="E635" s="25"/>
      <c r="F635" s="204"/>
      <c r="G635" s="25"/>
      <c r="H635" s="25"/>
      <c r="I635" s="25"/>
      <c r="K635" s="25"/>
      <c r="L635" s="25"/>
      <c r="M635" s="25"/>
      <c r="N635" s="25"/>
      <c r="O635" s="25"/>
      <c r="P635" s="25"/>
    </row>
    <row r="636" spans="1:16" ht="16.5" thickBot="1" x14ac:dyDescent="0.25">
      <c r="A636" s="197"/>
      <c r="B636" s="25"/>
      <c r="C636" s="198"/>
      <c r="D636" s="203"/>
      <c r="E636" s="25"/>
      <c r="F636" s="204"/>
      <c r="G636" s="25"/>
      <c r="H636" s="25"/>
      <c r="I636" s="25"/>
      <c r="K636" s="25"/>
      <c r="L636" s="25"/>
      <c r="M636" s="25"/>
      <c r="N636" s="25"/>
      <c r="O636" s="25"/>
      <c r="P636" s="25"/>
    </row>
    <row r="637" spans="1:16" ht="16.5" thickBot="1" x14ac:dyDescent="0.25">
      <c r="A637" s="197"/>
      <c r="B637" s="25"/>
      <c r="C637" s="198"/>
      <c r="D637" s="203"/>
      <c r="E637" s="25"/>
      <c r="F637" s="204"/>
      <c r="G637" s="25"/>
      <c r="H637" s="25"/>
      <c r="I637" s="25"/>
      <c r="K637" s="25"/>
      <c r="L637" s="25"/>
      <c r="M637" s="25"/>
      <c r="N637" s="25"/>
      <c r="O637" s="25"/>
      <c r="P637" s="25"/>
    </row>
    <row r="638" spans="1:16" ht="16.5" thickBot="1" x14ac:dyDescent="0.25">
      <c r="A638" s="197"/>
      <c r="B638" s="25"/>
      <c r="C638" s="198"/>
      <c r="D638" s="203"/>
      <c r="E638" s="25"/>
      <c r="F638" s="204"/>
      <c r="G638" s="25"/>
      <c r="H638" s="25"/>
      <c r="I638" s="25"/>
      <c r="K638" s="25"/>
      <c r="L638" s="25"/>
      <c r="M638" s="25"/>
      <c r="N638" s="25"/>
      <c r="O638" s="25"/>
      <c r="P638" s="25"/>
    </row>
    <row r="639" spans="1:16" ht="16.5" thickBot="1" x14ac:dyDescent="0.25">
      <c r="A639" s="197"/>
      <c r="B639" s="25"/>
      <c r="C639" s="198"/>
      <c r="D639" s="203"/>
      <c r="E639" s="25"/>
      <c r="F639" s="204"/>
      <c r="G639" s="25"/>
      <c r="H639" s="25"/>
      <c r="I639" s="25"/>
      <c r="K639" s="25"/>
      <c r="L639" s="25"/>
      <c r="M639" s="25"/>
      <c r="N639" s="25"/>
      <c r="O639" s="25"/>
      <c r="P639" s="25"/>
    </row>
    <row r="640" spans="1:16" ht="16.5" thickBot="1" x14ac:dyDescent="0.25">
      <c r="A640" s="197"/>
      <c r="B640" s="25"/>
      <c r="C640" s="198"/>
      <c r="D640" s="203"/>
      <c r="E640" s="25"/>
      <c r="F640" s="204"/>
      <c r="G640" s="25"/>
      <c r="H640" s="25"/>
      <c r="I640" s="25"/>
      <c r="K640" s="25"/>
      <c r="L640" s="25"/>
      <c r="M640" s="25"/>
      <c r="N640" s="25"/>
      <c r="O640" s="25"/>
      <c r="P640" s="25"/>
    </row>
    <row r="641" spans="1:16" ht="16.5" thickBot="1" x14ac:dyDescent="0.25">
      <c r="A641" s="197"/>
      <c r="B641" s="25"/>
      <c r="C641" s="198"/>
      <c r="D641" s="203"/>
      <c r="E641" s="25"/>
      <c r="F641" s="204"/>
      <c r="G641" s="25"/>
      <c r="H641" s="25"/>
      <c r="I641" s="25"/>
      <c r="K641" s="25"/>
      <c r="L641" s="25"/>
      <c r="M641" s="25"/>
      <c r="N641" s="25"/>
      <c r="O641" s="25"/>
      <c r="P641" s="25"/>
    </row>
    <row r="642" spans="1:16" ht="16.5" thickBot="1" x14ac:dyDescent="0.25">
      <c r="A642" s="197"/>
      <c r="B642" s="25"/>
      <c r="C642" s="198"/>
      <c r="D642" s="203"/>
      <c r="E642" s="25"/>
      <c r="F642" s="204"/>
      <c r="G642" s="25"/>
      <c r="H642" s="25"/>
      <c r="I642" s="25"/>
      <c r="K642" s="25"/>
      <c r="L642" s="25"/>
      <c r="M642" s="25"/>
      <c r="N642" s="25"/>
      <c r="O642" s="25"/>
      <c r="P642" s="25"/>
    </row>
    <row r="643" spans="1:16" ht="16.5" thickBot="1" x14ac:dyDescent="0.25">
      <c r="A643" s="197"/>
      <c r="B643" s="25"/>
      <c r="C643" s="198"/>
      <c r="D643" s="203"/>
      <c r="E643" s="25"/>
      <c r="F643" s="204"/>
      <c r="G643" s="25"/>
      <c r="H643" s="25"/>
      <c r="I643" s="25"/>
      <c r="K643" s="25"/>
      <c r="L643" s="25"/>
      <c r="M643" s="25"/>
      <c r="N643" s="25"/>
      <c r="O643" s="25"/>
      <c r="P643" s="25"/>
    </row>
    <row r="644" spans="1:16" ht="16.5" thickBot="1" x14ac:dyDescent="0.25">
      <c r="A644" s="197"/>
      <c r="B644" s="25"/>
      <c r="C644" s="198"/>
      <c r="D644" s="203"/>
      <c r="E644" s="25"/>
      <c r="F644" s="204"/>
      <c r="G644" s="25"/>
      <c r="H644" s="25"/>
      <c r="I644" s="25"/>
      <c r="K644" s="25"/>
      <c r="L644" s="25"/>
      <c r="M644" s="25"/>
      <c r="N644" s="25"/>
      <c r="O644" s="25"/>
      <c r="P644" s="25"/>
    </row>
    <row r="645" spans="1:16" ht="16.5" thickBot="1" x14ac:dyDescent="0.25">
      <c r="A645" s="197"/>
      <c r="B645" s="25"/>
      <c r="C645" s="198"/>
      <c r="D645" s="203"/>
      <c r="E645" s="25"/>
      <c r="F645" s="204"/>
      <c r="G645" s="25"/>
      <c r="H645" s="25"/>
      <c r="I645" s="25"/>
      <c r="K645" s="25"/>
      <c r="L645" s="25"/>
      <c r="M645" s="25"/>
      <c r="N645" s="25"/>
      <c r="O645" s="25"/>
      <c r="P645" s="25"/>
    </row>
    <row r="646" spans="1:16" ht="16.5" thickBot="1" x14ac:dyDescent="0.25">
      <c r="A646" s="197"/>
      <c r="B646" s="25"/>
      <c r="C646" s="198"/>
      <c r="D646" s="203"/>
      <c r="E646" s="25"/>
      <c r="F646" s="204"/>
      <c r="G646" s="25"/>
      <c r="H646" s="25"/>
      <c r="I646" s="25"/>
      <c r="K646" s="25"/>
      <c r="L646" s="25"/>
      <c r="M646" s="25"/>
      <c r="N646" s="25"/>
      <c r="O646" s="25"/>
      <c r="P646" s="25"/>
    </row>
    <row r="647" spans="1:16" ht="16.5" thickBot="1" x14ac:dyDescent="0.25">
      <c r="A647" s="197"/>
      <c r="B647" s="25"/>
      <c r="C647" s="198"/>
      <c r="D647" s="203"/>
      <c r="E647" s="25"/>
      <c r="F647" s="204"/>
      <c r="G647" s="25"/>
      <c r="H647" s="25"/>
      <c r="I647" s="25"/>
      <c r="K647" s="25"/>
      <c r="L647" s="25"/>
      <c r="M647" s="25"/>
      <c r="N647" s="25"/>
      <c r="O647" s="25"/>
      <c r="P647" s="25"/>
    </row>
    <row r="648" spans="1:16" ht="16.5" thickBot="1" x14ac:dyDescent="0.25">
      <c r="A648" s="197"/>
      <c r="B648" s="25"/>
      <c r="C648" s="198"/>
      <c r="D648" s="203"/>
      <c r="E648" s="25"/>
      <c r="F648" s="204"/>
      <c r="G648" s="25"/>
      <c r="H648" s="25"/>
      <c r="I648" s="25"/>
      <c r="K648" s="25"/>
      <c r="L648" s="25"/>
      <c r="M648" s="25"/>
      <c r="N648" s="25"/>
      <c r="O648" s="25"/>
      <c r="P648" s="25"/>
    </row>
    <row r="649" spans="1:16" ht="16.5" thickBot="1" x14ac:dyDescent="0.25">
      <c r="A649" s="197"/>
      <c r="B649" s="25"/>
      <c r="C649" s="198"/>
      <c r="D649" s="203"/>
      <c r="E649" s="25"/>
      <c r="F649" s="204"/>
      <c r="G649" s="25"/>
      <c r="H649" s="25"/>
      <c r="I649" s="25"/>
      <c r="K649" s="25"/>
      <c r="L649" s="25"/>
      <c r="M649" s="25"/>
      <c r="N649" s="25"/>
      <c r="O649" s="25"/>
      <c r="P649" s="25"/>
    </row>
    <row r="650" spans="1:16" ht="16.5" thickBot="1" x14ac:dyDescent="0.25">
      <c r="A650" s="197"/>
      <c r="B650" s="25"/>
      <c r="C650" s="198"/>
      <c r="D650" s="203"/>
      <c r="E650" s="25"/>
      <c r="F650" s="204"/>
      <c r="G650" s="25"/>
      <c r="H650" s="25"/>
      <c r="I650" s="25"/>
      <c r="K650" s="25"/>
      <c r="L650" s="25"/>
      <c r="M650" s="25"/>
      <c r="N650" s="25"/>
      <c r="O650" s="25"/>
      <c r="P650" s="25"/>
    </row>
    <row r="651" spans="1:16" ht="16.5" thickBot="1" x14ac:dyDescent="0.25">
      <c r="A651" s="197"/>
      <c r="B651" s="25"/>
      <c r="C651" s="198"/>
      <c r="D651" s="203"/>
      <c r="E651" s="25"/>
      <c r="F651" s="204"/>
      <c r="G651" s="25"/>
      <c r="H651" s="25"/>
      <c r="I651" s="25"/>
      <c r="K651" s="25"/>
      <c r="L651" s="25"/>
      <c r="M651" s="25"/>
      <c r="N651" s="25"/>
      <c r="O651" s="25"/>
      <c r="P651" s="25"/>
    </row>
    <row r="652" spans="1:16" ht="16.5" thickBot="1" x14ac:dyDescent="0.25">
      <c r="A652" s="197"/>
      <c r="B652" s="25"/>
      <c r="C652" s="198"/>
      <c r="D652" s="203"/>
      <c r="E652" s="25"/>
      <c r="F652" s="204"/>
      <c r="G652" s="25"/>
      <c r="H652" s="25"/>
      <c r="I652" s="25"/>
      <c r="K652" s="25"/>
      <c r="L652" s="25"/>
      <c r="M652" s="25"/>
      <c r="N652" s="25"/>
      <c r="O652" s="25"/>
      <c r="P652" s="25"/>
    </row>
    <row r="653" spans="1:16" ht="16.5" thickBot="1" x14ac:dyDescent="0.25">
      <c r="A653" s="197"/>
      <c r="B653" s="25"/>
      <c r="C653" s="198"/>
      <c r="D653" s="203"/>
      <c r="E653" s="25"/>
      <c r="F653" s="204"/>
      <c r="G653" s="25"/>
      <c r="H653" s="25"/>
      <c r="I653" s="25"/>
      <c r="K653" s="25"/>
      <c r="L653" s="25"/>
      <c r="M653" s="25"/>
      <c r="N653" s="25"/>
      <c r="O653" s="25"/>
      <c r="P653" s="25"/>
    </row>
    <row r="654" spans="1:16" ht="16.5" thickBot="1" x14ac:dyDescent="0.25">
      <c r="A654" s="197"/>
      <c r="B654" s="25"/>
      <c r="C654" s="198"/>
      <c r="D654" s="203"/>
      <c r="E654" s="25"/>
      <c r="F654" s="204"/>
      <c r="G654" s="25"/>
      <c r="H654" s="25"/>
      <c r="I654" s="25"/>
      <c r="K654" s="25"/>
      <c r="L654" s="25"/>
      <c r="M654" s="25"/>
      <c r="N654" s="25"/>
      <c r="O654" s="25"/>
      <c r="P654" s="25"/>
    </row>
    <row r="655" spans="1:16" ht="16.5" thickBot="1" x14ac:dyDescent="0.25">
      <c r="A655" s="197"/>
      <c r="B655" s="25"/>
      <c r="C655" s="198"/>
      <c r="D655" s="203"/>
      <c r="E655" s="25"/>
      <c r="F655" s="204"/>
      <c r="G655" s="25"/>
      <c r="H655" s="25"/>
      <c r="I655" s="25"/>
      <c r="K655" s="25"/>
      <c r="L655" s="25"/>
      <c r="M655" s="25"/>
      <c r="N655" s="25"/>
      <c r="O655" s="25"/>
      <c r="P655" s="25"/>
    </row>
    <row r="656" spans="1:16" ht="16.5" thickBot="1" x14ac:dyDescent="0.25">
      <c r="A656" s="197"/>
      <c r="B656" s="25"/>
      <c r="C656" s="198"/>
      <c r="D656" s="203"/>
      <c r="E656" s="25"/>
      <c r="F656" s="204"/>
      <c r="G656" s="25"/>
      <c r="H656" s="25"/>
      <c r="I656" s="25"/>
      <c r="K656" s="25"/>
      <c r="L656" s="25"/>
      <c r="M656" s="25"/>
      <c r="N656" s="25"/>
      <c r="O656" s="25"/>
      <c r="P656" s="25"/>
    </row>
    <row r="657" spans="1:16" ht="16.5" thickBot="1" x14ac:dyDescent="0.25">
      <c r="A657" s="197"/>
      <c r="B657" s="25"/>
      <c r="C657" s="198"/>
      <c r="D657" s="203"/>
      <c r="E657" s="25"/>
      <c r="F657" s="204"/>
      <c r="G657" s="25"/>
      <c r="H657" s="25"/>
      <c r="I657" s="25"/>
      <c r="K657" s="25"/>
      <c r="L657" s="25"/>
      <c r="M657" s="25"/>
      <c r="N657" s="25"/>
      <c r="O657" s="25"/>
      <c r="P657" s="25"/>
    </row>
    <row r="658" spans="1:16" ht="16.5" thickBot="1" x14ac:dyDescent="0.25">
      <c r="A658" s="197"/>
      <c r="B658" s="25"/>
      <c r="C658" s="198"/>
      <c r="D658" s="203"/>
      <c r="E658" s="25"/>
      <c r="F658" s="204"/>
      <c r="G658" s="25"/>
      <c r="H658" s="25"/>
      <c r="I658" s="25"/>
      <c r="K658" s="25"/>
      <c r="L658" s="25"/>
      <c r="M658" s="25"/>
      <c r="N658" s="25"/>
      <c r="O658" s="25"/>
      <c r="P658" s="25"/>
    </row>
    <row r="659" spans="1:16" ht="16.5" thickBot="1" x14ac:dyDescent="0.25">
      <c r="A659" s="197"/>
      <c r="B659" s="25"/>
      <c r="C659" s="198"/>
      <c r="D659" s="203"/>
      <c r="E659" s="25"/>
      <c r="F659" s="204"/>
      <c r="G659" s="25"/>
      <c r="H659" s="25"/>
      <c r="I659" s="25"/>
      <c r="K659" s="25"/>
      <c r="L659" s="25"/>
      <c r="M659" s="25"/>
      <c r="N659" s="25"/>
      <c r="O659" s="25"/>
      <c r="P659" s="25"/>
    </row>
    <row r="660" spans="1:16" ht="16.5" thickBot="1" x14ac:dyDescent="0.25">
      <c r="A660" s="197"/>
      <c r="B660" s="25"/>
      <c r="C660" s="198"/>
      <c r="D660" s="203"/>
      <c r="E660" s="25"/>
      <c r="F660" s="204"/>
      <c r="G660" s="25"/>
      <c r="H660" s="25"/>
      <c r="I660" s="25"/>
      <c r="K660" s="25"/>
      <c r="L660" s="25"/>
      <c r="M660" s="25"/>
      <c r="N660" s="25"/>
      <c r="O660" s="25"/>
      <c r="P660" s="25"/>
    </row>
    <row r="661" spans="1:16" ht="16.5" thickBot="1" x14ac:dyDescent="0.25">
      <c r="A661" s="197"/>
      <c r="B661" s="25"/>
      <c r="C661" s="198"/>
      <c r="D661" s="203"/>
      <c r="E661" s="25"/>
      <c r="F661" s="204"/>
      <c r="G661" s="25"/>
      <c r="H661" s="25"/>
      <c r="I661" s="25"/>
      <c r="K661" s="25"/>
      <c r="L661" s="25"/>
      <c r="M661" s="25"/>
      <c r="N661" s="25"/>
      <c r="O661" s="25"/>
      <c r="P661" s="25"/>
    </row>
    <row r="662" spans="1:16" ht="16.5" thickBot="1" x14ac:dyDescent="0.25">
      <c r="A662" s="197"/>
      <c r="B662" s="25"/>
      <c r="C662" s="198"/>
      <c r="D662" s="203"/>
      <c r="E662" s="25"/>
      <c r="F662" s="204"/>
      <c r="G662" s="25"/>
      <c r="H662" s="25"/>
      <c r="I662" s="25"/>
      <c r="K662" s="25"/>
      <c r="L662" s="25"/>
      <c r="M662" s="25"/>
      <c r="N662" s="25"/>
      <c r="O662" s="25"/>
      <c r="P662" s="25"/>
    </row>
    <row r="663" spans="1:16" ht="16.5" thickBot="1" x14ac:dyDescent="0.25">
      <c r="A663" s="197"/>
      <c r="B663" s="25"/>
      <c r="C663" s="198"/>
      <c r="D663" s="203"/>
      <c r="E663" s="25"/>
      <c r="F663" s="204"/>
      <c r="G663" s="25"/>
      <c r="H663" s="25"/>
      <c r="I663" s="25"/>
      <c r="K663" s="25"/>
      <c r="L663" s="25"/>
      <c r="M663" s="25"/>
      <c r="N663" s="25"/>
      <c r="O663" s="25"/>
      <c r="P663" s="25"/>
    </row>
    <row r="664" spans="1:16" ht="16.5" thickBot="1" x14ac:dyDescent="0.25">
      <c r="A664" s="197"/>
      <c r="B664" s="25"/>
      <c r="C664" s="198"/>
      <c r="D664" s="203"/>
      <c r="E664" s="25"/>
      <c r="F664" s="204"/>
      <c r="G664" s="25"/>
      <c r="H664" s="25"/>
      <c r="I664" s="25"/>
      <c r="K664" s="25"/>
      <c r="L664" s="25"/>
      <c r="M664" s="25"/>
      <c r="N664" s="25"/>
      <c r="O664" s="25"/>
      <c r="P664" s="25"/>
    </row>
    <row r="665" spans="1:16" ht="16.5" thickBot="1" x14ac:dyDescent="0.25">
      <c r="A665" s="197"/>
      <c r="B665" s="25"/>
      <c r="C665" s="198"/>
      <c r="D665" s="203"/>
      <c r="E665" s="25"/>
      <c r="F665" s="204"/>
      <c r="G665" s="25"/>
      <c r="H665" s="25"/>
      <c r="I665" s="25"/>
      <c r="K665" s="25"/>
      <c r="L665" s="25"/>
      <c r="M665" s="25"/>
      <c r="N665" s="25"/>
      <c r="O665" s="25"/>
      <c r="P665" s="25"/>
    </row>
    <row r="666" spans="1:16" ht="16.5" thickBot="1" x14ac:dyDescent="0.25">
      <c r="A666" s="197"/>
      <c r="B666" s="25"/>
      <c r="C666" s="198"/>
      <c r="D666" s="203"/>
      <c r="E666" s="25"/>
      <c r="F666" s="204"/>
      <c r="G666" s="25"/>
      <c r="H666" s="25"/>
      <c r="I666" s="25"/>
      <c r="K666" s="25"/>
      <c r="L666" s="25"/>
      <c r="M666" s="25"/>
      <c r="N666" s="25"/>
      <c r="O666" s="25"/>
      <c r="P666" s="25"/>
    </row>
    <row r="667" spans="1:16" ht="16.5" thickBot="1" x14ac:dyDescent="0.25">
      <c r="A667" s="197"/>
      <c r="B667" s="25"/>
      <c r="C667" s="198"/>
      <c r="D667" s="203"/>
      <c r="E667" s="25"/>
      <c r="F667" s="204"/>
      <c r="G667" s="25"/>
      <c r="H667" s="25"/>
      <c r="I667" s="25"/>
      <c r="K667" s="25"/>
      <c r="L667" s="25"/>
      <c r="M667" s="25"/>
      <c r="N667" s="25"/>
      <c r="O667" s="25"/>
      <c r="P667" s="25"/>
    </row>
    <row r="668" spans="1:16" ht="16.5" thickBot="1" x14ac:dyDescent="0.25">
      <c r="A668" s="197"/>
      <c r="B668" s="25"/>
      <c r="C668" s="198"/>
      <c r="D668" s="203"/>
      <c r="E668" s="25"/>
      <c r="F668" s="204"/>
      <c r="G668" s="25"/>
      <c r="H668" s="25"/>
      <c r="I668" s="25"/>
      <c r="K668" s="25"/>
      <c r="L668" s="25"/>
      <c r="M668" s="25"/>
      <c r="N668" s="25"/>
      <c r="O668" s="25"/>
      <c r="P668" s="25"/>
    </row>
    <row r="669" spans="1:16" ht="16.5" thickBot="1" x14ac:dyDescent="0.25">
      <c r="A669" s="197"/>
      <c r="B669" s="25"/>
      <c r="C669" s="198"/>
      <c r="D669" s="203"/>
      <c r="E669" s="25"/>
      <c r="F669" s="204"/>
      <c r="G669" s="25"/>
      <c r="H669" s="25"/>
      <c r="I669" s="25"/>
      <c r="K669" s="25"/>
      <c r="L669" s="25"/>
      <c r="M669" s="25"/>
      <c r="N669" s="25"/>
      <c r="O669" s="25"/>
      <c r="P669" s="25"/>
    </row>
    <row r="670" spans="1:16" ht="16.5" thickBot="1" x14ac:dyDescent="0.25">
      <c r="A670" s="197"/>
      <c r="B670" s="25"/>
      <c r="C670" s="198"/>
      <c r="D670" s="203"/>
      <c r="E670" s="25"/>
      <c r="F670" s="204"/>
      <c r="G670" s="25"/>
      <c r="H670" s="25"/>
      <c r="I670" s="25"/>
      <c r="K670" s="25"/>
      <c r="L670" s="25"/>
      <c r="M670" s="25"/>
      <c r="N670" s="25"/>
      <c r="O670" s="25"/>
      <c r="P670" s="25"/>
    </row>
    <row r="671" spans="1:16" ht="16.5" thickBot="1" x14ac:dyDescent="0.25">
      <c r="A671" s="197"/>
      <c r="B671" s="25"/>
      <c r="C671" s="198"/>
      <c r="D671" s="203"/>
      <c r="E671" s="25"/>
      <c r="F671" s="204"/>
      <c r="G671" s="25"/>
      <c r="H671" s="25"/>
      <c r="I671" s="25"/>
      <c r="K671" s="25"/>
      <c r="L671" s="25"/>
      <c r="M671" s="25"/>
      <c r="N671" s="25"/>
      <c r="O671" s="25"/>
      <c r="P671" s="25"/>
    </row>
    <row r="672" spans="1:16" ht="16.5" thickBot="1" x14ac:dyDescent="0.25">
      <c r="A672" s="197"/>
      <c r="B672" s="25"/>
      <c r="C672" s="198"/>
      <c r="D672" s="203"/>
      <c r="E672" s="25"/>
      <c r="F672" s="204"/>
      <c r="G672" s="25"/>
      <c r="H672" s="25"/>
      <c r="I672" s="25"/>
      <c r="K672" s="25"/>
      <c r="L672" s="25"/>
      <c r="M672" s="25"/>
      <c r="N672" s="25"/>
      <c r="O672" s="25"/>
      <c r="P672" s="25"/>
    </row>
    <row r="673" spans="1:16" ht="16.5" thickBot="1" x14ac:dyDescent="0.25">
      <c r="A673" s="197"/>
      <c r="B673" s="25"/>
      <c r="C673" s="198"/>
      <c r="D673" s="203"/>
      <c r="E673" s="25"/>
      <c r="F673" s="204"/>
      <c r="G673" s="25"/>
      <c r="H673" s="25"/>
      <c r="I673" s="25"/>
      <c r="K673" s="25"/>
      <c r="L673" s="25"/>
      <c r="M673" s="25"/>
      <c r="N673" s="25"/>
      <c r="O673" s="25"/>
      <c r="P673" s="25"/>
    </row>
    <row r="674" spans="1:16" ht="16.5" thickBot="1" x14ac:dyDescent="0.25">
      <c r="A674" s="197"/>
      <c r="B674" s="25"/>
      <c r="C674" s="198"/>
      <c r="D674" s="203"/>
      <c r="E674" s="25"/>
      <c r="F674" s="204"/>
      <c r="G674" s="25"/>
      <c r="H674" s="25"/>
      <c r="I674" s="25"/>
      <c r="K674" s="25"/>
      <c r="L674" s="25"/>
      <c r="M674" s="25"/>
      <c r="N674" s="25"/>
      <c r="O674" s="25"/>
      <c r="P674" s="25"/>
    </row>
    <row r="675" spans="1:16" ht="16.5" thickBot="1" x14ac:dyDescent="0.25">
      <c r="A675" s="197"/>
      <c r="B675" s="25"/>
      <c r="C675" s="198"/>
      <c r="D675" s="203"/>
      <c r="E675" s="25"/>
      <c r="F675" s="204"/>
      <c r="G675" s="25"/>
      <c r="H675" s="25"/>
      <c r="I675" s="25"/>
      <c r="K675" s="25"/>
      <c r="L675" s="25"/>
      <c r="M675" s="25"/>
      <c r="N675" s="25"/>
      <c r="O675" s="25"/>
      <c r="P675" s="25"/>
    </row>
    <row r="676" spans="1:16" ht="16.5" thickBot="1" x14ac:dyDescent="0.25">
      <c r="A676" s="197"/>
      <c r="B676" s="25"/>
      <c r="C676" s="198"/>
      <c r="D676" s="203"/>
      <c r="E676" s="25"/>
      <c r="F676" s="204"/>
      <c r="G676" s="25"/>
      <c r="H676" s="25"/>
      <c r="I676" s="25"/>
      <c r="K676" s="25"/>
      <c r="L676" s="25"/>
      <c r="M676" s="25"/>
      <c r="N676" s="25"/>
      <c r="O676" s="25"/>
      <c r="P676" s="25"/>
    </row>
    <row r="677" spans="1:16" ht="16.5" thickBot="1" x14ac:dyDescent="0.25">
      <c r="A677" s="197"/>
      <c r="B677" s="25"/>
      <c r="C677" s="198"/>
      <c r="D677" s="203"/>
      <c r="E677" s="25"/>
      <c r="F677" s="204"/>
      <c r="G677" s="25"/>
      <c r="H677" s="25"/>
      <c r="I677" s="25"/>
      <c r="K677" s="25"/>
      <c r="L677" s="25"/>
      <c r="M677" s="25"/>
      <c r="N677" s="25"/>
      <c r="O677" s="25"/>
      <c r="P677" s="25"/>
    </row>
    <row r="678" spans="1:16" ht="16.5" thickBot="1" x14ac:dyDescent="0.25">
      <c r="A678" s="197"/>
      <c r="B678" s="25"/>
      <c r="C678" s="198"/>
      <c r="D678" s="203"/>
      <c r="E678" s="25"/>
      <c r="F678" s="204"/>
      <c r="G678" s="25"/>
      <c r="H678" s="25"/>
      <c r="I678" s="25"/>
      <c r="K678" s="25"/>
      <c r="L678" s="25"/>
      <c r="M678" s="25"/>
      <c r="N678" s="25"/>
      <c r="O678" s="25"/>
      <c r="P678" s="25"/>
    </row>
    <row r="679" spans="1:16" ht="16.5" thickBot="1" x14ac:dyDescent="0.25">
      <c r="A679" s="197"/>
      <c r="B679" s="25"/>
      <c r="C679" s="198"/>
      <c r="D679" s="203"/>
      <c r="E679" s="25"/>
      <c r="F679" s="204"/>
      <c r="G679" s="25"/>
      <c r="H679" s="25"/>
      <c r="I679" s="25"/>
      <c r="K679" s="25"/>
      <c r="L679" s="25"/>
      <c r="M679" s="25"/>
      <c r="N679" s="25"/>
      <c r="O679" s="25"/>
      <c r="P679" s="25"/>
    </row>
    <row r="680" spans="1:16" ht="16.5" thickBot="1" x14ac:dyDescent="0.25">
      <c r="A680" s="197"/>
      <c r="B680" s="25"/>
      <c r="C680" s="198"/>
      <c r="D680" s="203"/>
      <c r="E680" s="25"/>
      <c r="F680" s="204"/>
      <c r="G680" s="25"/>
      <c r="H680" s="25"/>
      <c r="I680" s="25"/>
      <c r="K680" s="25"/>
      <c r="L680" s="25"/>
      <c r="M680" s="25"/>
      <c r="N680" s="25"/>
      <c r="O680" s="25"/>
      <c r="P680" s="25"/>
    </row>
    <row r="681" spans="1:16" ht="16.5" thickBot="1" x14ac:dyDescent="0.25">
      <c r="A681" s="197"/>
      <c r="B681" s="25"/>
      <c r="C681" s="198"/>
      <c r="D681" s="203"/>
      <c r="E681" s="25"/>
      <c r="F681" s="204"/>
      <c r="G681" s="25"/>
      <c r="H681" s="25"/>
      <c r="I681" s="25"/>
      <c r="K681" s="25"/>
      <c r="L681" s="25"/>
      <c r="M681" s="25"/>
      <c r="N681" s="25"/>
      <c r="O681" s="25"/>
      <c r="P681" s="25"/>
    </row>
    <row r="682" spans="1:16" ht="16.5" thickBot="1" x14ac:dyDescent="0.25">
      <c r="A682" s="197"/>
      <c r="B682" s="25"/>
      <c r="C682" s="198"/>
      <c r="D682" s="203"/>
      <c r="E682" s="25"/>
      <c r="F682" s="204"/>
      <c r="G682" s="25"/>
      <c r="H682" s="25"/>
      <c r="I682" s="25"/>
      <c r="K682" s="25"/>
      <c r="L682" s="25"/>
      <c r="M682" s="25"/>
      <c r="N682" s="25"/>
      <c r="O682" s="25"/>
      <c r="P682" s="25"/>
    </row>
    <row r="683" spans="1:16" ht="16.5" thickBot="1" x14ac:dyDescent="0.25">
      <c r="A683" s="197"/>
      <c r="B683" s="25"/>
      <c r="C683" s="198"/>
      <c r="D683" s="203"/>
      <c r="E683" s="25"/>
      <c r="F683" s="204"/>
      <c r="G683" s="25"/>
      <c r="H683" s="25"/>
      <c r="I683" s="25"/>
      <c r="K683" s="25"/>
      <c r="L683" s="25"/>
      <c r="M683" s="25"/>
      <c r="N683" s="25"/>
      <c r="O683" s="25"/>
      <c r="P683" s="25"/>
    </row>
    <row r="684" spans="1:16" ht="16.5" thickBot="1" x14ac:dyDescent="0.25">
      <c r="A684" s="197"/>
      <c r="B684" s="25"/>
      <c r="C684" s="198"/>
      <c r="D684" s="203"/>
      <c r="E684" s="25"/>
      <c r="F684" s="204"/>
      <c r="G684" s="25"/>
      <c r="H684" s="25"/>
      <c r="I684" s="25"/>
      <c r="K684" s="25"/>
      <c r="L684" s="25"/>
      <c r="M684" s="25"/>
      <c r="N684" s="25"/>
      <c r="O684" s="25"/>
      <c r="P684" s="25"/>
    </row>
    <row r="685" spans="1:16" ht="16.5" thickBot="1" x14ac:dyDescent="0.25">
      <c r="A685" s="197"/>
      <c r="B685" s="25"/>
      <c r="C685" s="198"/>
      <c r="D685" s="203"/>
      <c r="E685" s="25"/>
      <c r="F685" s="204"/>
      <c r="G685" s="25"/>
      <c r="H685" s="25"/>
      <c r="I685" s="25"/>
      <c r="K685" s="25"/>
      <c r="L685" s="25"/>
      <c r="M685" s="25"/>
      <c r="N685" s="25"/>
      <c r="O685" s="25"/>
      <c r="P685" s="25"/>
    </row>
    <row r="686" spans="1:16" ht="16.5" thickBot="1" x14ac:dyDescent="0.25">
      <c r="A686" s="197"/>
      <c r="B686" s="25"/>
      <c r="C686" s="198"/>
      <c r="D686" s="203"/>
      <c r="E686" s="25"/>
      <c r="F686" s="204"/>
      <c r="G686" s="25"/>
      <c r="H686" s="25"/>
      <c r="I686" s="25"/>
      <c r="K686" s="25"/>
      <c r="L686" s="25"/>
      <c r="M686" s="25"/>
      <c r="N686" s="25"/>
      <c r="O686" s="25"/>
      <c r="P686" s="25"/>
    </row>
    <row r="687" spans="1:16" ht="16.5" thickBot="1" x14ac:dyDescent="0.25">
      <c r="A687" s="197"/>
      <c r="B687" s="25"/>
      <c r="C687" s="198"/>
      <c r="D687" s="203"/>
      <c r="E687" s="25"/>
      <c r="F687" s="204"/>
      <c r="G687" s="25"/>
      <c r="H687" s="25"/>
      <c r="I687" s="25"/>
      <c r="K687" s="25"/>
      <c r="L687" s="25"/>
      <c r="M687" s="25"/>
      <c r="N687" s="25"/>
      <c r="O687" s="25"/>
      <c r="P687" s="25"/>
    </row>
    <row r="688" spans="1:16" ht="16.5" thickBot="1" x14ac:dyDescent="0.25">
      <c r="A688" s="197"/>
      <c r="B688" s="25"/>
      <c r="C688" s="198"/>
      <c r="D688" s="203"/>
      <c r="E688" s="25"/>
      <c r="F688" s="204"/>
      <c r="G688" s="25"/>
      <c r="H688" s="25"/>
      <c r="I688" s="25"/>
      <c r="K688" s="25"/>
      <c r="L688" s="25"/>
      <c r="M688" s="25"/>
      <c r="N688" s="25"/>
      <c r="O688" s="25"/>
      <c r="P688" s="25"/>
    </row>
    <row r="689" spans="1:16" ht="16.5" thickBot="1" x14ac:dyDescent="0.25">
      <c r="A689" s="197"/>
      <c r="B689" s="25"/>
      <c r="C689" s="198"/>
      <c r="D689" s="203"/>
      <c r="E689" s="25"/>
      <c r="F689" s="204"/>
      <c r="G689" s="25"/>
      <c r="H689" s="25"/>
      <c r="I689" s="25"/>
      <c r="K689" s="25"/>
      <c r="L689" s="25"/>
      <c r="M689" s="25"/>
      <c r="N689" s="25"/>
      <c r="O689" s="25"/>
      <c r="P689" s="25"/>
    </row>
    <row r="690" spans="1:16" ht="16.5" thickBot="1" x14ac:dyDescent="0.25">
      <c r="A690" s="197"/>
      <c r="B690" s="25"/>
      <c r="C690" s="198"/>
      <c r="D690" s="203"/>
      <c r="E690" s="25"/>
      <c r="F690" s="204"/>
      <c r="G690" s="25"/>
      <c r="H690" s="25"/>
      <c r="I690" s="25"/>
      <c r="K690" s="25"/>
      <c r="L690" s="25"/>
      <c r="M690" s="25"/>
      <c r="N690" s="25"/>
      <c r="O690" s="25"/>
      <c r="P690" s="25"/>
    </row>
    <row r="691" spans="1:16" ht="16.5" thickBot="1" x14ac:dyDescent="0.25">
      <c r="A691" s="197"/>
      <c r="B691" s="25"/>
      <c r="C691" s="198"/>
      <c r="D691" s="203"/>
      <c r="E691" s="25"/>
      <c r="F691" s="204"/>
      <c r="G691" s="25"/>
      <c r="H691" s="25"/>
      <c r="I691" s="25"/>
      <c r="K691" s="25"/>
      <c r="L691" s="25"/>
      <c r="M691" s="25"/>
      <c r="N691" s="25"/>
      <c r="O691" s="25"/>
      <c r="P691" s="25"/>
    </row>
    <row r="692" spans="1:16" ht="16.5" thickBot="1" x14ac:dyDescent="0.25">
      <c r="A692" s="197"/>
      <c r="B692" s="25"/>
      <c r="C692" s="198"/>
      <c r="D692" s="203"/>
      <c r="E692" s="25"/>
      <c r="F692" s="204"/>
      <c r="G692" s="25"/>
      <c r="H692" s="25"/>
      <c r="I692" s="25"/>
      <c r="K692" s="25"/>
      <c r="L692" s="25"/>
      <c r="M692" s="25"/>
      <c r="N692" s="25"/>
      <c r="O692" s="25"/>
      <c r="P692" s="25"/>
    </row>
    <row r="693" spans="1:16" ht="16.5" thickBot="1" x14ac:dyDescent="0.25">
      <c r="A693" s="197"/>
      <c r="B693" s="25"/>
      <c r="C693" s="198"/>
      <c r="D693" s="203"/>
      <c r="E693" s="25"/>
      <c r="F693" s="204"/>
      <c r="G693" s="25"/>
      <c r="H693" s="25"/>
      <c r="I693" s="25"/>
      <c r="K693" s="25"/>
      <c r="L693" s="25"/>
      <c r="M693" s="25"/>
      <c r="N693" s="25"/>
      <c r="O693" s="25"/>
      <c r="P693" s="25"/>
    </row>
    <row r="694" spans="1:16" ht="16.5" thickBot="1" x14ac:dyDescent="0.25">
      <c r="A694" s="197"/>
      <c r="B694" s="25"/>
      <c r="C694" s="198"/>
      <c r="D694" s="203"/>
      <c r="E694" s="25"/>
      <c r="F694" s="204"/>
      <c r="G694" s="25"/>
      <c r="H694" s="25"/>
      <c r="I694" s="25"/>
      <c r="K694" s="25"/>
      <c r="L694" s="25"/>
      <c r="M694" s="25"/>
      <c r="N694" s="25"/>
      <c r="O694" s="25"/>
      <c r="P694" s="25"/>
    </row>
    <row r="695" spans="1:16" ht="16.5" thickBot="1" x14ac:dyDescent="0.25">
      <c r="A695" s="197"/>
      <c r="B695" s="25"/>
      <c r="C695" s="198"/>
      <c r="D695" s="203"/>
      <c r="E695" s="25"/>
      <c r="F695" s="204"/>
      <c r="G695" s="25"/>
      <c r="H695" s="25"/>
      <c r="I695" s="25"/>
      <c r="K695" s="25"/>
      <c r="L695" s="25"/>
      <c r="M695" s="25"/>
      <c r="N695" s="25"/>
      <c r="O695" s="25"/>
      <c r="P695" s="25"/>
    </row>
    <row r="696" spans="1:16" ht="16.5" thickBot="1" x14ac:dyDescent="0.25">
      <c r="A696" s="197"/>
      <c r="B696" s="25"/>
      <c r="C696" s="198"/>
      <c r="D696" s="203"/>
      <c r="E696" s="25"/>
      <c r="F696" s="204"/>
      <c r="G696" s="25"/>
      <c r="H696" s="25"/>
      <c r="I696" s="25"/>
      <c r="K696" s="25"/>
      <c r="L696" s="25"/>
      <c r="M696" s="25"/>
      <c r="N696" s="25"/>
      <c r="O696" s="25"/>
      <c r="P696" s="25"/>
    </row>
    <row r="697" spans="1:16" ht="16.5" thickBot="1" x14ac:dyDescent="0.25">
      <c r="A697" s="197"/>
      <c r="B697" s="25"/>
      <c r="C697" s="198"/>
      <c r="D697" s="203"/>
      <c r="E697" s="25"/>
      <c r="F697" s="204"/>
      <c r="G697" s="25"/>
      <c r="H697" s="25"/>
      <c r="I697" s="25"/>
      <c r="K697" s="25"/>
      <c r="L697" s="25"/>
      <c r="M697" s="25"/>
      <c r="N697" s="25"/>
      <c r="O697" s="25"/>
      <c r="P697" s="25"/>
    </row>
    <row r="698" spans="1:16" ht="16.5" thickBot="1" x14ac:dyDescent="0.25">
      <c r="A698" s="197"/>
      <c r="B698" s="25"/>
      <c r="C698" s="198"/>
      <c r="D698" s="203"/>
      <c r="E698" s="25"/>
      <c r="F698" s="204"/>
      <c r="G698" s="25"/>
      <c r="H698" s="25"/>
      <c r="I698" s="25"/>
      <c r="K698" s="25"/>
      <c r="L698" s="25"/>
      <c r="M698" s="25"/>
      <c r="N698" s="25"/>
      <c r="O698" s="25"/>
      <c r="P698" s="25"/>
    </row>
    <row r="699" spans="1:16" ht="16.5" thickBot="1" x14ac:dyDescent="0.25">
      <c r="A699" s="197"/>
      <c r="B699" s="25"/>
      <c r="C699" s="198"/>
      <c r="D699" s="203"/>
      <c r="E699" s="25"/>
      <c r="F699" s="204"/>
      <c r="G699" s="25"/>
      <c r="H699" s="25"/>
      <c r="I699" s="25"/>
      <c r="K699" s="25"/>
      <c r="L699" s="25"/>
      <c r="M699" s="25"/>
      <c r="N699" s="25"/>
      <c r="O699" s="25"/>
      <c r="P699" s="25"/>
    </row>
    <row r="700" spans="1:16" ht="16.5" thickBot="1" x14ac:dyDescent="0.25">
      <c r="A700" s="197"/>
      <c r="B700" s="25"/>
      <c r="C700" s="198"/>
      <c r="D700" s="203"/>
      <c r="E700" s="25"/>
      <c r="F700" s="204"/>
      <c r="G700" s="25"/>
      <c r="H700" s="25"/>
      <c r="I700" s="25"/>
      <c r="K700" s="25"/>
      <c r="L700" s="25"/>
      <c r="M700" s="25"/>
      <c r="N700" s="25"/>
      <c r="O700" s="25"/>
      <c r="P700" s="25"/>
    </row>
    <row r="701" spans="1:16" ht="16.5" thickBot="1" x14ac:dyDescent="0.25">
      <c r="A701" s="197"/>
      <c r="B701" s="25"/>
      <c r="C701" s="198"/>
      <c r="D701" s="203"/>
      <c r="E701" s="25"/>
      <c r="F701" s="204"/>
      <c r="G701" s="25"/>
      <c r="H701" s="25"/>
      <c r="I701" s="25"/>
      <c r="K701" s="25"/>
      <c r="L701" s="25"/>
      <c r="M701" s="25"/>
      <c r="N701" s="25"/>
      <c r="O701" s="25"/>
      <c r="P701" s="25"/>
    </row>
    <row r="702" spans="1:16" ht="16.5" thickBot="1" x14ac:dyDescent="0.25">
      <c r="A702" s="197"/>
      <c r="B702" s="25"/>
      <c r="C702" s="198"/>
      <c r="D702" s="203"/>
      <c r="E702" s="25"/>
      <c r="F702" s="204"/>
      <c r="G702" s="25"/>
      <c r="H702" s="25"/>
      <c r="I702" s="25"/>
      <c r="K702" s="25"/>
      <c r="L702" s="25"/>
      <c r="M702" s="25"/>
      <c r="N702" s="25"/>
      <c r="O702" s="25"/>
      <c r="P702" s="25"/>
    </row>
    <row r="703" spans="1:16" ht="16.5" thickBot="1" x14ac:dyDescent="0.25">
      <c r="A703" s="197"/>
      <c r="B703" s="25"/>
      <c r="C703" s="198"/>
      <c r="D703" s="203"/>
      <c r="E703" s="25"/>
      <c r="F703" s="204"/>
      <c r="G703" s="25"/>
      <c r="H703" s="25"/>
      <c r="I703" s="25"/>
      <c r="K703" s="25"/>
      <c r="L703" s="25"/>
      <c r="M703" s="25"/>
      <c r="N703" s="25"/>
      <c r="O703" s="25"/>
      <c r="P703" s="25"/>
    </row>
    <row r="704" spans="1:16" ht="16.5" thickBot="1" x14ac:dyDescent="0.25">
      <c r="A704" s="197"/>
      <c r="B704" s="25"/>
      <c r="C704" s="198"/>
      <c r="D704" s="203"/>
      <c r="E704" s="25"/>
      <c r="F704" s="204"/>
      <c r="G704" s="25"/>
      <c r="H704" s="25"/>
      <c r="I704" s="25"/>
      <c r="K704" s="25"/>
      <c r="L704" s="25"/>
      <c r="M704" s="25"/>
      <c r="N704" s="25"/>
      <c r="O704" s="25"/>
      <c r="P704" s="25"/>
    </row>
    <row r="705" spans="1:16" ht="16.5" thickBot="1" x14ac:dyDescent="0.25">
      <c r="A705" s="197"/>
      <c r="B705" s="25"/>
      <c r="C705" s="198"/>
      <c r="D705" s="203"/>
      <c r="E705" s="25"/>
      <c r="F705" s="204"/>
      <c r="G705" s="25"/>
      <c r="H705" s="25"/>
      <c r="I705" s="25"/>
      <c r="K705" s="25"/>
      <c r="L705" s="25"/>
      <c r="M705" s="25"/>
      <c r="N705" s="25"/>
      <c r="O705" s="25"/>
      <c r="P705" s="25"/>
    </row>
    <row r="706" spans="1:16" ht="16.5" thickBot="1" x14ac:dyDescent="0.25">
      <c r="A706" s="197"/>
      <c r="B706" s="25"/>
      <c r="C706" s="198"/>
      <c r="D706" s="203"/>
      <c r="E706" s="25"/>
      <c r="F706" s="204"/>
      <c r="G706" s="25"/>
      <c r="H706" s="25"/>
      <c r="I706" s="25"/>
      <c r="K706" s="25"/>
      <c r="L706" s="25"/>
      <c r="M706" s="25"/>
      <c r="N706" s="25"/>
      <c r="O706" s="25"/>
      <c r="P706" s="25"/>
    </row>
    <row r="707" spans="1:16" ht="16.5" thickBot="1" x14ac:dyDescent="0.25">
      <c r="A707" s="197"/>
      <c r="B707" s="25"/>
      <c r="C707" s="198"/>
      <c r="D707" s="203"/>
      <c r="E707" s="25"/>
      <c r="F707" s="204"/>
      <c r="G707" s="25"/>
      <c r="H707" s="25"/>
      <c r="I707" s="25"/>
      <c r="K707" s="25"/>
      <c r="L707" s="25"/>
      <c r="M707" s="25"/>
      <c r="N707" s="25"/>
      <c r="O707" s="25"/>
      <c r="P707" s="25"/>
    </row>
    <row r="708" spans="1:16" ht="16.5" thickBot="1" x14ac:dyDescent="0.25">
      <c r="A708" s="197"/>
      <c r="B708" s="25"/>
      <c r="C708" s="198"/>
      <c r="D708" s="203"/>
      <c r="E708" s="25"/>
      <c r="F708" s="204"/>
      <c r="G708" s="25"/>
      <c r="H708" s="25"/>
      <c r="I708" s="25"/>
      <c r="K708" s="25"/>
      <c r="L708" s="25"/>
      <c r="M708" s="25"/>
      <c r="N708" s="25"/>
      <c r="O708" s="25"/>
      <c r="P708" s="25"/>
    </row>
    <row r="709" spans="1:16" ht="16.5" thickBot="1" x14ac:dyDescent="0.25">
      <c r="A709" s="197"/>
      <c r="B709" s="25"/>
      <c r="C709" s="198"/>
      <c r="D709" s="203"/>
      <c r="E709" s="25"/>
      <c r="F709" s="204"/>
      <c r="G709" s="25"/>
      <c r="H709" s="25"/>
      <c r="I709" s="25"/>
      <c r="K709" s="25"/>
      <c r="L709" s="25"/>
      <c r="M709" s="25"/>
      <c r="N709" s="25"/>
      <c r="O709" s="25"/>
      <c r="P709" s="25"/>
    </row>
    <row r="710" spans="1:16" ht="16.5" thickBot="1" x14ac:dyDescent="0.25">
      <c r="A710" s="197"/>
      <c r="B710" s="25"/>
      <c r="C710" s="198"/>
      <c r="D710" s="203"/>
      <c r="E710" s="25"/>
      <c r="F710" s="204"/>
      <c r="G710" s="25"/>
      <c r="H710" s="25"/>
      <c r="I710" s="25"/>
      <c r="K710" s="25"/>
      <c r="L710" s="25"/>
      <c r="M710" s="25"/>
      <c r="N710" s="25"/>
      <c r="O710" s="25"/>
      <c r="P710" s="25"/>
    </row>
    <row r="711" spans="1:16" ht="16.5" thickBot="1" x14ac:dyDescent="0.25">
      <c r="A711" s="197"/>
      <c r="B711" s="25"/>
      <c r="C711" s="198"/>
      <c r="D711" s="203"/>
      <c r="E711" s="25"/>
      <c r="F711" s="204"/>
      <c r="G711" s="25"/>
      <c r="H711" s="25"/>
      <c r="I711" s="25"/>
      <c r="K711" s="25"/>
      <c r="L711" s="25"/>
      <c r="M711" s="25"/>
      <c r="N711" s="25"/>
      <c r="O711" s="25"/>
      <c r="P711" s="25"/>
    </row>
    <row r="712" spans="1:16" ht="16.5" thickBot="1" x14ac:dyDescent="0.25">
      <c r="A712" s="197"/>
      <c r="B712" s="25"/>
      <c r="C712" s="198"/>
      <c r="D712" s="203"/>
      <c r="E712" s="25"/>
      <c r="F712" s="204"/>
      <c r="G712" s="25"/>
      <c r="H712" s="25"/>
      <c r="I712" s="25"/>
      <c r="K712" s="25"/>
      <c r="L712" s="25"/>
      <c r="M712" s="25"/>
      <c r="N712" s="25"/>
      <c r="O712" s="25"/>
      <c r="P712" s="25"/>
    </row>
    <row r="713" spans="1:16" ht="16.5" thickBot="1" x14ac:dyDescent="0.25">
      <c r="A713" s="197"/>
      <c r="B713" s="25"/>
      <c r="C713" s="198"/>
      <c r="D713" s="203"/>
      <c r="E713" s="25"/>
      <c r="F713" s="204"/>
      <c r="G713" s="25"/>
      <c r="H713" s="25"/>
      <c r="I713" s="25"/>
      <c r="K713" s="25"/>
      <c r="L713" s="25"/>
      <c r="M713" s="25"/>
      <c r="N713" s="25"/>
      <c r="O713" s="25"/>
      <c r="P713" s="25"/>
    </row>
    <row r="714" spans="1:16" ht="16.5" thickBot="1" x14ac:dyDescent="0.25">
      <c r="A714" s="197"/>
      <c r="B714" s="25"/>
      <c r="C714" s="198"/>
      <c r="D714" s="203"/>
      <c r="E714" s="25"/>
      <c r="F714" s="204"/>
      <c r="G714" s="25"/>
      <c r="H714" s="25"/>
      <c r="I714" s="25"/>
      <c r="K714" s="25"/>
      <c r="L714" s="25"/>
      <c r="M714" s="25"/>
      <c r="N714" s="25"/>
      <c r="O714" s="25"/>
      <c r="P714" s="25"/>
    </row>
    <row r="715" spans="1:16" ht="16.5" thickBot="1" x14ac:dyDescent="0.25">
      <c r="A715" s="197"/>
      <c r="B715" s="25"/>
      <c r="C715" s="198"/>
      <c r="D715" s="203"/>
      <c r="E715" s="25"/>
      <c r="F715" s="204"/>
      <c r="G715" s="25"/>
      <c r="H715" s="25"/>
      <c r="I715" s="25"/>
      <c r="K715" s="25"/>
      <c r="L715" s="25"/>
      <c r="M715" s="25"/>
      <c r="N715" s="25"/>
      <c r="O715" s="25"/>
      <c r="P715" s="25"/>
    </row>
    <row r="716" spans="1:16" ht="16.5" thickBot="1" x14ac:dyDescent="0.25">
      <c r="A716" s="197"/>
      <c r="B716" s="25"/>
      <c r="C716" s="198"/>
      <c r="D716" s="203"/>
      <c r="E716" s="25"/>
      <c r="F716" s="204"/>
      <c r="G716" s="25"/>
      <c r="H716" s="25"/>
      <c r="I716" s="25"/>
      <c r="K716" s="25"/>
      <c r="L716" s="25"/>
      <c r="M716" s="25"/>
      <c r="N716" s="25"/>
      <c r="O716" s="25"/>
      <c r="P716" s="25"/>
    </row>
    <row r="717" spans="1:16" ht="16.5" thickBot="1" x14ac:dyDescent="0.25">
      <c r="A717" s="197"/>
      <c r="B717" s="25"/>
      <c r="C717" s="198"/>
      <c r="D717" s="203"/>
      <c r="E717" s="25"/>
      <c r="F717" s="204"/>
      <c r="G717" s="25"/>
      <c r="H717" s="25"/>
      <c r="I717" s="25"/>
      <c r="K717" s="25"/>
      <c r="L717" s="25"/>
      <c r="M717" s="25"/>
      <c r="N717" s="25"/>
      <c r="O717" s="25"/>
      <c r="P717" s="25"/>
    </row>
    <row r="718" spans="1:16" ht="16.5" thickBot="1" x14ac:dyDescent="0.25">
      <c r="A718" s="197"/>
      <c r="B718" s="25"/>
      <c r="C718" s="198"/>
      <c r="D718" s="203"/>
      <c r="E718" s="25"/>
      <c r="F718" s="204"/>
      <c r="G718" s="25"/>
      <c r="H718" s="25"/>
      <c r="I718" s="25"/>
      <c r="K718" s="25"/>
      <c r="L718" s="25"/>
      <c r="M718" s="25"/>
      <c r="N718" s="25"/>
      <c r="O718" s="25"/>
      <c r="P718" s="25"/>
    </row>
    <row r="719" spans="1:16" ht="16.5" thickBot="1" x14ac:dyDescent="0.25">
      <c r="A719" s="197"/>
      <c r="B719" s="25"/>
      <c r="C719" s="198"/>
      <c r="D719" s="203"/>
      <c r="E719" s="25"/>
      <c r="F719" s="204"/>
      <c r="G719" s="25"/>
      <c r="H719" s="25"/>
      <c r="I719" s="25"/>
      <c r="K719" s="25"/>
      <c r="L719" s="25"/>
      <c r="M719" s="25"/>
      <c r="N719" s="25"/>
      <c r="O719" s="25"/>
      <c r="P719" s="25"/>
    </row>
    <row r="720" spans="1:16" ht="16.5" thickBot="1" x14ac:dyDescent="0.25">
      <c r="A720" s="197"/>
      <c r="B720" s="25"/>
      <c r="C720" s="198"/>
      <c r="D720" s="203"/>
      <c r="E720" s="25"/>
      <c r="F720" s="204"/>
      <c r="G720" s="25"/>
      <c r="H720" s="25"/>
      <c r="I720" s="25"/>
      <c r="K720" s="25"/>
      <c r="L720" s="25"/>
      <c r="M720" s="25"/>
      <c r="N720" s="25"/>
      <c r="O720" s="25"/>
      <c r="P720" s="25"/>
    </row>
    <row r="721" spans="1:16" ht="16.5" thickBot="1" x14ac:dyDescent="0.25">
      <c r="A721" s="197"/>
      <c r="B721" s="25"/>
      <c r="C721" s="198"/>
      <c r="D721" s="203"/>
      <c r="E721" s="25"/>
      <c r="F721" s="204"/>
      <c r="G721" s="25"/>
      <c r="H721" s="25"/>
      <c r="I721" s="25"/>
      <c r="K721" s="25"/>
      <c r="L721" s="25"/>
      <c r="M721" s="25"/>
      <c r="N721" s="25"/>
      <c r="O721" s="25"/>
      <c r="P721" s="25"/>
    </row>
    <row r="722" spans="1:16" ht="16.5" thickBot="1" x14ac:dyDescent="0.25">
      <c r="A722" s="197"/>
      <c r="B722" s="25"/>
      <c r="C722" s="198"/>
      <c r="D722" s="203"/>
      <c r="E722" s="25"/>
      <c r="F722" s="204"/>
      <c r="G722" s="25"/>
      <c r="H722" s="25"/>
      <c r="I722" s="25"/>
      <c r="K722" s="25"/>
      <c r="L722" s="25"/>
      <c r="M722" s="25"/>
      <c r="N722" s="25"/>
      <c r="O722" s="25"/>
      <c r="P722" s="25"/>
    </row>
    <row r="723" spans="1:16" ht="16.5" thickBot="1" x14ac:dyDescent="0.25">
      <c r="A723" s="197"/>
      <c r="B723" s="25"/>
      <c r="C723" s="198"/>
      <c r="D723" s="203"/>
      <c r="E723" s="25"/>
      <c r="F723" s="204"/>
      <c r="G723" s="25"/>
      <c r="H723" s="25"/>
      <c r="I723" s="25"/>
      <c r="K723" s="25"/>
      <c r="L723" s="25"/>
      <c r="M723" s="25"/>
      <c r="N723" s="25"/>
      <c r="O723" s="25"/>
      <c r="P723" s="25"/>
    </row>
    <row r="724" spans="1:16" ht="16.5" thickBot="1" x14ac:dyDescent="0.25">
      <c r="A724" s="197"/>
      <c r="B724" s="25"/>
      <c r="C724" s="198"/>
      <c r="D724" s="203"/>
      <c r="E724" s="25"/>
      <c r="F724" s="204"/>
      <c r="G724" s="25"/>
      <c r="H724" s="25"/>
      <c r="I724" s="25"/>
      <c r="K724" s="25"/>
      <c r="L724" s="25"/>
      <c r="M724" s="25"/>
      <c r="N724" s="25"/>
      <c r="O724" s="25"/>
      <c r="P724" s="25"/>
    </row>
    <row r="725" spans="1:16" ht="16.5" thickBot="1" x14ac:dyDescent="0.25">
      <c r="A725" s="197"/>
      <c r="B725" s="25"/>
      <c r="C725" s="198"/>
      <c r="D725" s="203"/>
      <c r="E725" s="25"/>
      <c r="F725" s="204"/>
      <c r="G725" s="25"/>
      <c r="H725" s="25"/>
      <c r="I725" s="25"/>
      <c r="K725" s="25"/>
      <c r="L725" s="25"/>
      <c r="M725" s="25"/>
      <c r="N725" s="25"/>
      <c r="O725" s="25"/>
      <c r="P725" s="25"/>
    </row>
    <row r="726" spans="1:16" ht="16.5" thickBot="1" x14ac:dyDescent="0.25">
      <c r="A726" s="197"/>
      <c r="B726" s="25"/>
      <c r="C726" s="198"/>
      <c r="D726" s="203"/>
      <c r="E726" s="25"/>
      <c r="F726" s="204"/>
      <c r="G726" s="25"/>
      <c r="H726" s="25"/>
      <c r="I726" s="25"/>
      <c r="K726" s="25"/>
      <c r="L726" s="25"/>
      <c r="M726" s="25"/>
      <c r="N726" s="25"/>
      <c r="O726" s="25"/>
      <c r="P726" s="25"/>
    </row>
    <row r="727" spans="1:16" ht="16.5" thickBot="1" x14ac:dyDescent="0.25">
      <c r="A727" s="197"/>
      <c r="B727" s="25"/>
      <c r="C727" s="198"/>
      <c r="D727" s="203"/>
      <c r="E727" s="25"/>
      <c r="F727" s="204"/>
      <c r="G727" s="25"/>
      <c r="H727" s="25"/>
      <c r="I727" s="25"/>
      <c r="K727" s="25"/>
      <c r="L727" s="25"/>
      <c r="M727" s="25"/>
      <c r="N727" s="25"/>
      <c r="O727" s="25"/>
      <c r="P727" s="25"/>
    </row>
    <row r="728" spans="1:16" ht="16.5" thickBot="1" x14ac:dyDescent="0.25">
      <c r="A728" s="197"/>
      <c r="B728" s="25"/>
      <c r="C728" s="198"/>
      <c r="D728" s="203"/>
      <c r="E728" s="25"/>
      <c r="F728" s="204"/>
      <c r="G728" s="25"/>
      <c r="H728" s="25"/>
      <c r="I728" s="25"/>
      <c r="K728" s="25"/>
      <c r="L728" s="25"/>
      <c r="M728" s="25"/>
      <c r="N728" s="25"/>
      <c r="O728" s="25"/>
      <c r="P728" s="25"/>
    </row>
    <row r="729" spans="1:16" ht="16.5" thickBot="1" x14ac:dyDescent="0.25">
      <c r="A729" s="197"/>
      <c r="B729" s="25"/>
      <c r="C729" s="198"/>
      <c r="D729" s="203"/>
      <c r="E729" s="25"/>
      <c r="F729" s="204"/>
      <c r="G729" s="25"/>
      <c r="H729" s="25"/>
      <c r="I729" s="25"/>
      <c r="K729" s="25"/>
      <c r="L729" s="25"/>
      <c r="M729" s="25"/>
      <c r="N729" s="25"/>
      <c r="O729" s="25"/>
      <c r="P729" s="25"/>
    </row>
    <row r="730" spans="1:16" ht="16.5" thickBot="1" x14ac:dyDescent="0.25">
      <c r="A730" s="197"/>
      <c r="B730" s="25"/>
      <c r="C730" s="198"/>
      <c r="D730" s="203"/>
      <c r="E730" s="25"/>
      <c r="F730" s="204"/>
      <c r="G730" s="25"/>
      <c r="H730" s="25"/>
      <c r="I730" s="25"/>
      <c r="K730" s="25"/>
      <c r="L730" s="25"/>
      <c r="M730" s="25"/>
      <c r="N730" s="25"/>
      <c r="O730" s="25"/>
      <c r="P730" s="25"/>
    </row>
    <row r="731" spans="1:16" ht="16.5" thickBot="1" x14ac:dyDescent="0.25">
      <c r="A731" s="197"/>
      <c r="B731" s="25"/>
      <c r="C731" s="198"/>
      <c r="D731" s="203"/>
      <c r="E731" s="25"/>
      <c r="F731" s="204"/>
      <c r="G731" s="25"/>
      <c r="H731" s="25"/>
      <c r="I731" s="25"/>
      <c r="K731" s="25"/>
      <c r="L731" s="25"/>
      <c r="M731" s="25"/>
      <c r="N731" s="25"/>
      <c r="O731" s="25"/>
      <c r="P731" s="25"/>
    </row>
    <row r="732" spans="1:16" ht="16.5" thickBot="1" x14ac:dyDescent="0.25">
      <c r="A732" s="197"/>
      <c r="B732" s="25"/>
      <c r="C732" s="198"/>
      <c r="D732" s="203"/>
      <c r="E732" s="25"/>
      <c r="F732" s="204"/>
      <c r="G732" s="25"/>
      <c r="H732" s="25"/>
      <c r="I732" s="25"/>
      <c r="K732" s="25"/>
      <c r="L732" s="25"/>
      <c r="M732" s="25"/>
      <c r="N732" s="25"/>
      <c r="O732" s="25"/>
      <c r="P732" s="25"/>
    </row>
    <row r="733" spans="1:16" ht="16.5" thickBot="1" x14ac:dyDescent="0.25">
      <c r="A733" s="197"/>
      <c r="B733" s="25"/>
      <c r="C733" s="198"/>
      <c r="D733" s="203"/>
      <c r="E733" s="25"/>
      <c r="F733" s="204"/>
      <c r="G733" s="25"/>
      <c r="H733" s="25"/>
      <c r="I733" s="25"/>
      <c r="K733" s="25"/>
      <c r="L733" s="25"/>
      <c r="M733" s="25"/>
      <c r="N733" s="25"/>
      <c r="O733" s="25"/>
      <c r="P733" s="25"/>
    </row>
    <row r="734" spans="1:16" ht="16.5" thickBot="1" x14ac:dyDescent="0.25">
      <c r="A734" s="197"/>
      <c r="B734" s="25"/>
      <c r="C734" s="198"/>
      <c r="D734" s="203"/>
      <c r="E734" s="25"/>
      <c r="F734" s="204"/>
      <c r="G734" s="25"/>
      <c r="H734" s="25"/>
      <c r="I734" s="25"/>
      <c r="K734" s="25"/>
      <c r="L734" s="25"/>
      <c r="M734" s="25"/>
      <c r="N734" s="25"/>
      <c r="O734" s="25"/>
      <c r="P734" s="25"/>
    </row>
    <row r="735" spans="1:16" ht="16.5" thickBot="1" x14ac:dyDescent="0.25">
      <c r="A735" s="197"/>
      <c r="B735" s="25"/>
      <c r="C735" s="198"/>
      <c r="D735" s="203"/>
      <c r="E735" s="25"/>
      <c r="F735" s="204"/>
      <c r="G735" s="25"/>
      <c r="H735" s="25"/>
      <c r="I735" s="25"/>
      <c r="K735" s="25"/>
      <c r="L735" s="25"/>
      <c r="M735" s="25"/>
      <c r="N735" s="25"/>
      <c r="O735" s="25"/>
      <c r="P735" s="25"/>
    </row>
    <row r="736" spans="1:16" ht="16.5" thickBot="1" x14ac:dyDescent="0.25">
      <c r="A736" s="197"/>
      <c r="B736" s="25"/>
      <c r="C736" s="198"/>
      <c r="D736" s="203"/>
      <c r="E736" s="25"/>
      <c r="F736" s="204"/>
      <c r="G736" s="25"/>
      <c r="H736" s="25"/>
      <c r="I736" s="25"/>
      <c r="K736" s="25"/>
      <c r="L736" s="25"/>
      <c r="M736" s="25"/>
      <c r="N736" s="25"/>
      <c r="O736" s="25"/>
      <c r="P736" s="25"/>
    </row>
    <row r="737" spans="1:16" ht="16.5" thickBot="1" x14ac:dyDescent="0.25">
      <c r="A737" s="197"/>
      <c r="B737" s="25"/>
      <c r="C737" s="198"/>
      <c r="D737" s="203"/>
      <c r="E737" s="25"/>
      <c r="F737" s="204"/>
      <c r="G737" s="25"/>
      <c r="H737" s="25"/>
      <c r="I737" s="25"/>
      <c r="K737" s="25"/>
      <c r="L737" s="25"/>
      <c r="M737" s="25"/>
      <c r="N737" s="25"/>
      <c r="O737" s="25"/>
      <c r="P737" s="25"/>
    </row>
    <row r="738" spans="1:16" ht="16.5" thickBot="1" x14ac:dyDescent="0.25">
      <c r="A738" s="197"/>
      <c r="B738" s="25"/>
      <c r="C738" s="198"/>
      <c r="D738" s="203"/>
      <c r="E738" s="25"/>
      <c r="F738" s="204"/>
      <c r="G738" s="25"/>
      <c r="H738" s="25"/>
      <c r="I738" s="25"/>
      <c r="K738" s="25"/>
      <c r="L738" s="25"/>
      <c r="M738" s="25"/>
      <c r="N738" s="25"/>
      <c r="O738" s="25"/>
      <c r="P738" s="25"/>
    </row>
    <row r="739" spans="1:16" ht="16.5" thickBot="1" x14ac:dyDescent="0.25">
      <c r="A739" s="197"/>
      <c r="B739" s="25"/>
      <c r="C739" s="198"/>
      <c r="D739" s="203"/>
      <c r="E739" s="25"/>
      <c r="F739" s="204"/>
      <c r="G739" s="25"/>
      <c r="H739" s="25"/>
      <c r="I739" s="25"/>
      <c r="K739" s="25"/>
      <c r="L739" s="25"/>
      <c r="M739" s="25"/>
      <c r="N739" s="25"/>
      <c r="O739" s="25"/>
      <c r="P739" s="25"/>
    </row>
    <row r="740" spans="1:16" ht="16.5" thickBot="1" x14ac:dyDescent="0.25">
      <c r="A740" s="197"/>
      <c r="B740" s="25"/>
      <c r="C740" s="198"/>
      <c r="D740" s="203"/>
      <c r="E740" s="25"/>
      <c r="F740" s="204"/>
      <c r="G740" s="25"/>
      <c r="H740" s="25"/>
      <c r="I740" s="25"/>
      <c r="K740" s="25"/>
      <c r="L740" s="25"/>
      <c r="M740" s="25"/>
      <c r="N740" s="25"/>
      <c r="O740" s="25"/>
      <c r="P740" s="25"/>
    </row>
    <row r="741" spans="1:16" ht="16.5" thickBot="1" x14ac:dyDescent="0.25">
      <c r="A741" s="197"/>
      <c r="B741" s="25"/>
      <c r="C741" s="198"/>
      <c r="D741" s="203"/>
      <c r="E741" s="25"/>
      <c r="F741" s="204"/>
      <c r="G741" s="25"/>
      <c r="H741" s="25"/>
      <c r="I741" s="25"/>
      <c r="K741" s="25"/>
      <c r="L741" s="25"/>
      <c r="M741" s="25"/>
      <c r="N741" s="25"/>
      <c r="O741" s="25"/>
      <c r="P741" s="25"/>
    </row>
    <row r="742" spans="1:16" ht="16.5" thickBot="1" x14ac:dyDescent="0.25">
      <c r="A742" s="197"/>
      <c r="B742" s="25"/>
      <c r="C742" s="198"/>
      <c r="D742" s="203"/>
      <c r="E742" s="25"/>
      <c r="F742" s="204"/>
      <c r="G742" s="25"/>
      <c r="H742" s="25"/>
      <c r="I742" s="25"/>
      <c r="K742" s="25"/>
      <c r="L742" s="25"/>
      <c r="M742" s="25"/>
      <c r="N742" s="25"/>
      <c r="O742" s="25"/>
      <c r="P742" s="25"/>
    </row>
    <row r="743" spans="1:16" ht="16.5" thickBot="1" x14ac:dyDescent="0.25">
      <c r="A743" s="197"/>
      <c r="B743" s="25"/>
      <c r="C743" s="198"/>
      <c r="D743" s="203"/>
      <c r="E743" s="25"/>
      <c r="F743" s="204"/>
      <c r="G743" s="25"/>
      <c r="H743" s="25"/>
      <c r="I743" s="25"/>
      <c r="K743" s="25"/>
      <c r="L743" s="25"/>
      <c r="M743" s="25"/>
      <c r="N743" s="25"/>
      <c r="O743" s="25"/>
      <c r="P743" s="25"/>
    </row>
    <row r="744" spans="1:16" ht="16.5" thickBot="1" x14ac:dyDescent="0.25">
      <c r="A744" s="197"/>
      <c r="B744" s="25"/>
      <c r="C744" s="198"/>
      <c r="D744" s="203"/>
      <c r="E744" s="25"/>
      <c r="F744" s="204"/>
      <c r="G744" s="25"/>
      <c r="H744" s="25"/>
      <c r="I744" s="25"/>
      <c r="K744" s="25"/>
      <c r="L744" s="25"/>
      <c r="M744" s="25"/>
      <c r="N744" s="25"/>
      <c r="O744" s="25"/>
      <c r="P744" s="25"/>
    </row>
    <row r="745" spans="1:16" ht="16.5" thickBot="1" x14ac:dyDescent="0.25">
      <c r="A745" s="197"/>
      <c r="B745" s="25"/>
      <c r="C745" s="198"/>
      <c r="D745" s="203"/>
      <c r="E745" s="25"/>
      <c r="F745" s="204"/>
      <c r="G745" s="25"/>
      <c r="H745" s="25"/>
      <c r="I745" s="25"/>
      <c r="K745" s="25"/>
      <c r="L745" s="25"/>
      <c r="M745" s="25"/>
      <c r="N745" s="25"/>
      <c r="O745" s="25"/>
      <c r="P745" s="25"/>
    </row>
    <row r="746" spans="1:16" ht="16.5" thickBot="1" x14ac:dyDescent="0.25">
      <c r="A746" s="197"/>
      <c r="B746" s="25"/>
      <c r="C746" s="198"/>
      <c r="D746" s="203"/>
      <c r="E746" s="25"/>
      <c r="F746" s="204"/>
      <c r="G746" s="25"/>
      <c r="H746" s="25"/>
      <c r="I746" s="25"/>
      <c r="K746" s="25"/>
      <c r="L746" s="25"/>
      <c r="M746" s="25"/>
      <c r="N746" s="25"/>
      <c r="O746" s="25"/>
      <c r="P746" s="25"/>
    </row>
    <row r="747" spans="1:16" ht="16.5" thickBot="1" x14ac:dyDescent="0.25">
      <c r="A747" s="197"/>
      <c r="B747" s="25"/>
      <c r="C747" s="198"/>
      <c r="D747" s="203"/>
      <c r="E747" s="25"/>
      <c r="F747" s="204"/>
      <c r="G747" s="25"/>
      <c r="H747" s="25"/>
      <c r="I747" s="25"/>
      <c r="K747" s="25"/>
      <c r="L747" s="25"/>
      <c r="M747" s="25"/>
      <c r="N747" s="25"/>
      <c r="O747" s="25"/>
      <c r="P747" s="25"/>
    </row>
    <row r="748" spans="1:16" ht="16.5" thickBot="1" x14ac:dyDescent="0.25">
      <c r="A748" s="197"/>
      <c r="B748" s="25"/>
      <c r="C748" s="198"/>
      <c r="D748" s="203"/>
      <c r="E748" s="25"/>
      <c r="F748" s="204"/>
      <c r="G748" s="25"/>
      <c r="H748" s="25"/>
      <c r="I748" s="25"/>
      <c r="K748" s="25"/>
      <c r="L748" s="25"/>
      <c r="M748" s="25"/>
      <c r="N748" s="25"/>
      <c r="O748" s="25"/>
      <c r="P748" s="25"/>
    </row>
    <row r="749" spans="1:16" ht="16.5" thickBot="1" x14ac:dyDescent="0.25">
      <c r="A749" s="197"/>
      <c r="B749" s="25"/>
      <c r="C749" s="198"/>
      <c r="D749" s="203"/>
      <c r="E749" s="25"/>
      <c r="F749" s="204"/>
      <c r="G749" s="25"/>
      <c r="H749" s="25"/>
      <c r="I749" s="25"/>
      <c r="K749" s="25"/>
      <c r="L749" s="25"/>
      <c r="M749" s="25"/>
      <c r="N749" s="25"/>
      <c r="O749" s="25"/>
      <c r="P749" s="25"/>
    </row>
    <row r="750" spans="1:16" ht="16.5" thickBot="1" x14ac:dyDescent="0.25">
      <c r="A750" s="197"/>
      <c r="B750" s="25"/>
      <c r="C750" s="198"/>
      <c r="D750" s="203"/>
      <c r="E750" s="25"/>
      <c r="F750" s="204"/>
      <c r="G750" s="25"/>
      <c r="H750" s="25"/>
      <c r="I750" s="25"/>
      <c r="K750" s="25"/>
      <c r="L750" s="25"/>
      <c r="M750" s="25"/>
      <c r="N750" s="25"/>
      <c r="O750" s="25"/>
      <c r="P750" s="25"/>
    </row>
    <row r="751" spans="1:16" ht="16.5" thickBot="1" x14ac:dyDescent="0.25">
      <c r="A751" s="197"/>
      <c r="B751" s="25"/>
      <c r="C751" s="198"/>
      <c r="D751" s="203"/>
      <c r="E751" s="25"/>
      <c r="F751" s="204"/>
      <c r="G751" s="25"/>
      <c r="H751" s="25"/>
      <c r="I751" s="25"/>
      <c r="K751" s="25"/>
      <c r="L751" s="25"/>
      <c r="M751" s="25"/>
      <c r="N751" s="25"/>
      <c r="O751" s="25"/>
      <c r="P751" s="25"/>
    </row>
    <row r="752" spans="1:16" ht="16.5" thickBot="1" x14ac:dyDescent="0.25">
      <c r="A752" s="197"/>
      <c r="B752" s="25"/>
      <c r="C752" s="198"/>
      <c r="D752" s="203"/>
      <c r="E752" s="25"/>
      <c r="F752" s="204"/>
      <c r="G752" s="25"/>
      <c r="H752" s="25"/>
      <c r="I752" s="25"/>
      <c r="K752" s="25"/>
      <c r="L752" s="25"/>
      <c r="M752" s="25"/>
      <c r="N752" s="25"/>
      <c r="O752" s="25"/>
      <c r="P752" s="25"/>
    </row>
    <row r="753" spans="1:16" ht="16.5" thickBot="1" x14ac:dyDescent="0.25">
      <c r="A753" s="197"/>
      <c r="B753" s="25"/>
      <c r="C753" s="198"/>
      <c r="D753" s="203"/>
      <c r="E753" s="25"/>
      <c r="F753" s="204"/>
      <c r="G753" s="25"/>
      <c r="H753" s="25"/>
      <c r="I753" s="25"/>
      <c r="K753" s="25"/>
      <c r="L753" s="25"/>
      <c r="M753" s="25"/>
      <c r="N753" s="25"/>
      <c r="O753" s="25"/>
      <c r="P753" s="25"/>
    </row>
    <row r="754" spans="1:16" ht="16.5" thickBot="1" x14ac:dyDescent="0.25">
      <c r="A754" s="197"/>
      <c r="B754" s="25"/>
      <c r="C754" s="198"/>
      <c r="D754" s="203"/>
      <c r="E754" s="25"/>
      <c r="F754" s="204"/>
      <c r="G754" s="25"/>
      <c r="H754" s="25"/>
      <c r="I754" s="25"/>
      <c r="K754" s="25"/>
      <c r="L754" s="25"/>
      <c r="M754" s="25"/>
      <c r="N754" s="25"/>
      <c r="O754" s="25"/>
      <c r="P754" s="25"/>
    </row>
    <row r="755" spans="1:16" ht="16.5" thickBot="1" x14ac:dyDescent="0.25">
      <c r="A755" s="197"/>
      <c r="B755" s="25"/>
      <c r="C755" s="198"/>
      <c r="D755" s="203"/>
      <c r="E755" s="25"/>
      <c r="F755" s="204"/>
      <c r="G755" s="25"/>
      <c r="H755" s="25"/>
      <c r="I755" s="25"/>
      <c r="K755" s="25"/>
      <c r="L755" s="25"/>
      <c r="M755" s="25"/>
      <c r="N755" s="25"/>
      <c r="O755" s="25"/>
      <c r="P755" s="25"/>
    </row>
    <row r="756" spans="1:16" ht="16.5" thickBot="1" x14ac:dyDescent="0.25">
      <c r="A756" s="197"/>
      <c r="B756" s="25"/>
      <c r="C756" s="198"/>
      <c r="D756" s="203"/>
      <c r="E756" s="25"/>
      <c r="F756" s="204"/>
      <c r="G756" s="25"/>
      <c r="H756" s="25"/>
      <c r="I756" s="25"/>
      <c r="K756" s="25"/>
      <c r="L756" s="25"/>
      <c r="M756" s="25"/>
      <c r="N756" s="25"/>
      <c r="O756" s="25"/>
      <c r="P756" s="25"/>
    </row>
    <row r="757" spans="1:16" ht="16.5" thickBot="1" x14ac:dyDescent="0.25">
      <c r="A757" s="197"/>
      <c r="B757" s="25"/>
      <c r="C757" s="198"/>
      <c r="D757" s="203"/>
      <c r="E757" s="25"/>
      <c r="F757" s="204"/>
      <c r="G757" s="25"/>
      <c r="H757" s="25"/>
      <c r="I757" s="25"/>
      <c r="K757" s="25"/>
      <c r="L757" s="25"/>
      <c r="M757" s="25"/>
      <c r="N757" s="25"/>
      <c r="O757" s="25"/>
      <c r="P757" s="25"/>
    </row>
    <row r="758" spans="1:16" ht="16.5" thickBot="1" x14ac:dyDescent="0.25">
      <c r="A758" s="197"/>
      <c r="B758" s="25"/>
      <c r="C758" s="198"/>
      <c r="D758" s="203"/>
      <c r="E758" s="25"/>
      <c r="F758" s="204"/>
      <c r="G758" s="25"/>
      <c r="H758" s="25"/>
      <c r="I758" s="25"/>
      <c r="K758" s="25"/>
      <c r="L758" s="25"/>
      <c r="M758" s="25"/>
      <c r="N758" s="25"/>
      <c r="O758" s="25"/>
      <c r="P758" s="25"/>
    </row>
    <row r="759" spans="1:16" ht="16.5" thickBot="1" x14ac:dyDescent="0.25">
      <c r="A759" s="197"/>
      <c r="B759" s="25"/>
      <c r="C759" s="198"/>
      <c r="D759" s="203"/>
      <c r="E759" s="25"/>
      <c r="F759" s="204"/>
      <c r="G759" s="25"/>
      <c r="H759" s="25"/>
      <c r="I759" s="25"/>
      <c r="K759" s="25"/>
      <c r="L759" s="25"/>
      <c r="M759" s="25"/>
      <c r="N759" s="25"/>
      <c r="O759" s="25"/>
      <c r="P759" s="25"/>
    </row>
    <row r="760" spans="1:16" ht="16.5" thickBot="1" x14ac:dyDescent="0.25">
      <c r="A760" s="197"/>
      <c r="B760" s="25"/>
      <c r="C760" s="198"/>
      <c r="D760" s="203"/>
      <c r="E760" s="25"/>
      <c r="F760" s="204"/>
      <c r="G760" s="25"/>
      <c r="H760" s="25"/>
      <c r="I760" s="25"/>
      <c r="K760" s="25"/>
      <c r="L760" s="25"/>
      <c r="M760" s="25"/>
      <c r="N760" s="25"/>
      <c r="O760" s="25"/>
      <c r="P760" s="25"/>
    </row>
    <row r="761" spans="1:16" ht="16.5" thickBot="1" x14ac:dyDescent="0.25">
      <c r="A761" s="197"/>
      <c r="B761" s="25"/>
      <c r="C761" s="198"/>
      <c r="D761" s="203"/>
      <c r="E761" s="25"/>
      <c r="F761" s="204"/>
      <c r="G761" s="25"/>
      <c r="H761" s="25"/>
      <c r="I761" s="25"/>
      <c r="K761" s="25"/>
      <c r="L761" s="25"/>
      <c r="M761" s="25"/>
      <c r="N761" s="25"/>
      <c r="O761" s="25"/>
      <c r="P761" s="25"/>
    </row>
    <row r="762" spans="1:16" ht="16.5" thickBot="1" x14ac:dyDescent="0.25">
      <c r="A762" s="197"/>
      <c r="B762" s="25"/>
      <c r="C762" s="198"/>
      <c r="D762" s="203"/>
      <c r="E762" s="25"/>
      <c r="F762" s="204"/>
      <c r="G762" s="25"/>
      <c r="H762" s="25"/>
      <c r="I762" s="25"/>
      <c r="K762" s="25"/>
      <c r="L762" s="25"/>
      <c r="M762" s="25"/>
      <c r="N762" s="25"/>
      <c r="O762" s="25"/>
      <c r="P762" s="25"/>
    </row>
    <row r="763" spans="1:16" ht="16.5" thickBot="1" x14ac:dyDescent="0.25">
      <c r="A763" s="197"/>
      <c r="B763" s="25"/>
      <c r="C763" s="198"/>
      <c r="D763" s="203"/>
      <c r="E763" s="25"/>
      <c r="F763" s="204"/>
      <c r="G763" s="25"/>
      <c r="H763" s="25"/>
      <c r="I763" s="25"/>
      <c r="K763" s="25"/>
      <c r="L763" s="25"/>
      <c r="M763" s="25"/>
      <c r="N763" s="25"/>
      <c r="O763" s="25"/>
      <c r="P763" s="25"/>
    </row>
    <row r="764" spans="1:16" ht="16.5" thickBot="1" x14ac:dyDescent="0.25">
      <c r="A764" s="197"/>
      <c r="B764" s="25"/>
      <c r="C764" s="198"/>
      <c r="D764" s="203"/>
      <c r="E764" s="25"/>
      <c r="F764" s="204"/>
      <c r="G764" s="25"/>
      <c r="H764" s="25"/>
      <c r="I764" s="25"/>
      <c r="K764" s="25"/>
      <c r="L764" s="25"/>
      <c r="M764" s="25"/>
      <c r="N764" s="25"/>
      <c r="O764" s="25"/>
      <c r="P764" s="25"/>
    </row>
    <row r="765" spans="1:16" ht="16.5" thickBot="1" x14ac:dyDescent="0.25">
      <c r="A765" s="197"/>
      <c r="B765" s="25"/>
      <c r="C765" s="198"/>
      <c r="D765" s="203"/>
      <c r="E765" s="25"/>
      <c r="F765" s="204"/>
      <c r="G765" s="25"/>
      <c r="H765" s="25"/>
      <c r="I765" s="25"/>
      <c r="K765" s="25"/>
      <c r="L765" s="25"/>
      <c r="M765" s="25"/>
      <c r="N765" s="25"/>
      <c r="O765" s="25"/>
      <c r="P765" s="25"/>
    </row>
    <row r="766" spans="1:16" ht="16.5" thickBot="1" x14ac:dyDescent="0.25">
      <c r="A766" s="197"/>
      <c r="B766" s="25"/>
      <c r="C766" s="198"/>
      <c r="D766" s="203"/>
      <c r="E766" s="25"/>
      <c r="F766" s="204"/>
      <c r="G766" s="25"/>
      <c r="H766" s="25"/>
      <c r="I766" s="25"/>
      <c r="K766" s="25"/>
      <c r="L766" s="25"/>
      <c r="M766" s="25"/>
      <c r="N766" s="25"/>
      <c r="O766" s="25"/>
      <c r="P766" s="25"/>
    </row>
    <row r="767" spans="1:16" ht="16.5" thickBot="1" x14ac:dyDescent="0.25">
      <c r="A767" s="197"/>
      <c r="B767" s="25"/>
      <c r="C767" s="198"/>
      <c r="D767" s="203"/>
      <c r="E767" s="25"/>
      <c r="F767" s="204"/>
      <c r="G767" s="25"/>
      <c r="H767" s="25"/>
      <c r="I767" s="25"/>
      <c r="K767" s="25"/>
      <c r="L767" s="25"/>
      <c r="M767" s="25"/>
      <c r="N767" s="25"/>
      <c r="O767" s="25"/>
      <c r="P767" s="25"/>
    </row>
    <row r="768" spans="1:16" ht="16.5" thickBot="1" x14ac:dyDescent="0.25">
      <c r="A768" s="197"/>
      <c r="B768" s="25"/>
      <c r="C768" s="198"/>
      <c r="D768" s="203"/>
      <c r="E768" s="25"/>
      <c r="F768" s="204"/>
      <c r="G768" s="25"/>
      <c r="H768" s="25"/>
      <c r="I768" s="25"/>
      <c r="K768" s="25"/>
      <c r="L768" s="25"/>
      <c r="M768" s="25"/>
      <c r="N768" s="25"/>
      <c r="O768" s="25"/>
      <c r="P768" s="25"/>
    </row>
    <row r="769" spans="1:16" ht="16.5" thickBot="1" x14ac:dyDescent="0.25">
      <c r="A769" s="197"/>
      <c r="B769" s="25"/>
      <c r="C769" s="198"/>
      <c r="D769" s="203"/>
      <c r="E769" s="25"/>
      <c r="F769" s="204"/>
      <c r="G769" s="25"/>
      <c r="H769" s="25"/>
      <c r="I769" s="25"/>
      <c r="K769" s="25"/>
      <c r="L769" s="25"/>
      <c r="M769" s="25"/>
      <c r="N769" s="25"/>
      <c r="O769" s="25"/>
      <c r="P769" s="25"/>
    </row>
    <row r="770" spans="1:16" ht="16.5" thickBot="1" x14ac:dyDescent="0.25">
      <c r="A770" s="197"/>
      <c r="B770" s="25"/>
      <c r="C770" s="198"/>
      <c r="D770" s="203"/>
      <c r="E770" s="25"/>
      <c r="F770" s="204"/>
      <c r="G770" s="25"/>
      <c r="H770" s="25"/>
      <c r="I770" s="25"/>
      <c r="K770" s="25"/>
      <c r="L770" s="25"/>
      <c r="M770" s="25"/>
      <c r="N770" s="25"/>
      <c r="O770" s="25"/>
      <c r="P770" s="25"/>
    </row>
    <row r="771" spans="1:16" ht="16.5" thickBot="1" x14ac:dyDescent="0.25">
      <c r="A771" s="197"/>
      <c r="B771" s="25"/>
      <c r="C771" s="198"/>
      <c r="D771" s="203"/>
      <c r="E771" s="25"/>
      <c r="F771" s="204"/>
      <c r="G771" s="25"/>
      <c r="H771" s="25"/>
      <c r="I771" s="25"/>
      <c r="K771" s="25"/>
      <c r="L771" s="25"/>
      <c r="M771" s="25"/>
      <c r="N771" s="25"/>
      <c r="O771" s="25"/>
      <c r="P771" s="25"/>
    </row>
    <row r="772" spans="1:16" ht="16.5" thickBot="1" x14ac:dyDescent="0.25">
      <c r="A772" s="197"/>
      <c r="B772" s="25"/>
      <c r="C772" s="198"/>
      <c r="D772" s="203"/>
      <c r="E772" s="25"/>
      <c r="F772" s="204"/>
      <c r="G772" s="25"/>
      <c r="H772" s="25"/>
      <c r="I772" s="25"/>
      <c r="K772" s="25"/>
      <c r="L772" s="25"/>
      <c r="M772" s="25"/>
      <c r="N772" s="25"/>
      <c r="O772" s="25"/>
      <c r="P772" s="25"/>
    </row>
    <row r="773" spans="1:16" ht="16.5" thickBot="1" x14ac:dyDescent="0.25">
      <c r="A773" s="197"/>
      <c r="B773" s="25"/>
      <c r="C773" s="198"/>
      <c r="D773" s="203"/>
      <c r="E773" s="25"/>
      <c r="F773" s="204"/>
      <c r="G773" s="25"/>
      <c r="H773" s="25"/>
      <c r="I773" s="25"/>
      <c r="K773" s="25"/>
      <c r="L773" s="25"/>
      <c r="M773" s="25"/>
      <c r="N773" s="25"/>
      <c r="O773" s="25"/>
      <c r="P773" s="25"/>
    </row>
    <row r="774" spans="1:16" ht="16.5" thickBot="1" x14ac:dyDescent="0.25">
      <c r="A774" s="197"/>
      <c r="B774" s="25"/>
      <c r="C774" s="198"/>
      <c r="D774" s="203"/>
      <c r="E774" s="25"/>
      <c r="F774" s="204"/>
      <c r="G774" s="25"/>
      <c r="H774" s="25"/>
      <c r="I774" s="25"/>
      <c r="K774" s="25"/>
      <c r="L774" s="25"/>
      <c r="M774" s="25"/>
      <c r="N774" s="25"/>
      <c r="O774" s="25"/>
      <c r="P774" s="25"/>
    </row>
    <row r="775" spans="1:16" ht="16.5" thickBot="1" x14ac:dyDescent="0.25">
      <c r="A775" s="197"/>
      <c r="B775" s="25"/>
      <c r="C775" s="198"/>
      <c r="D775" s="203"/>
      <c r="E775" s="25"/>
      <c r="F775" s="204"/>
      <c r="G775" s="25"/>
      <c r="H775" s="25"/>
      <c r="I775" s="25"/>
      <c r="K775" s="25"/>
      <c r="L775" s="25"/>
      <c r="M775" s="25"/>
      <c r="N775" s="25"/>
      <c r="O775" s="25"/>
      <c r="P775" s="25"/>
    </row>
    <row r="776" spans="1:16" ht="16.5" thickBot="1" x14ac:dyDescent="0.25">
      <c r="A776" s="197"/>
      <c r="B776" s="25"/>
      <c r="C776" s="198"/>
      <c r="D776" s="203"/>
      <c r="E776" s="25"/>
      <c r="F776" s="204"/>
      <c r="G776" s="25"/>
      <c r="H776" s="25"/>
      <c r="I776" s="25"/>
      <c r="K776" s="25"/>
      <c r="L776" s="25"/>
      <c r="M776" s="25"/>
      <c r="N776" s="25"/>
      <c r="O776" s="25"/>
      <c r="P776" s="25"/>
    </row>
    <row r="777" spans="1:16" ht="16.5" thickBot="1" x14ac:dyDescent="0.25">
      <c r="A777" s="197"/>
      <c r="B777" s="25"/>
      <c r="C777" s="198"/>
      <c r="D777" s="203"/>
      <c r="E777" s="25"/>
      <c r="F777" s="204"/>
      <c r="G777" s="25"/>
      <c r="H777" s="25"/>
      <c r="I777" s="25"/>
      <c r="K777" s="25"/>
      <c r="L777" s="25"/>
      <c r="M777" s="25"/>
      <c r="N777" s="25"/>
      <c r="O777" s="25"/>
      <c r="P777" s="25"/>
    </row>
    <row r="778" spans="1:16" ht="16.5" thickBot="1" x14ac:dyDescent="0.25">
      <c r="A778" s="197"/>
      <c r="B778" s="25"/>
      <c r="C778" s="198"/>
      <c r="D778" s="203"/>
      <c r="E778" s="25"/>
      <c r="F778" s="204"/>
      <c r="G778" s="25"/>
      <c r="H778" s="25"/>
      <c r="I778" s="25"/>
      <c r="K778" s="25"/>
      <c r="L778" s="25"/>
      <c r="M778" s="25"/>
      <c r="N778" s="25"/>
      <c r="O778" s="25"/>
      <c r="P778" s="25"/>
    </row>
    <row r="779" spans="1:16" ht="16.5" thickBot="1" x14ac:dyDescent="0.25">
      <c r="A779" s="197"/>
      <c r="B779" s="25"/>
      <c r="C779" s="198"/>
      <c r="D779" s="203"/>
      <c r="E779" s="25"/>
      <c r="F779" s="204"/>
      <c r="G779" s="25"/>
      <c r="H779" s="25"/>
      <c r="I779" s="25"/>
      <c r="K779" s="25"/>
      <c r="L779" s="25"/>
      <c r="M779" s="25"/>
      <c r="N779" s="25"/>
      <c r="O779" s="25"/>
      <c r="P779" s="25"/>
    </row>
    <row r="780" spans="1:16" ht="16.5" thickBot="1" x14ac:dyDescent="0.25">
      <c r="A780" s="197"/>
      <c r="B780" s="25"/>
      <c r="C780" s="198"/>
      <c r="D780" s="203"/>
      <c r="E780" s="25"/>
      <c r="F780" s="204"/>
      <c r="G780" s="25"/>
      <c r="H780" s="25"/>
      <c r="I780" s="25"/>
      <c r="K780" s="25"/>
      <c r="L780" s="25"/>
      <c r="M780" s="25"/>
      <c r="N780" s="25"/>
      <c r="O780" s="25"/>
      <c r="P780" s="25"/>
    </row>
    <row r="781" spans="1:16" ht="16.5" thickBot="1" x14ac:dyDescent="0.25">
      <c r="A781" s="197"/>
      <c r="B781" s="25"/>
      <c r="C781" s="198"/>
      <c r="D781" s="203"/>
      <c r="E781" s="25"/>
      <c r="F781" s="204"/>
      <c r="G781" s="25"/>
      <c r="H781" s="25"/>
      <c r="I781" s="25"/>
      <c r="K781" s="25"/>
      <c r="L781" s="25"/>
      <c r="M781" s="25"/>
      <c r="N781" s="25"/>
      <c r="O781" s="25"/>
      <c r="P781" s="25"/>
    </row>
    <row r="782" spans="1:16" ht="16.5" thickBot="1" x14ac:dyDescent="0.25">
      <c r="A782" s="197"/>
      <c r="B782" s="25"/>
      <c r="C782" s="198"/>
      <c r="D782" s="203"/>
      <c r="E782" s="25"/>
      <c r="F782" s="204"/>
      <c r="G782" s="25"/>
      <c r="H782" s="25"/>
      <c r="I782" s="25"/>
      <c r="K782" s="25"/>
      <c r="L782" s="25"/>
      <c r="M782" s="25"/>
      <c r="N782" s="25"/>
      <c r="O782" s="25"/>
      <c r="P782" s="25"/>
    </row>
    <row r="783" spans="1:16" ht="16.5" thickBot="1" x14ac:dyDescent="0.25">
      <c r="A783" s="197"/>
      <c r="B783" s="25"/>
      <c r="C783" s="198"/>
      <c r="D783" s="203"/>
      <c r="E783" s="25"/>
      <c r="F783" s="204"/>
      <c r="G783" s="25"/>
      <c r="H783" s="25"/>
      <c r="I783" s="25"/>
      <c r="K783" s="25"/>
      <c r="L783" s="25"/>
      <c r="M783" s="25"/>
      <c r="N783" s="25"/>
      <c r="O783" s="25"/>
      <c r="P783" s="25"/>
    </row>
    <row r="784" spans="1:16" ht="16.5" thickBot="1" x14ac:dyDescent="0.25">
      <c r="A784" s="197"/>
      <c r="B784" s="25"/>
      <c r="C784" s="198"/>
      <c r="D784" s="203"/>
      <c r="E784" s="25"/>
      <c r="F784" s="204"/>
      <c r="G784" s="25"/>
      <c r="H784" s="25"/>
      <c r="I784" s="25"/>
      <c r="K784" s="25"/>
      <c r="L784" s="25"/>
      <c r="M784" s="25"/>
      <c r="N784" s="25"/>
      <c r="O784" s="25"/>
      <c r="P784" s="25"/>
    </row>
    <row r="785" spans="1:16" ht="16.5" thickBot="1" x14ac:dyDescent="0.25">
      <c r="A785" s="197"/>
      <c r="B785" s="25"/>
      <c r="C785" s="198"/>
      <c r="D785" s="203"/>
      <c r="E785" s="25"/>
      <c r="F785" s="204"/>
      <c r="G785" s="25"/>
      <c r="H785" s="25"/>
      <c r="I785" s="25"/>
      <c r="K785" s="25"/>
      <c r="L785" s="25"/>
      <c r="M785" s="25"/>
      <c r="N785" s="25"/>
      <c r="O785" s="25"/>
      <c r="P785" s="25"/>
    </row>
    <row r="786" spans="1:16" ht="16.5" thickBot="1" x14ac:dyDescent="0.25">
      <c r="A786" s="197"/>
      <c r="B786" s="25"/>
      <c r="C786" s="198"/>
      <c r="D786" s="203"/>
      <c r="E786" s="25"/>
      <c r="F786" s="204"/>
      <c r="G786" s="25"/>
      <c r="H786" s="25"/>
      <c r="I786" s="25"/>
      <c r="K786" s="25"/>
      <c r="L786" s="25"/>
      <c r="M786" s="25"/>
      <c r="N786" s="25"/>
      <c r="O786" s="25"/>
      <c r="P786" s="25"/>
    </row>
    <row r="787" spans="1:16" ht="16.5" thickBot="1" x14ac:dyDescent="0.25">
      <c r="A787" s="197"/>
      <c r="B787" s="25"/>
      <c r="C787" s="198"/>
      <c r="D787" s="203"/>
      <c r="E787" s="25"/>
      <c r="F787" s="204"/>
      <c r="G787" s="25"/>
      <c r="H787" s="25"/>
      <c r="I787" s="25"/>
      <c r="K787" s="25"/>
      <c r="L787" s="25"/>
      <c r="M787" s="25"/>
      <c r="N787" s="25"/>
      <c r="O787" s="25"/>
      <c r="P787" s="25"/>
    </row>
    <row r="788" spans="1:16" ht="16.5" thickBot="1" x14ac:dyDescent="0.25">
      <c r="A788" s="197"/>
      <c r="B788" s="25"/>
      <c r="C788" s="198"/>
      <c r="D788" s="203"/>
      <c r="E788" s="25"/>
      <c r="F788" s="204"/>
      <c r="G788" s="25"/>
      <c r="H788" s="25"/>
      <c r="I788" s="25"/>
      <c r="K788" s="25"/>
      <c r="L788" s="25"/>
      <c r="M788" s="25"/>
      <c r="N788" s="25"/>
      <c r="O788" s="25"/>
      <c r="P788" s="25"/>
    </row>
    <row r="789" spans="1:16" ht="16.5" thickBot="1" x14ac:dyDescent="0.25">
      <c r="A789" s="197"/>
      <c r="B789" s="25"/>
      <c r="C789" s="198"/>
      <c r="D789" s="203"/>
      <c r="E789" s="25"/>
      <c r="F789" s="204"/>
      <c r="G789" s="25"/>
      <c r="H789" s="25"/>
      <c r="I789" s="25"/>
      <c r="K789" s="25"/>
      <c r="L789" s="25"/>
      <c r="M789" s="25"/>
      <c r="N789" s="25"/>
      <c r="O789" s="25"/>
      <c r="P789" s="25"/>
    </row>
    <row r="790" spans="1:16" ht="16.5" thickBot="1" x14ac:dyDescent="0.25">
      <c r="A790" s="197"/>
      <c r="B790" s="25"/>
      <c r="C790" s="198"/>
      <c r="D790" s="203"/>
      <c r="E790" s="25"/>
      <c r="F790" s="204"/>
      <c r="G790" s="25"/>
      <c r="H790" s="25"/>
      <c r="I790" s="25"/>
      <c r="K790" s="25"/>
      <c r="L790" s="25"/>
      <c r="M790" s="25"/>
      <c r="N790" s="25"/>
      <c r="O790" s="25"/>
      <c r="P790" s="25"/>
    </row>
    <row r="791" spans="1:16" ht="16.5" thickBot="1" x14ac:dyDescent="0.25">
      <c r="A791" s="197"/>
      <c r="B791" s="25"/>
      <c r="C791" s="198"/>
      <c r="D791" s="203"/>
      <c r="E791" s="25"/>
      <c r="F791" s="204"/>
      <c r="G791" s="25"/>
      <c r="H791" s="25"/>
      <c r="I791" s="25"/>
      <c r="K791" s="25"/>
      <c r="L791" s="25"/>
      <c r="M791" s="25"/>
      <c r="N791" s="25"/>
      <c r="O791" s="25"/>
      <c r="P791" s="25"/>
    </row>
    <row r="792" spans="1:16" ht="16.5" thickBot="1" x14ac:dyDescent="0.25">
      <c r="A792" s="197"/>
      <c r="B792" s="25"/>
      <c r="C792" s="198"/>
      <c r="D792" s="203"/>
      <c r="E792" s="25"/>
      <c r="F792" s="204"/>
      <c r="G792" s="25"/>
      <c r="H792" s="25"/>
      <c r="I792" s="25"/>
      <c r="K792" s="25"/>
      <c r="L792" s="25"/>
      <c r="M792" s="25"/>
      <c r="N792" s="25"/>
      <c r="O792" s="25"/>
      <c r="P792" s="25"/>
    </row>
    <row r="793" spans="1:16" ht="16.5" thickBot="1" x14ac:dyDescent="0.25">
      <c r="A793" s="197"/>
      <c r="B793" s="25"/>
      <c r="C793" s="198"/>
      <c r="D793" s="203"/>
      <c r="E793" s="25"/>
      <c r="F793" s="204"/>
      <c r="G793" s="25"/>
      <c r="H793" s="25"/>
      <c r="I793" s="25"/>
      <c r="K793" s="25"/>
      <c r="L793" s="25"/>
      <c r="M793" s="25"/>
      <c r="N793" s="25"/>
      <c r="O793" s="25"/>
      <c r="P793" s="25"/>
    </row>
    <row r="794" spans="1:16" ht="16.5" thickBot="1" x14ac:dyDescent="0.25">
      <c r="A794" s="197"/>
      <c r="B794" s="25"/>
      <c r="C794" s="198"/>
      <c r="D794" s="203"/>
      <c r="E794" s="25"/>
      <c r="F794" s="204"/>
      <c r="G794" s="25"/>
      <c r="H794" s="25"/>
      <c r="I794" s="25"/>
      <c r="K794" s="25"/>
      <c r="L794" s="25"/>
      <c r="M794" s="25"/>
      <c r="N794" s="25"/>
      <c r="O794" s="25"/>
      <c r="P794" s="25"/>
    </row>
    <row r="795" spans="1:16" ht="16.5" thickBot="1" x14ac:dyDescent="0.25">
      <c r="A795" s="197"/>
      <c r="B795" s="25"/>
      <c r="C795" s="198"/>
      <c r="D795" s="203"/>
      <c r="E795" s="25"/>
      <c r="F795" s="204"/>
      <c r="G795" s="25"/>
      <c r="H795" s="25"/>
      <c r="I795" s="25"/>
      <c r="K795" s="25"/>
      <c r="L795" s="25"/>
      <c r="M795" s="25"/>
      <c r="N795" s="25"/>
      <c r="O795" s="25"/>
      <c r="P795" s="25"/>
    </row>
    <row r="796" spans="1:16" ht="16.5" thickBot="1" x14ac:dyDescent="0.25">
      <c r="A796" s="197"/>
      <c r="B796" s="25"/>
      <c r="C796" s="198"/>
      <c r="D796" s="203"/>
      <c r="E796" s="25"/>
      <c r="F796" s="204"/>
      <c r="G796" s="25"/>
      <c r="H796" s="25"/>
      <c r="I796" s="25"/>
      <c r="K796" s="25"/>
      <c r="L796" s="25"/>
      <c r="M796" s="25"/>
      <c r="N796" s="25"/>
      <c r="O796" s="25"/>
      <c r="P796" s="25"/>
    </row>
    <row r="797" spans="1:16" ht="16.5" thickBot="1" x14ac:dyDescent="0.25">
      <c r="A797" s="197"/>
      <c r="B797" s="25"/>
      <c r="C797" s="198"/>
      <c r="D797" s="203"/>
      <c r="E797" s="25"/>
      <c r="F797" s="204"/>
      <c r="G797" s="25"/>
      <c r="H797" s="25"/>
      <c r="I797" s="25"/>
      <c r="K797" s="25"/>
      <c r="L797" s="25"/>
      <c r="M797" s="25"/>
      <c r="N797" s="25"/>
      <c r="O797" s="25"/>
      <c r="P797" s="25"/>
    </row>
    <row r="798" spans="1:16" ht="16.5" thickBot="1" x14ac:dyDescent="0.25">
      <c r="A798" s="197"/>
      <c r="B798" s="25"/>
      <c r="C798" s="198"/>
      <c r="D798" s="203"/>
      <c r="E798" s="25"/>
      <c r="F798" s="204"/>
      <c r="G798" s="25"/>
      <c r="H798" s="25"/>
      <c r="I798" s="25"/>
      <c r="K798" s="25"/>
      <c r="L798" s="25"/>
      <c r="M798" s="25"/>
      <c r="N798" s="25"/>
      <c r="O798" s="25"/>
      <c r="P798" s="25"/>
    </row>
    <row r="799" spans="1:16" ht="16.5" thickBot="1" x14ac:dyDescent="0.25">
      <c r="A799" s="197"/>
      <c r="B799" s="25"/>
      <c r="C799" s="198"/>
      <c r="D799" s="203"/>
      <c r="E799" s="25"/>
      <c r="F799" s="204"/>
      <c r="G799" s="25"/>
      <c r="H799" s="25"/>
      <c r="I799" s="25"/>
      <c r="K799" s="25"/>
      <c r="L799" s="25"/>
      <c r="M799" s="25"/>
      <c r="N799" s="25"/>
      <c r="O799" s="25"/>
      <c r="P799" s="25"/>
    </row>
    <row r="800" spans="1:16" ht="16.5" thickBot="1" x14ac:dyDescent="0.25">
      <c r="A800" s="197"/>
      <c r="B800" s="25"/>
      <c r="C800" s="198"/>
      <c r="D800" s="203"/>
      <c r="E800" s="25"/>
      <c r="F800" s="204"/>
      <c r="G800" s="25"/>
      <c r="H800" s="25"/>
      <c r="I800" s="25"/>
      <c r="K800" s="25"/>
      <c r="L800" s="25"/>
      <c r="M800" s="25"/>
      <c r="N800" s="25"/>
      <c r="O800" s="25"/>
      <c r="P800" s="25"/>
    </row>
    <row r="801" spans="1:16" ht="16.5" thickBot="1" x14ac:dyDescent="0.25">
      <c r="A801" s="197"/>
      <c r="B801" s="25"/>
      <c r="C801" s="198"/>
      <c r="D801" s="203"/>
      <c r="E801" s="25"/>
      <c r="F801" s="204"/>
      <c r="G801" s="25"/>
      <c r="H801" s="25"/>
      <c r="I801" s="25"/>
      <c r="K801" s="25"/>
      <c r="L801" s="25"/>
      <c r="M801" s="25"/>
      <c r="N801" s="25"/>
      <c r="O801" s="25"/>
      <c r="P801" s="25"/>
    </row>
    <row r="802" spans="1:16" ht="16.5" thickBot="1" x14ac:dyDescent="0.25">
      <c r="A802" s="197"/>
      <c r="B802" s="25"/>
      <c r="C802" s="198"/>
      <c r="D802" s="203"/>
      <c r="E802" s="25"/>
      <c r="F802" s="204"/>
      <c r="G802" s="25"/>
      <c r="H802" s="25"/>
      <c r="I802" s="25"/>
      <c r="K802" s="25"/>
      <c r="L802" s="25"/>
      <c r="M802" s="25"/>
      <c r="N802" s="25"/>
      <c r="O802" s="25"/>
      <c r="P802" s="25"/>
    </row>
    <row r="803" spans="1:16" ht="16.5" thickBot="1" x14ac:dyDescent="0.25">
      <c r="A803" s="197"/>
      <c r="B803" s="25"/>
      <c r="C803" s="198"/>
      <c r="D803" s="203"/>
      <c r="E803" s="25"/>
      <c r="F803" s="204"/>
      <c r="G803" s="25"/>
      <c r="H803" s="25"/>
      <c r="I803" s="25"/>
      <c r="K803" s="25"/>
      <c r="L803" s="25"/>
      <c r="M803" s="25"/>
      <c r="N803" s="25"/>
      <c r="O803" s="25"/>
      <c r="P803" s="25"/>
    </row>
    <row r="804" spans="1:16" ht="16.5" thickBot="1" x14ac:dyDescent="0.25">
      <c r="A804" s="197"/>
      <c r="B804" s="25"/>
      <c r="C804" s="198"/>
      <c r="D804" s="203"/>
      <c r="E804" s="25"/>
      <c r="F804" s="204"/>
      <c r="G804" s="25"/>
      <c r="H804" s="25"/>
      <c r="I804" s="25"/>
      <c r="K804" s="25"/>
      <c r="L804" s="25"/>
      <c r="M804" s="25"/>
      <c r="N804" s="25"/>
      <c r="O804" s="25"/>
      <c r="P804" s="25"/>
    </row>
    <row r="805" spans="1:16" ht="16.5" thickBot="1" x14ac:dyDescent="0.25">
      <c r="A805" s="197"/>
      <c r="B805" s="25"/>
      <c r="C805" s="198"/>
      <c r="D805" s="203"/>
      <c r="E805" s="25"/>
      <c r="F805" s="204"/>
      <c r="G805" s="25"/>
      <c r="H805" s="25"/>
      <c r="I805" s="25"/>
      <c r="K805" s="25"/>
      <c r="L805" s="25"/>
      <c r="M805" s="25"/>
      <c r="N805" s="25"/>
      <c r="O805" s="25"/>
      <c r="P805" s="25"/>
    </row>
    <row r="806" spans="1:16" ht="16.5" thickBot="1" x14ac:dyDescent="0.25">
      <c r="A806" s="197"/>
      <c r="B806" s="25"/>
      <c r="C806" s="198"/>
      <c r="D806" s="203"/>
      <c r="E806" s="25"/>
      <c r="F806" s="204"/>
      <c r="G806" s="25"/>
      <c r="H806" s="25"/>
      <c r="I806" s="25"/>
      <c r="K806" s="25"/>
      <c r="L806" s="25"/>
      <c r="M806" s="25"/>
      <c r="N806" s="25"/>
      <c r="O806" s="25"/>
      <c r="P806" s="25"/>
    </row>
    <row r="807" spans="1:16" ht="16.5" thickBot="1" x14ac:dyDescent="0.25">
      <c r="A807" s="197"/>
      <c r="B807" s="25"/>
      <c r="C807" s="198"/>
      <c r="D807" s="203"/>
      <c r="E807" s="25"/>
      <c r="F807" s="204"/>
      <c r="G807" s="25"/>
      <c r="H807" s="25"/>
      <c r="I807" s="25"/>
      <c r="K807" s="25"/>
      <c r="L807" s="25"/>
      <c r="M807" s="25"/>
      <c r="N807" s="25"/>
      <c r="O807" s="25"/>
      <c r="P807" s="25"/>
    </row>
    <row r="808" spans="1:16" ht="16.5" thickBot="1" x14ac:dyDescent="0.25">
      <c r="A808" s="197"/>
      <c r="B808" s="25"/>
      <c r="C808" s="198"/>
      <c r="D808" s="203"/>
      <c r="E808" s="25"/>
      <c r="F808" s="204"/>
      <c r="G808" s="25"/>
      <c r="H808" s="25"/>
      <c r="I808" s="25"/>
      <c r="K808" s="25"/>
      <c r="L808" s="25"/>
      <c r="M808" s="25"/>
      <c r="N808" s="25"/>
      <c r="O808" s="25"/>
      <c r="P808" s="25"/>
    </row>
    <row r="809" spans="1:16" ht="16.5" thickBot="1" x14ac:dyDescent="0.25">
      <c r="A809" s="197"/>
      <c r="B809" s="25"/>
      <c r="C809" s="198"/>
      <c r="D809" s="203"/>
      <c r="E809" s="25"/>
      <c r="F809" s="204"/>
      <c r="G809" s="25"/>
      <c r="H809" s="25"/>
      <c r="I809" s="25"/>
      <c r="K809" s="25"/>
      <c r="L809" s="25"/>
      <c r="M809" s="25"/>
      <c r="N809" s="25"/>
      <c r="O809" s="25"/>
      <c r="P809" s="25"/>
    </row>
    <row r="810" spans="1:16" ht="16.5" thickBot="1" x14ac:dyDescent="0.25">
      <c r="A810" s="197"/>
      <c r="B810" s="25"/>
      <c r="C810" s="198"/>
      <c r="D810" s="203"/>
      <c r="E810" s="25"/>
      <c r="F810" s="204"/>
      <c r="G810" s="25"/>
      <c r="H810" s="25"/>
      <c r="I810" s="25"/>
      <c r="K810" s="25"/>
      <c r="L810" s="25"/>
      <c r="M810" s="25"/>
      <c r="N810" s="25"/>
      <c r="O810" s="25"/>
      <c r="P810" s="25"/>
    </row>
    <row r="811" spans="1:16" ht="16.5" thickBot="1" x14ac:dyDescent="0.25">
      <c r="A811" s="197"/>
      <c r="B811" s="25"/>
      <c r="C811" s="198"/>
      <c r="D811" s="203"/>
      <c r="E811" s="25"/>
      <c r="F811" s="204"/>
      <c r="G811" s="25"/>
      <c r="H811" s="25"/>
      <c r="I811" s="25"/>
      <c r="K811" s="25"/>
      <c r="L811" s="25"/>
      <c r="M811" s="25"/>
      <c r="N811" s="25"/>
      <c r="O811" s="25"/>
      <c r="P811" s="25"/>
    </row>
    <row r="812" spans="1:16" ht="16.5" thickBot="1" x14ac:dyDescent="0.25">
      <c r="A812" s="197"/>
      <c r="B812" s="25"/>
      <c r="C812" s="198"/>
      <c r="D812" s="203"/>
      <c r="E812" s="25"/>
      <c r="F812" s="204"/>
      <c r="G812" s="25"/>
      <c r="H812" s="25"/>
      <c r="I812" s="25"/>
      <c r="K812" s="25"/>
      <c r="L812" s="25"/>
      <c r="M812" s="25"/>
      <c r="N812" s="25"/>
      <c r="O812" s="25"/>
      <c r="P812" s="25"/>
    </row>
    <row r="813" spans="1:16" ht="16.5" thickBot="1" x14ac:dyDescent="0.25">
      <c r="A813" s="197"/>
      <c r="B813" s="25"/>
      <c r="C813" s="198"/>
      <c r="D813" s="203"/>
      <c r="E813" s="25"/>
      <c r="F813" s="204"/>
      <c r="G813" s="25"/>
      <c r="H813" s="25"/>
      <c r="I813" s="25"/>
      <c r="K813" s="25"/>
      <c r="L813" s="25"/>
      <c r="M813" s="25"/>
      <c r="N813" s="25"/>
      <c r="O813" s="25"/>
      <c r="P813" s="25"/>
    </row>
    <row r="814" spans="1:16" ht="16.5" thickBot="1" x14ac:dyDescent="0.25">
      <c r="A814" s="197"/>
      <c r="B814" s="25"/>
      <c r="C814" s="198"/>
      <c r="D814" s="203"/>
      <c r="E814" s="25"/>
      <c r="F814" s="204"/>
      <c r="G814" s="25"/>
      <c r="H814" s="25"/>
      <c r="I814" s="25"/>
      <c r="K814" s="25"/>
      <c r="L814" s="25"/>
      <c r="M814" s="25"/>
      <c r="N814" s="25"/>
      <c r="O814" s="25"/>
      <c r="P814" s="25"/>
    </row>
    <row r="815" spans="1:16" ht="16.5" thickBot="1" x14ac:dyDescent="0.25">
      <c r="A815" s="197"/>
      <c r="B815" s="25"/>
      <c r="C815" s="198"/>
      <c r="D815" s="203"/>
      <c r="E815" s="25"/>
      <c r="F815" s="204"/>
      <c r="G815" s="25"/>
      <c r="H815" s="25"/>
      <c r="I815" s="25"/>
      <c r="K815" s="25"/>
      <c r="L815" s="25"/>
      <c r="M815" s="25"/>
      <c r="N815" s="25"/>
      <c r="O815" s="25"/>
      <c r="P815" s="25"/>
    </row>
    <row r="816" spans="1:16" ht="16.5" thickBot="1" x14ac:dyDescent="0.25">
      <c r="A816" s="197"/>
      <c r="B816" s="25"/>
      <c r="C816" s="198"/>
      <c r="D816" s="203"/>
      <c r="E816" s="25"/>
      <c r="F816" s="204"/>
      <c r="G816" s="25"/>
      <c r="H816" s="25"/>
      <c r="I816" s="25"/>
      <c r="K816" s="25"/>
      <c r="L816" s="25"/>
      <c r="M816" s="25"/>
      <c r="N816" s="25"/>
      <c r="O816" s="25"/>
      <c r="P816" s="25"/>
    </row>
    <row r="817" spans="1:16" ht="16.5" thickBot="1" x14ac:dyDescent="0.25">
      <c r="A817" s="197"/>
      <c r="B817" s="25"/>
      <c r="C817" s="198"/>
      <c r="D817" s="203"/>
      <c r="E817" s="25"/>
      <c r="F817" s="204"/>
      <c r="G817" s="25"/>
      <c r="H817" s="25"/>
      <c r="I817" s="25"/>
      <c r="K817" s="25"/>
      <c r="L817" s="25"/>
      <c r="M817" s="25"/>
      <c r="N817" s="25"/>
      <c r="O817" s="25"/>
      <c r="P817" s="25"/>
    </row>
    <row r="818" spans="1:16" ht="16.5" thickBot="1" x14ac:dyDescent="0.25">
      <c r="A818" s="197"/>
      <c r="B818" s="25"/>
      <c r="C818" s="198"/>
      <c r="D818" s="203"/>
      <c r="E818" s="25"/>
      <c r="F818" s="204"/>
      <c r="G818" s="25"/>
      <c r="H818" s="25"/>
      <c r="I818" s="25"/>
      <c r="K818" s="25"/>
      <c r="L818" s="25"/>
      <c r="M818" s="25"/>
      <c r="N818" s="25"/>
      <c r="O818" s="25"/>
      <c r="P818" s="25"/>
    </row>
    <row r="819" spans="1:16" ht="16.5" thickBot="1" x14ac:dyDescent="0.25">
      <c r="A819" s="197"/>
      <c r="B819" s="25"/>
      <c r="C819" s="198"/>
      <c r="D819" s="203"/>
      <c r="E819" s="25"/>
      <c r="F819" s="204"/>
      <c r="G819" s="25"/>
      <c r="H819" s="25"/>
      <c r="I819" s="25"/>
      <c r="K819" s="25"/>
      <c r="L819" s="25"/>
      <c r="M819" s="25"/>
      <c r="N819" s="25"/>
      <c r="O819" s="25"/>
      <c r="P819" s="25"/>
    </row>
    <row r="820" spans="1:16" ht="16.5" thickBot="1" x14ac:dyDescent="0.25">
      <c r="A820" s="197"/>
      <c r="B820" s="25"/>
      <c r="C820" s="198"/>
      <c r="D820" s="203"/>
      <c r="E820" s="25"/>
      <c r="F820" s="204"/>
      <c r="G820" s="25"/>
      <c r="H820" s="25"/>
      <c r="I820" s="25"/>
      <c r="K820" s="25"/>
      <c r="L820" s="25"/>
      <c r="M820" s="25"/>
      <c r="N820" s="25"/>
      <c r="O820" s="25"/>
      <c r="P820" s="25"/>
    </row>
    <row r="821" spans="1:16" ht="16.5" thickBot="1" x14ac:dyDescent="0.25">
      <c r="A821" s="197"/>
      <c r="B821" s="25"/>
      <c r="C821" s="198"/>
      <c r="D821" s="203"/>
      <c r="E821" s="25"/>
      <c r="F821" s="204"/>
      <c r="G821" s="25"/>
      <c r="H821" s="25"/>
      <c r="I821" s="25"/>
      <c r="K821" s="25"/>
      <c r="L821" s="25"/>
      <c r="M821" s="25"/>
      <c r="N821" s="25"/>
      <c r="O821" s="25"/>
      <c r="P821" s="25"/>
    </row>
    <row r="822" spans="1:16" ht="16.5" thickBot="1" x14ac:dyDescent="0.25">
      <c r="A822" s="197"/>
      <c r="B822" s="25"/>
      <c r="C822" s="198"/>
      <c r="D822" s="203"/>
      <c r="E822" s="25"/>
      <c r="F822" s="204"/>
      <c r="G822" s="25"/>
      <c r="H822" s="25"/>
      <c r="I822" s="25"/>
      <c r="K822" s="25"/>
      <c r="L822" s="25"/>
      <c r="M822" s="25"/>
      <c r="N822" s="25"/>
      <c r="O822" s="25"/>
      <c r="P822" s="25"/>
    </row>
    <row r="823" spans="1:16" ht="16.5" thickBot="1" x14ac:dyDescent="0.25">
      <c r="A823" s="197"/>
      <c r="B823" s="25"/>
      <c r="C823" s="198"/>
      <c r="D823" s="203"/>
      <c r="E823" s="25"/>
      <c r="F823" s="204"/>
      <c r="G823" s="25"/>
      <c r="H823" s="25"/>
      <c r="I823" s="25"/>
      <c r="K823" s="25"/>
      <c r="L823" s="25"/>
      <c r="M823" s="25"/>
      <c r="N823" s="25"/>
      <c r="O823" s="25"/>
      <c r="P823" s="25"/>
    </row>
    <row r="824" spans="1:16" ht="16.5" thickBot="1" x14ac:dyDescent="0.25">
      <c r="A824" s="197"/>
      <c r="B824" s="25"/>
      <c r="C824" s="198"/>
      <c r="D824" s="203"/>
      <c r="E824" s="25"/>
      <c r="F824" s="204"/>
      <c r="G824" s="25"/>
      <c r="H824" s="25"/>
      <c r="I824" s="25"/>
      <c r="K824" s="25"/>
      <c r="L824" s="25"/>
      <c r="M824" s="25"/>
      <c r="N824" s="25"/>
      <c r="O824" s="25"/>
      <c r="P824" s="25"/>
    </row>
    <row r="825" spans="1:16" ht="16.5" thickBot="1" x14ac:dyDescent="0.25">
      <c r="A825" s="197"/>
      <c r="B825" s="25"/>
      <c r="C825" s="198"/>
      <c r="D825" s="203"/>
      <c r="E825" s="25"/>
      <c r="F825" s="204"/>
      <c r="G825" s="25"/>
      <c r="H825" s="25"/>
      <c r="I825" s="25"/>
      <c r="K825" s="25"/>
      <c r="L825" s="25"/>
      <c r="M825" s="25"/>
      <c r="N825" s="25"/>
      <c r="O825" s="25"/>
      <c r="P825" s="25"/>
    </row>
    <row r="826" spans="1:16" ht="16.5" thickBot="1" x14ac:dyDescent="0.25">
      <c r="A826" s="197"/>
      <c r="B826" s="25"/>
      <c r="C826" s="198"/>
      <c r="D826" s="203"/>
      <c r="E826" s="25"/>
      <c r="F826" s="204"/>
      <c r="G826" s="25"/>
      <c r="H826" s="25"/>
      <c r="I826" s="25"/>
      <c r="K826" s="25"/>
      <c r="L826" s="25"/>
      <c r="M826" s="25"/>
      <c r="N826" s="25"/>
      <c r="O826" s="25"/>
      <c r="P826" s="25"/>
    </row>
    <row r="827" spans="1:16" ht="16.5" thickBot="1" x14ac:dyDescent="0.25">
      <c r="A827" s="197"/>
      <c r="B827" s="25"/>
      <c r="C827" s="198"/>
      <c r="D827" s="203"/>
      <c r="E827" s="25"/>
      <c r="F827" s="204"/>
      <c r="G827" s="25"/>
      <c r="H827" s="25"/>
      <c r="I827" s="25"/>
      <c r="K827" s="25"/>
      <c r="L827" s="25"/>
      <c r="M827" s="25"/>
      <c r="N827" s="25"/>
      <c r="O827" s="25"/>
      <c r="P827" s="25"/>
    </row>
    <row r="828" spans="1:16" ht="16.5" thickBot="1" x14ac:dyDescent="0.25">
      <c r="A828" s="197"/>
      <c r="B828" s="25"/>
      <c r="C828" s="198"/>
      <c r="D828" s="203"/>
      <c r="E828" s="25"/>
      <c r="F828" s="204"/>
      <c r="G828" s="25"/>
      <c r="H828" s="25"/>
      <c r="I828" s="25"/>
      <c r="K828" s="25"/>
      <c r="L828" s="25"/>
      <c r="M828" s="25"/>
      <c r="N828" s="25"/>
      <c r="O828" s="25"/>
      <c r="P828" s="25"/>
    </row>
    <row r="829" spans="1:16" ht="16.5" thickBot="1" x14ac:dyDescent="0.25">
      <c r="A829" s="197"/>
      <c r="B829" s="25"/>
      <c r="C829" s="198"/>
      <c r="D829" s="203"/>
      <c r="E829" s="25"/>
      <c r="F829" s="204"/>
      <c r="G829" s="25"/>
      <c r="H829" s="25"/>
      <c r="I829" s="25"/>
      <c r="K829" s="25"/>
      <c r="L829" s="25"/>
      <c r="M829" s="25"/>
      <c r="N829" s="25"/>
      <c r="O829" s="25"/>
      <c r="P829" s="25"/>
    </row>
    <row r="830" spans="1:16" ht="16.5" thickBot="1" x14ac:dyDescent="0.25">
      <c r="A830" s="197"/>
      <c r="B830" s="25"/>
      <c r="C830" s="198"/>
      <c r="D830" s="203"/>
      <c r="E830" s="25"/>
      <c r="F830" s="204"/>
      <c r="G830" s="25"/>
      <c r="H830" s="25"/>
      <c r="I830" s="25"/>
      <c r="K830" s="25"/>
      <c r="L830" s="25"/>
      <c r="M830" s="25"/>
      <c r="N830" s="25"/>
      <c r="O830" s="25"/>
      <c r="P830" s="25"/>
    </row>
    <row r="831" spans="1:16" ht="16.5" thickBot="1" x14ac:dyDescent="0.25">
      <c r="A831" s="197"/>
      <c r="B831" s="25"/>
      <c r="C831" s="198"/>
      <c r="D831" s="203"/>
      <c r="E831" s="25"/>
      <c r="F831" s="204"/>
      <c r="G831" s="25"/>
      <c r="H831" s="25"/>
      <c r="I831" s="25"/>
      <c r="K831" s="25"/>
      <c r="L831" s="25"/>
      <c r="M831" s="25"/>
      <c r="N831" s="25"/>
      <c r="O831" s="25"/>
      <c r="P831" s="25"/>
    </row>
    <row r="832" spans="1:16" ht="16.5" thickBot="1" x14ac:dyDescent="0.25">
      <c r="A832" s="197"/>
      <c r="B832" s="25"/>
      <c r="C832" s="198"/>
      <c r="D832" s="203"/>
      <c r="E832" s="25"/>
      <c r="F832" s="204"/>
      <c r="G832" s="25"/>
      <c r="H832" s="25"/>
      <c r="I832" s="25"/>
      <c r="K832" s="25"/>
      <c r="L832" s="25"/>
      <c r="M832" s="25"/>
      <c r="N832" s="25"/>
      <c r="O832" s="25"/>
      <c r="P832" s="25"/>
    </row>
    <row r="833" spans="1:16" ht="16.5" thickBot="1" x14ac:dyDescent="0.25">
      <c r="A833" s="197"/>
      <c r="B833" s="25"/>
      <c r="C833" s="198"/>
      <c r="D833" s="203"/>
      <c r="E833" s="25"/>
      <c r="F833" s="204"/>
      <c r="G833" s="25"/>
      <c r="H833" s="25"/>
      <c r="I833" s="25"/>
      <c r="K833" s="25"/>
      <c r="L833" s="25"/>
      <c r="M833" s="25"/>
      <c r="N833" s="25"/>
      <c r="O833" s="25"/>
      <c r="P833" s="25"/>
    </row>
    <row r="834" spans="1:16" ht="16.5" thickBot="1" x14ac:dyDescent="0.25">
      <c r="A834" s="197"/>
      <c r="B834" s="25"/>
      <c r="C834" s="198"/>
      <c r="D834" s="203"/>
      <c r="E834" s="25"/>
      <c r="F834" s="204"/>
      <c r="G834" s="25"/>
      <c r="H834" s="25"/>
      <c r="I834" s="25"/>
      <c r="K834" s="25"/>
      <c r="L834" s="25"/>
      <c r="M834" s="25"/>
      <c r="N834" s="25"/>
      <c r="O834" s="25"/>
      <c r="P834" s="25"/>
    </row>
    <row r="835" spans="1:16" ht="16.5" thickBot="1" x14ac:dyDescent="0.25">
      <c r="A835" s="197"/>
      <c r="B835" s="25"/>
      <c r="C835" s="198"/>
      <c r="D835" s="203"/>
      <c r="E835" s="25"/>
      <c r="F835" s="204"/>
      <c r="G835" s="25"/>
      <c r="H835" s="25"/>
      <c r="I835" s="25"/>
      <c r="K835" s="25"/>
      <c r="L835" s="25"/>
      <c r="M835" s="25"/>
      <c r="N835" s="25"/>
      <c r="O835" s="25"/>
      <c r="P835" s="25"/>
    </row>
    <row r="836" spans="1:16" ht="16.5" thickBot="1" x14ac:dyDescent="0.25">
      <c r="A836" s="197"/>
      <c r="B836" s="25"/>
      <c r="C836" s="198"/>
      <c r="D836" s="203"/>
      <c r="E836" s="25"/>
      <c r="F836" s="204"/>
      <c r="G836" s="25"/>
      <c r="H836" s="25"/>
      <c r="I836" s="25"/>
      <c r="K836" s="25"/>
      <c r="L836" s="25"/>
      <c r="M836" s="25"/>
      <c r="N836" s="25"/>
      <c r="O836" s="25"/>
      <c r="P836" s="25"/>
    </row>
    <row r="837" spans="1:16" ht="16.5" thickBot="1" x14ac:dyDescent="0.25">
      <c r="A837" s="197"/>
      <c r="B837" s="25"/>
      <c r="C837" s="198"/>
      <c r="D837" s="203"/>
      <c r="E837" s="25"/>
      <c r="F837" s="204"/>
      <c r="G837" s="25"/>
      <c r="H837" s="25"/>
      <c r="I837" s="25"/>
      <c r="K837" s="25"/>
      <c r="L837" s="25"/>
      <c r="M837" s="25"/>
      <c r="N837" s="25"/>
      <c r="O837" s="25"/>
      <c r="P837" s="25"/>
    </row>
    <row r="838" spans="1:16" ht="16.5" thickBot="1" x14ac:dyDescent="0.25">
      <c r="A838" s="197"/>
      <c r="B838" s="25"/>
      <c r="C838" s="198"/>
      <c r="D838" s="203"/>
      <c r="E838" s="25"/>
      <c r="F838" s="204"/>
      <c r="G838" s="25"/>
      <c r="H838" s="25"/>
      <c r="I838" s="25"/>
      <c r="K838" s="25"/>
      <c r="L838" s="25"/>
      <c r="M838" s="25"/>
      <c r="N838" s="25"/>
      <c r="O838" s="25"/>
      <c r="P838" s="25"/>
    </row>
    <row r="839" spans="1:16" ht="16.5" thickBot="1" x14ac:dyDescent="0.25">
      <c r="A839" s="197"/>
      <c r="B839" s="25"/>
      <c r="C839" s="198"/>
      <c r="D839" s="203"/>
      <c r="E839" s="25"/>
      <c r="F839" s="204"/>
      <c r="G839" s="25"/>
      <c r="H839" s="25"/>
      <c r="I839" s="25"/>
      <c r="K839" s="25"/>
      <c r="L839" s="25"/>
      <c r="M839" s="25"/>
      <c r="N839" s="25"/>
      <c r="O839" s="25"/>
      <c r="P839" s="25"/>
    </row>
    <row r="840" spans="1:16" ht="16.5" thickBot="1" x14ac:dyDescent="0.25">
      <c r="A840" s="197"/>
      <c r="B840" s="25"/>
      <c r="C840" s="198"/>
      <c r="D840" s="203"/>
      <c r="E840" s="25"/>
      <c r="F840" s="204"/>
      <c r="G840" s="25"/>
      <c r="H840" s="25"/>
      <c r="I840" s="25"/>
      <c r="K840" s="25"/>
      <c r="L840" s="25"/>
      <c r="M840" s="25"/>
      <c r="N840" s="25"/>
      <c r="O840" s="25"/>
      <c r="P840" s="25"/>
    </row>
    <row r="841" spans="1:16" ht="16.5" thickBot="1" x14ac:dyDescent="0.25">
      <c r="A841" s="197"/>
      <c r="B841" s="25"/>
      <c r="C841" s="198"/>
      <c r="D841" s="203"/>
      <c r="E841" s="25"/>
      <c r="F841" s="204"/>
      <c r="G841" s="25"/>
      <c r="H841" s="25"/>
      <c r="I841" s="25"/>
      <c r="K841" s="25"/>
      <c r="L841" s="25"/>
      <c r="M841" s="25"/>
      <c r="N841" s="25"/>
      <c r="O841" s="25"/>
      <c r="P841" s="25"/>
    </row>
    <row r="842" spans="1:16" ht="16.5" thickBot="1" x14ac:dyDescent="0.25">
      <c r="A842" s="197"/>
      <c r="B842" s="25"/>
      <c r="C842" s="198"/>
      <c r="D842" s="203"/>
      <c r="E842" s="25"/>
      <c r="F842" s="204"/>
      <c r="G842" s="25"/>
      <c r="H842" s="25"/>
      <c r="I842" s="25"/>
      <c r="K842" s="25"/>
      <c r="L842" s="25"/>
      <c r="M842" s="25"/>
      <c r="N842" s="25"/>
      <c r="O842" s="25"/>
      <c r="P842" s="25"/>
    </row>
    <row r="843" spans="1:16" ht="16.5" thickBot="1" x14ac:dyDescent="0.25">
      <c r="A843" s="197"/>
      <c r="B843" s="25"/>
      <c r="C843" s="198"/>
      <c r="D843" s="203"/>
      <c r="E843" s="25"/>
      <c r="F843" s="204"/>
      <c r="G843" s="25"/>
      <c r="H843" s="25"/>
      <c r="I843" s="25"/>
      <c r="K843" s="25"/>
      <c r="L843" s="25"/>
      <c r="M843" s="25"/>
      <c r="N843" s="25"/>
      <c r="O843" s="25"/>
      <c r="P843" s="25"/>
    </row>
    <row r="844" spans="1:16" ht="16.5" thickBot="1" x14ac:dyDescent="0.25">
      <c r="A844" s="197"/>
      <c r="B844" s="25"/>
      <c r="C844" s="198"/>
      <c r="D844" s="203"/>
      <c r="E844" s="25"/>
      <c r="F844" s="204"/>
      <c r="G844" s="25"/>
      <c r="H844" s="25"/>
      <c r="I844" s="25"/>
      <c r="K844" s="25"/>
      <c r="L844" s="25"/>
      <c r="M844" s="25"/>
      <c r="N844" s="25"/>
      <c r="O844" s="25"/>
      <c r="P844" s="25"/>
    </row>
    <row r="845" spans="1:16" ht="16.5" thickBot="1" x14ac:dyDescent="0.25">
      <c r="A845" s="197"/>
      <c r="B845" s="25"/>
      <c r="C845" s="198"/>
      <c r="D845" s="203"/>
      <c r="E845" s="25"/>
      <c r="F845" s="204"/>
      <c r="G845" s="25"/>
      <c r="H845" s="25"/>
      <c r="I845" s="25"/>
      <c r="K845" s="25"/>
      <c r="L845" s="25"/>
      <c r="M845" s="25"/>
      <c r="N845" s="25"/>
      <c r="O845" s="25"/>
      <c r="P845" s="25"/>
    </row>
    <row r="846" spans="1:16" ht="16.5" thickBot="1" x14ac:dyDescent="0.25">
      <c r="A846" s="197"/>
      <c r="B846" s="25"/>
      <c r="C846" s="198"/>
      <c r="D846" s="203"/>
      <c r="E846" s="25"/>
      <c r="F846" s="204"/>
      <c r="G846" s="25"/>
      <c r="H846" s="25"/>
      <c r="I846" s="25"/>
      <c r="K846" s="25"/>
      <c r="L846" s="25"/>
      <c r="M846" s="25"/>
      <c r="N846" s="25"/>
      <c r="O846" s="25"/>
      <c r="P846" s="25"/>
    </row>
    <row r="847" spans="1:16" ht="16.5" thickBot="1" x14ac:dyDescent="0.25">
      <c r="A847" s="197"/>
      <c r="B847" s="25"/>
      <c r="C847" s="198"/>
      <c r="D847" s="203"/>
      <c r="E847" s="25"/>
      <c r="F847" s="204"/>
      <c r="G847" s="25"/>
      <c r="H847" s="25"/>
      <c r="I847" s="25"/>
      <c r="K847" s="25"/>
      <c r="L847" s="25"/>
      <c r="M847" s="25"/>
      <c r="N847" s="25"/>
      <c r="O847" s="25"/>
      <c r="P847" s="25"/>
    </row>
    <row r="848" spans="1:16" ht="16.5" thickBot="1" x14ac:dyDescent="0.25">
      <c r="A848" s="197"/>
      <c r="B848" s="25"/>
      <c r="C848" s="198"/>
      <c r="D848" s="203"/>
      <c r="E848" s="25"/>
      <c r="F848" s="204"/>
      <c r="G848" s="25"/>
      <c r="H848" s="25"/>
      <c r="I848" s="25"/>
      <c r="K848" s="25"/>
      <c r="L848" s="25"/>
      <c r="M848" s="25"/>
      <c r="N848" s="25"/>
      <c r="O848" s="25"/>
      <c r="P848" s="25"/>
    </row>
    <row r="849" spans="1:16" ht="16.5" thickBot="1" x14ac:dyDescent="0.25">
      <c r="A849" s="197"/>
      <c r="B849" s="25"/>
      <c r="C849" s="198"/>
      <c r="D849" s="203"/>
      <c r="E849" s="25"/>
      <c r="F849" s="204"/>
      <c r="G849" s="25"/>
      <c r="H849" s="25"/>
      <c r="I849" s="25"/>
      <c r="K849" s="25"/>
      <c r="L849" s="25"/>
      <c r="M849" s="25"/>
      <c r="N849" s="25"/>
      <c r="O849" s="25"/>
      <c r="P849" s="25"/>
    </row>
    <row r="850" spans="1:16" ht="16.5" thickBot="1" x14ac:dyDescent="0.25">
      <c r="A850" s="197"/>
      <c r="B850" s="25"/>
      <c r="C850" s="198"/>
      <c r="D850" s="203"/>
      <c r="E850" s="25"/>
      <c r="F850" s="204"/>
      <c r="G850" s="25"/>
      <c r="H850" s="25"/>
      <c r="I850" s="25"/>
      <c r="K850" s="25"/>
      <c r="L850" s="25"/>
      <c r="M850" s="25"/>
      <c r="N850" s="25"/>
      <c r="O850" s="25"/>
      <c r="P850" s="25"/>
    </row>
    <row r="851" spans="1:16" ht="16.5" thickBot="1" x14ac:dyDescent="0.25">
      <c r="A851" s="197"/>
      <c r="B851" s="25"/>
      <c r="C851" s="198"/>
      <c r="D851" s="203"/>
      <c r="E851" s="25"/>
      <c r="F851" s="204"/>
      <c r="G851" s="25"/>
      <c r="H851" s="25"/>
      <c r="I851" s="25"/>
      <c r="K851" s="25"/>
      <c r="L851" s="25"/>
      <c r="M851" s="25"/>
      <c r="N851" s="25"/>
      <c r="O851" s="25"/>
      <c r="P851" s="25"/>
    </row>
    <row r="852" spans="1:16" ht="16.5" thickBot="1" x14ac:dyDescent="0.25">
      <c r="A852" s="197"/>
      <c r="B852" s="25"/>
      <c r="C852" s="198"/>
      <c r="D852" s="203"/>
      <c r="E852" s="25"/>
      <c r="F852" s="204"/>
      <c r="G852" s="25"/>
      <c r="H852" s="25"/>
      <c r="I852" s="25"/>
      <c r="K852" s="25"/>
      <c r="L852" s="25"/>
      <c r="M852" s="25"/>
      <c r="N852" s="25"/>
      <c r="O852" s="25"/>
      <c r="P852" s="25"/>
    </row>
    <row r="853" spans="1:16" ht="16.5" thickBot="1" x14ac:dyDescent="0.25">
      <c r="A853" s="197"/>
      <c r="B853" s="25"/>
      <c r="C853" s="198"/>
      <c r="D853" s="203"/>
      <c r="E853" s="25"/>
      <c r="F853" s="204"/>
      <c r="G853" s="25"/>
      <c r="H853" s="25"/>
      <c r="I853" s="25"/>
      <c r="K853" s="25"/>
      <c r="L853" s="25"/>
      <c r="M853" s="25"/>
      <c r="N853" s="25"/>
      <c r="O853" s="25"/>
      <c r="P853" s="25"/>
    </row>
    <row r="854" spans="1:16" ht="16.5" thickBot="1" x14ac:dyDescent="0.25">
      <c r="A854" s="197"/>
      <c r="B854" s="25"/>
      <c r="C854" s="198"/>
      <c r="D854" s="203"/>
      <c r="E854" s="25"/>
      <c r="F854" s="204"/>
      <c r="G854" s="25"/>
      <c r="H854" s="25"/>
      <c r="I854" s="25"/>
      <c r="K854" s="25"/>
      <c r="L854" s="25"/>
      <c r="M854" s="25"/>
      <c r="N854" s="25"/>
      <c r="O854" s="25"/>
      <c r="P854" s="25"/>
    </row>
    <row r="855" spans="1:16" ht="16.5" thickBot="1" x14ac:dyDescent="0.25">
      <c r="A855" s="197"/>
      <c r="B855" s="25"/>
      <c r="C855" s="198"/>
      <c r="D855" s="203"/>
      <c r="E855" s="25"/>
      <c r="F855" s="204"/>
      <c r="G855" s="25"/>
      <c r="H855" s="25"/>
      <c r="I855" s="25"/>
      <c r="K855" s="25"/>
      <c r="L855" s="25"/>
      <c r="M855" s="25"/>
      <c r="N855" s="25"/>
      <c r="O855" s="25"/>
      <c r="P855" s="25"/>
    </row>
    <row r="856" spans="1:16" ht="16.5" thickBot="1" x14ac:dyDescent="0.25">
      <c r="A856" s="197"/>
      <c r="B856" s="25"/>
      <c r="C856" s="198"/>
      <c r="D856" s="203"/>
      <c r="E856" s="25"/>
      <c r="F856" s="204"/>
      <c r="G856" s="25"/>
      <c r="H856" s="25"/>
      <c r="I856" s="25"/>
      <c r="K856" s="25"/>
      <c r="L856" s="25"/>
      <c r="M856" s="25"/>
      <c r="N856" s="25"/>
      <c r="O856" s="25"/>
      <c r="P856" s="25"/>
    </row>
    <row r="857" spans="1:16" ht="16.5" thickBot="1" x14ac:dyDescent="0.25">
      <c r="A857" s="197"/>
      <c r="B857" s="25"/>
      <c r="C857" s="198"/>
      <c r="D857" s="203"/>
      <c r="E857" s="25"/>
      <c r="F857" s="204"/>
      <c r="G857" s="25"/>
      <c r="H857" s="25"/>
      <c r="I857" s="25"/>
      <c r="K857" s="25"/>
      <c r="L857" s="25"/>
      <c r="M857" s="25"/>
      <c r="N857" s="25"/>
      <c r="O857" s="25"/>
      <c r="P857" s="25"/>
    </row>
    <row r="858" spans="1:16" ht="16.5" thickBot="1" x14ac:dyDescent="0.25">
      <c r="A858" s="197"/>
      <c r="B858" s="25"/>
      <c r="C858" s="198"/>
      <c r="D858" s="203"/>
      <c r="E858" s="25"/>
      <c r="F858" s="204"/>
      <c r="G858" s="25"/>
      <c r="H858" s="25"/>
      <c r="I858" s="25"/>
      <c r="K858" s="25"/>
      <c r="L858" s="25"/>
      <c r="M858" s="25"/>
      <c r="N858" s="25"/>
      <c r="O858" s="25"/>
      <c r="P858" s="25"/>
    </row>
    <row r="859" spans="1:16" ht="16.5" thickBot="1" x14ac:dyDescent="0.25">
      <c r="A859" s="197"/>
      <c r="B859" s="25"/>
      <c r="C859" s="198"/>
      <c r="D859" s="203"/>
      <c r="E859" s="25"/>
      <c r="F859" s="204"/>
      <c r="G859" s="25"/>
      <c r="H859" s="25"/>
      <c r="I859" s="25"/>
      <c r="K859" s="25"/>
      <c r="L859" s="25"/>
      <c r="M859" s="25"/>
      <c r="N859" s="25"/>
      <c r="O859" s="25"/>
      <c r="P859" s="25"/>
    </row>
    <row r="860" spans="1:16" ht="16.5" thickBot="1" x14ac:dyDescent="0.25">
      <c r="A860" s="197"/>
      <c r="B860" s="25"/>
      <c r="C860" s="198"/>
      <c r="D860" s="203"/>
      <c r="E860" s="25"/>
      <c r="F860" s="204"/>
      <c r="G860" s="25"/>
      <c r="H860" s="25"/>
      <c r="I860" s="25"/>
      <c r="K860" s="25"/>
      <c r="L860" s="25"/>
      <c r="M860" s="25"/>
      <c r="N860" s="25"/>
      <c r="O860" s="25"/>
      <c r="P860" s="25"/>
    </row>
    <row r="861" spans="1:16" ht="16.5" thickBot="1" x14ac:dyDescent="0.25">
      <c r="A861" s="197"/>
      <c r="B861" s="25"/>
      <c r="C861" s="198"/>
      <c r="D861" s="203"/>
      <c r="E861" s="25"/>
      <c r="F861" s="204"/>
      <c r="G861" s="25"/>
      <c r="H861" s="25"/>
      <c r="I861" s="25"/>
      <c r="K861" s="25"/>
      <c r="L861" s="25"/>
      <c r="M861" s="25"/>
      <c r="N861" s="25"/>
      <c r="O861" s="25"/>
      <c r="P861" s="25"/>
    </row>
    <row r="862" spans="1:16" ht="16.5" thickBot="1" x14ac:dyDescent="0.25">
      <c r="A862" s="197"/>
      <c r="B862" s="25"/>
      <c r="C862" s="198"/>
      <c r="D862" s="203"/>
      <c r="E862" s="25"/>
      <c r="F862" s="204"/>
      <c r="G862" s="25"/>
      <c r="H862" s="25"/>
      <c r="I862" s="25"/>
      <c r="K862" s="25"/>
      <c r="L862" s="25"/>
      <c r="M862" s="25"/>
      <c r="N862" s="25"/>
      <c r="O862" s="25"/>
      <c r="P862" s="25"/>
    </row>
    <row r="863" spans="1:16" ht="16.5" thickBot="1" x14ac:dyDescent="0.25">
      <c r="A863" s="197"/>
      <c r="B863" s="25"/>
      <c r="C863" s="198"/>
      <c r="D863" s="203"/>
      <c r="E863" s="25"/>
      <c r="F863" s="204"/>
      <c r="G863" s="25"/>
      <c r="H863" s="25"/>
      <c r="I863" s="25"/>
      <c r="K863" s="25"/>
      <c r="L863" s="25"/>
      <c r="M863" s="25"/>
      <c r="N863" s="25"/>
      <c r="O863" s="25"/>
      <c r="P863" s="25"/>
    </row>
    <row r="864" spans="1:16" ht="16.5" thickBot="1" x14ac:dyDescent="0.25">
      <c r="A864" s="197"/>
      <c r="B864" s="25"/>
      <c r="C864" s="198"/>
      <c r="D864" s="203"/>
      <c r="E864" s="25"/>
      <c r="F864" s="204"/>
      <c r="G864" s="25"/>
      <c r="H864" s="25"/>
      <c r="I864" s="25"/>
      <c r="K864" s="25"/>
      <c r="L864" s="25"/>
      <c r="M864" s="25"/>
      <c r="N864" s="25"/>
      <c r="O864" s="25"/>
      <c r="P864" s="25"/>
    </row>
    <row r="865" spans="1:16" ht="16.5" thickBot="1" x14ac:dyDescent="0.25">
      <c r="A865" s="197"/>
      <c r="B865" s="25"/>
      <c r="C865" s="198"/>
      <c r="D865" s="203"/>
      <c r="E865" s="25"/>
      <c r="F865" s="204"/>
      <c r="G865" s="25"/>
      <c r="H865" s="25"/>
      <c r="I865" s="25"/>
      <c r="K865" s="25"/>
      <c r="L865" s="25"/>
      <c r="M865" s="25"/>
      <c r="N865" s="25"/>
      <c r="O865" s="25"/>
      <c r="P865" s="25"/>
    </row>
    <row r="866" spans="1:16" ht="16.5" thickBot="1" x14ac:dyDescent="0.25">
      <c r="A866" s="197"/>
      <c r="B866" s="25"/>
      <c r="C866" s="198"/>
      <c r="D866" s="203"/>
      <c r="E866" s="25"/>
      <c r="F866" s="204"/>
      <c r="G866" s="25"/>
      <c r="H866" s="25"/>
      <c r="I866" s="25"/>
      <c r="K866" s="25"/>
      <c r="L866" s="25"/>
      <c r="M866" s="25"/>
      <c r="N866" s="25"/>
      <c r="O866" s="25"/>
      <c r="P866" s="25"/>
    </row>
    <row r="867" spans="1:16" ht="16.5" thickBot="1" x14ac:dyDescent="0.25">
      <c r="A867" s="197"/>
      <c r="B867" s="25"/>
      <c r="C867" s="198"/>
      <c r="D867" s="203"/>
      <c r="E867" s="25"/>
      <c r="F867" s="204"/>
      <c r="G867" s="25"/>
      <c r="H867" s="25"/>
      <c r="I867" s="25"/>
      <c r="K867" s="25"/>
      <c r="L867" s="25"/>
      <c r="M867" s="25"/>
      <c r="N867" s="25"/>
      <c r="O867" s="25"/>
      <c r="P867" s="25"/>
    </row>
    <row r="868" spans="1:16" ht="16.5" thickBot="1" x14ac:dyDescent="0.25">
      <c r="A868" s="197"/>
      <c r="B868" s="25"/>
      <c r="C868" s="198"/>
      <c r="D868" s="203"/>
      <c r="E868" s="25"/>
      <c r="F868" s="204"/>
      <c r="G868" s="25"/>
      <c r="H868" s="25"/>
      <c r="I868" s="25"/>
      <c r="K868" s="25"/>
      <c r="L868" s="25"/>
      <c r="M868" s="25"/>
      <c r="N868" s="25"/>
      <c r="O868" s="25"/>
      <c r="P868" s="25"/>
    </row>
    <row r="869" spans="1:16" ht="16.5" thickBot="1" x14ac:dyDescent="0.25">
      <c r="A869" s="197"/>
      <c r="B869" s="25"/>
      <c r="C869" s="198"/>
      <c r="D869" s="203"/>
      <c r="E869" s="25"/>
      <c r="F869" s="204"/>
      <c r="G869" s="25"/>
      <c r="H869" s="25"/>
      <c r="I869" s="25"/>
      <c r="K869" s="25"/>
      <c r="L869" s="25"/>
      <c r="M869" s="25"/>
      <c r="N869" s="25"/>
      <c r="O869" s="25"/>
      <c r="P869" s="25"/>
    </row>
    <row r="870" spans="1:16" ht="16.5" thickBot="1" x14ac:dyDescent="0.25">
      <c r="A870" s="197"/>
      <c r="B870" s="25"/>
      <c r="C870" s="198"/>
      <c r="D870" s="203"/>
      <c r="E870" s="25"/>
      <c r="F870" s="204"/>
      <c r="G870" s="25"/>
      <c r="H870" s="25"/>
      <c r="I870" s="25"/>
      <c r="K870" s="25"/>
      <c r="L870" s="25"/>
      <c r="M870" s="25"/>
      <c r="N870" s="25"/>
      <c r="O870" s="25"/>
      <c r="P870" s="25"/>
    </row>
    <row r="871" spans="1:16" ht="16.5" thickBot="1" x14ac:dyDescent="0.25">
      <c r="A871" s="197"/>
      <c r="B871" s="25"/>
      <c r="C871" s="198"/>
      <c r="D871" s="203"/>
      <c r="E871" s="25"/>
      <c r="F871" s="204"/>
      <c r="G871" s="25"/>
      <c r="H871" s="25"/>
      <c r="I871" s="25"/>
      <c r="K871" s="25"/>
      <c r="L871" s="25"/>
      <c r="M871" s="25"/>
      <c r="N871" s="25"/>
      <c r="O871" s="25"/>
      <c r="P871" s="25"/>
    </row>
    <row r="872" spans="1:16" ht="16.5" thickBot="1" x14ac:dyDescent="0.25">
      <c r="A872" s="197"/>
      <c r="B872" s="25"/>
      <c r="C872" s="198"/>
      <c r="D872" s="203"/>
      <c r="E872" s="25"/>
      <c r="F872" s="204"/>
      <c r="G872" s="25"/>
      <c r="H872" s="25"/>
      <c r="I872" s="25"/>
      <c r="K872" s="25"/>
      <c r="L872" s="25"/>
      <c r="M872" s="25"/>
      <c r="N872" s="25"/>
      <c r="O872" s="25"/>
      <c r="P872" s="25"/>
    </row>
    <row r="873" spans="1:16" ht="16.5" thickBot="1" x14ac:dyDescent="0.25">
      <c r="A873" s="197"/>
      <c r="B873" s="25"/>
      <c r="C873" s="198"/>
      <c r="D873" s="203"/>
      <c r="E873" s="25"/>
      <c r="F873" s="204"/>
      <c r="G873" s="25"/>
      <c r="H873" s="25"/>
      <c r="I873" s="25"/>
      <c r="K873" s="25"/>
      <c r="L873" s="25"/>
      <c r="M873" s="25"/>
      <c r="N873" s="25"/>
      <c r="O873" s="25"/>
      <c r="P873" s="25"/>
    </row>
    <row r="874" spans="1:16" ht="16.5" thickBot="1" x14ac:dyDescent="0.25">
      <c r="A874" s="197"/>
      <c r="B874" s="25"/>
      <c r="C874" s="198"/>
      <c r="D874" s="203"/>
      <c r="E874" s="25"/>
      <c r="F874" s="204"/>
      <c r="G874" s="25"/>
      <c r="H874" s="25"/>
      <c r="I874" s="25"/>
      <c r="K874" s="25"/>
      <c r="L874" s="25"/>
      <c r="M874" s="25"/>
      <c r="N874" s="25"/>
      <c r="O874" s="25"/>
      <c r="P874" s="25"/>
    </row>
    <row r="875" spans="1:16" ht="16.5" thickBot="1" x14ac:dyDescent="0.25">
      <c r="A875" s="197"/>
      <c r="B875" s="25"/>
      <c r="C875" s="198"/>
      <c r="D875" s="203"/>
      <c r="E875" s="25"/>
      <c r="F875" s="204"/>
      <c r="G875" s="25"/>
      <c r="H875" s="25"/>
      <c r="I875" s="25"/>
      <c r="K875" s="25"/>
      <c r="L875" s="25"/>
      <c r="M875" s="25"/>
      <c r="N875" s="25"/>
      <c r="O875" s="25"/>
      <c r="P875" s="25"/>
    </row>
    <row r="876" spans="1:16" ht="16.5" thickBot="1" x14ac:dyDescent="0.25">
      <c r="A876" s="197"/>
      <c r="B876" s="25"/>
      <c r="C876" s="198"/>
      <c r="D876" s="203"/>
      <c r="E876" s="25"/>
      <c r="F876" s="204"/>
      <c r="G876" s="25"/>
      <c r="H876" s="25"/>
      <c r="I876" s="25"/>
      <c r="K876" s="25"/>
      <c r="L876" s="25"/>
      <c r="M876" s="25"/>
      <c r="N876" s="25"/>
      <c r="O876" s="25"/>
      <c r="P876" s="25"/>
    </row>
    <row r="877" spans="1:16" ht="16.5" thickBot="1" x14ac:dyDescent="0.25">
      <c r="A877" s="197"/>
      <c r="B877" s="25"/>
      <c r="C877" s="198"/>
      <c r="D877" s="203"/>
      <c r="E877" s="25"/>
      <c r="F877" s="204"/>
      <c r="G877" s="25"/>
      <c r="H877" s="25"/>
      <c r="I877" s="25"/>
      <c r="K877" s="25"/>
      <c r="L877" s="25"/>
      <c r="M877" s="25"/>
      <c r="N877" s="25"/>
      <c r="O877" s="25"/>
      <c r="P877" s="25"/>
    </row>
    <row r="878" spans="1:16" ht="16.5" thickBot="1" x14ac:dyDescent="0.25">
      <c r="A878" s="197"/>
      <c r="B878" s="25"/>
      <c r="C878" s="198"/>
      <c r="D878" s="203"/>
      <c r="E878" s="25"/>
      <c r="F878" s="204"/>
      <c r="G878" s="25"/>
      <c r="H878" s="25"/>
      <c r="I878" s="25"/>
      <c r="K878" s="25"/>
      <c r="L878" s="25"/>
      <c r="M878" s="25"/>
      <c r="N878" s="25"/>
      <c r="O878" s="25"/>
      <c r="P878" s="25"/>
    </row>
    <row r="879" spans="1:16" ht="16.5" thickBot="1" x14ac:dyDescent="0.25">
      <c r="A879" s="197"/>
      <c r="B879" s="25"/>
      <c r="C879" s="198"/>
      <c r="D879" s="203"/>
      <c r="E879" s="25"/>
      <c r="F879" s="204"/>
      <c r="G879" s="25"/>
      <c r="H879" s="25"/>
      <c r="I879" s="25"/>
      <c r="K879" s="25"/>
      <c r="L879" s="25"/>
      <c r="M879" s="25"/>
      <c r="N879" s="25"/>
      <c r="O879" s="25"/>
      <c r="P879" s="25"/>
    </row>
    <row r="880" spans="1:16" ht="16.5" thickBot="1" x14ac:dyDescent="0.25">
      <c r="A880" s="197"/>
      <c r="B880" s="25"/>
      <c r="C880" s="198"/>
      <c r="D880" s="203"/>
      <c r="E880" s="25"/>
      <c r="F880" s="204"/>
      <c r="G880" s="25"/>
      <c r="H880" s="25"/>
      <c r="I880" s="25"/>
      <c r="K880" s="25"/>
      <c r="L880" s="25"/>
      <c r="M880" s="25"/>
      <c r="N880" s="25"/>
      <c r="O880" s="25"/>
      <c r="P880" s="25"/>
    </row>
    <row r="881" spans="1:16" ht="16.5" thickBot="1" x14ac:dyDescent="0.25">
      <c r="A881" s="197"/>
      <c r="B881" s="25"/>
      <c r="C881" s="198"/>
      <c r="D881" s="203"/>
      <c r="E881" s="25"/>
      <c r="F881" s="204"/>
      <c r="G881" s="25"/>
      <c r="H881" s="25"/>
      <c r="I881" s="25"/>
      <c r="K881" s="25"/>
      <c r="L881" s="25"/>
      <c r="M881" s="25"/>
      <c r="N881" s="25"/>
      <c r="O881" s="25"/>
      <c r="P881" s="25"/>
    </row>
    <row r="882" spans="1:16" ht="16.5" thickBot="1" x14ac:dyDescent="0.25">
      <c r="A882" s="197"/>
      <c r="B882" s="25"/>
      <c r="C882" s="198"/>
      <c r="D882" s="203"/>
      <c r="E882" s="25"/>
      <c r="F882" s="204"/>
      <c r="G882" s="25"/>
      <c r="H882" s="25"/>
      <c r="I882" s="25"/>
      <c r="K882" s="25"/>
      <c r="L882" s="25"/>
      <c r="M882" s="25"/>
      <c r="N882" s="25"/>
      <c r="O882" s="25"/>
      <c r="P882" s="25"/>
    </row>
    <row r="883" spans="1:16" ht="16.5" thickBot="1" x14ac:dyDescent="0.25">
      <c r="A883" s="197"/>
      <c r="B883" s="25"/>
      <c r="C883" s="198"/>
      <c r="D883" s="203"/>
      <c r="E883" s="25"/>
      <c r="F883" s="204"/>
      <c r="G883" s="25"/>
      <c r="H883" s="25"/>
      <c r="I883" s="25"/>
      <c r="K883" s="25"/>
      <c r="L883" s="25"/>
      <c r="M883" s="25"/>
      <c r="N883" s="25"/>
      <c r="O883" s="25"/>
      <c r="P883" s="25"/>
    </row>
    <row r="884" spans="1:16" ht="16.5" thickBot="1" x14ac:dyDescent="0.25">
      <c r="A884" s="197"/>
      <c r="B884" s="25"/>
      <c r="C884" s="198"/>
      <c r="D884" s="203"/>
      <c r="E884" s="25"/>
      <c r="F884" s="204"/>
      <c r="G884" s="25"/>
      <c r="H884" s="25"/>
      <c r="I884" s="25"/>
      <c r="K884" s="25"/>
      <c r="L884" s="25"/>
      <c r="M884" s="25"/>
      <c r="N884" s="25"/>
      <c r="O884" s="25"/>
      <c r="P884" s="25"/>
    </row>
    <row r="885" spans="1:16" ht="16.5" thickBot="1" x14ac:dyDescent="0.25">
      <c r="A885" s="197"/>
      <c r="B885" s="25"/>
      <c r="C885" s="198"/>
      <c r="D885" s="203"/>
      <c r="E885" s="25"/>
      <c r="F885" s="204"/>
      <c r="G885" s="25"/>
      <c r="H885" s="25"/>
      <c r="I885" s="25"/>
      <c r="K885" s="25"/>
      <c r="L885" s="25"/>
      <c r="M885" s="25"/>
      <c r="N885" s="25"/>
      <c r="O885" s="25"/>
      <c r="P885" s="25"/>
    </row>
    <row r="886" spans="1:16" ht="16.5" thickBot="1" x14ac:dyDescent="0.25">
      <c r="A886" s="197"/>
      <c r="B886" s="25"/>
      <c r="C886" s="198"/>
      <c r="D886" s="203"/>
      <c r="E886" s="25"/>
      <c r="F886" s="204"/>
      <c r="G886" s="25"/>
      <c r="H886" s="25"/>
      <c r="I886" s="25"/>
      <c r="K886" s="25"/>
      <c r="L886" s="25"/>
      <c r="M886" s="25"/>
      <c r="N886" s="25"/>
      <c r="O886" s="25"/>
      <c r="P886" s="25"/>
    </row>
    <row r="887" spans="1:16" ht="16.5" thickBot="1" x14ac:dyDescent="0.25">
      <c r="A887" s="197"/>
      <c r="B887" s="25"/>
      <c r="C887" s="198"/>
      <c r="D887" s="203"/>
      <c r="E887" s="25"/>
      <c r="F887" s="204"/>
      <c r="G887" s="25"/>
      <c r="H887" s="25"/>
      <c r="I887" s="25"/>
      <c r="K887" s="25"/>
      <c r="L887" s="25"/>
      <c r="M887" s="25"/>
      <c r="N887" s="25"/>
      <c r="O887" s="25"/>
      <c r="P887" s="25"/>
    </row>
    <row r="888" spans="1:16" ht="16.5" thickBot="1" x14ac:dyDescent="0.25">
      <c r="A888" s="197"/>
      <c r="B888" s="25"/>
      <c r="C888" s="198"/>
      <c r="D888" s="203"/>
      <c r="E888" s="25"/>
      <c r="F888" s="204"/>
      <c r="G888" s="25"/>
      <c r="H888" s="25"/>
      <c r="I888" s="25"/>
      <c r="K888" s="25"/>
      <c r="L888" s="25"/>
      <c r="M888" s="25"/>
      <c r="N888" s="25"/>
      <c r="O888" s="25"/>
      <c r="P888" s="25"/>
    </row>
    <row r="889" spans="1:16" ht="16.5" thickBot="1" x14ac:dyDescent="0.25">
      <c r="A889" s="197"/>
      <c r="B889" s="25"/>
      <c r="C889" s="198"/>
      <c r="D889" s="203"/>
      <c r="E889" s="25"/>
      <c r="F889" s="204"/>
      <c r="G889" s="25"/>
      <c r="H889" s="25"/>
      <c r="I889" s="25"/>
      <c r="K889" s="25"/>
      <c r="L889" s="25"/>
      <c r="M889" s="25"/>
      <c r="N889" s="25"/>
      <c r="O889" s="25"/>
      <c r="P889" s="25"/>
    </row>
    <row r="890" spans="1:16" ht="16.5" thickBot="1" x14ac:dyDescent="0.25">
      <c r="A890" s="197"/>
      <c r="B890" s="25"/>
      <c r="C890" s="198"/>
      <c r="D890" s="203"/>
      <c r="E890" s="25"/>
      <c r="F890" s="204"/>
      <c r="G890" s="25"/>
      <c r="H890" s="25"/>
      <c r="I890" s="25"/>
      <c r="K890" s="25"/>
      <c r="L890" s="25"/>
      <c r="M890" s="25"/>
      <c r="N890" s="25"/>
      <c r="O890" s="25"/>
      <c r="P890" s="25"/>
    </row>
    <row r="891" spans="1:16" ht="16.5" thickBot="1" x14ac:dyDescent="0.25">
      <c r="A891" s="197"/>
      <c r="B891" s="25"/>
      <c r="C891" s="198"/>
      <c r="D891" s="203"/>
      <c r="E891" s="25"/>
      <c r="F891" s="204"/>
      <c r="G891" s="25"/>
      <c r="H891" s="25"/>
      <c r="I891" s="25"/>
      <c r="K891" s="25"/>
      <c r="L891" s="25"/>
      <c r="M891" s="25"/>
      <c r="N891" s="25"/>
      <c r="O891" s="25"/>
      <c r="P891" s="25"/>
    </row>
    <row r="892" spans="1:16" ht="16.5" thickBot="1" x14ac:dyDescent="0.25">
      <c r="A892" s="197"/>
      <c r="B892" s="25"/>
      <c r="C892" s="198"/>
      <c r="D892" s="203"/>
      <c r="E892" s="25"/>
      <c r="F892" s="204"/>
      <c r="G892" s="25"/>
      <c r="H892" s="25"/>
      <c r="I892" s="25"/>
      <c r="K892" s="25"/>
      <c r="L892" s="25"/>
      <c r="M892" s="25"/>
      <c r="N892" s="25"/>
      <c r="O892" s="25"/>
      <c r="P892" s="25"/>
    </row>
    <row r="893" spans="1:16" ht="16.5" thickBot="1" x14ac:dyDescent="0.25">
      <c r="A893" s="197"/>
      <c r="B893" s="25"/>
      <c r="C893" s="198"/>
      <c r="D893" s="203"/>
      <c r="E893" s="25"/>
      <c r="F893" s="204"/>
      <c r="G893" s="25"/>
      <c r="H893" s="25"/>
      <c r="I893" s="25"/>
      <c r="K893" s="25"/>
      <c r="L893" s="25"/>
      <c r="M893" s="25"/>
      <c r="N893" s="25"/>
      <c r="O893" s="25"/>
      <c r="P893" s="25"/>
    </row>
    <row r="894" spans="1:16" ht="16.5" thickBot="1" x14ac:dyDescent="0.25">
      <c r="A894" s="197"/>
      <c r="B894" s="25"/>
      <c r="C894" s="198"/>
      <c r="D894" s="203"/>
      <c r="E894" s="25"/>
      <c r="F894" s="204"/>
      <c r="G894" s="25"/>
      <c r="H894" s="25"/>
      <c r="I894" s="25"/>
      <c r="K894" s="25"/>
      <c r="L894" s="25"/>
      <c r="M894" s="25"/>
      <c r="N894" s="25"/>
      <c r="O894" s="25"/>
      <c r="P894" s="25"/>
    </row>
    <row r="895" spans="1:16" ht="16.5" thickBot="1" x14ac:dyDescent="0.25">
      <c r="A895" s="197"/>
      <c r="B895" s="25"/>
      <c r="C895" s="198"/>
      <c r="D895" s="203"/>
      <c r="E895" s="25"/>
      <c r="F895" s="204"/>
      <c r="G895" s="25"/>
      <c r="H895" s="25"/>
      <c r="I895" s="25"/>
      <c r="K895" s="25"/>
      <c r="L895" s="25"/>
      <c r="M895" s="25"/>
      <c r="N895" s="25"/>
      <c r="O895" s="25"/>
      <c r="P895" s="25"/>
    </row>
    <row r="896" spans="1:16" ht="16.5" thickBot="1" x14ac:dyDescent="0.25">
      <c r="A896" s="197"/>
      <c r="B896" s="25"/>
      <c r="C896" s="198"/>
      <c r="D896" s="203"/>
      <c r="E896" s="25"/>
      <c r="F896" s="204"/>
      <c r="G896" s="25"/>
      <c r="H896" s="25"/>
      <c r="I896" s="25"/>
      <c r="K896" s="25"/>
      <c r="L896" s="25"/>
      <c r="M896" s="25"/>
      <c r="N896" s="25"/>
      <c r="O896" s="25"/>
      <c r="P896" s="25"/>
    </row>
    <row r="897" spans="1:16" ht="16.5" thickBot="1" x14ac:dyDescent="0.25">
      <c r="A897" s="197"/>
      <c r="B897" s="25"/>
      <c r="C897" s="198"/>
      <c r="D897" s="203"/>
      <c r="E897" s="25"/>
      <c r="F897" s="204"/>
      <c r="G897" s="25"/>
      <c r="H897" s="25"/>
      <c r="I897" s="25"/>
      <c r="K897" s="25"/>
      <c r="L897" s="25"/>
      <c r="M897" s="25"/>
      <c r="N897" s="25"/>
      <c r="O897" s="25"/>
      <c r="P897" s="25"/>
    </row>
    <row r="898" spans="1:16" ht="16.5" thickBot="1" x14ac:dyDescent="0.25">
      <c r="A898" s="197"/>
      <c r="B898" s="25"/>
      <c r="C898" s="198"/>
      <c r="D898" s="203"/>
      <c r="E898" s="25"/>
      <c r="F898" s="204"/>
      <c r="G898" s="25"/>
      <c r="H898" s="25"/>
      <c r="I898" s="25"/>
      <c r="K898" s="25"/>
      <c r="L898" s="25"/>
      <c r="M898" s="25"/>
      <c r="N898" s="25"/>
      <c r="O898" s="25"/>
      <c r="P898" s="25"/>
    </row>
    <row r="899" spans="1:16" ht="16.5" thickBot="1" x14ac:dyDescent="0.25">
      <c r="A899" s="197"/>
      <c r="B899" s="25"/>
      <c r="C899" s="198"/>
      <c r="D899" s="203"/>
      <c r="E899" s="25"/>
      <c r="F899" s="204"/>
      <c r="G899" s="25"/>
      <c r="H899" s="25"/>
      <c r="I899" s="25"/>
      <c r="K899" s="25"/>
      <c r="L899" s="25"/>
      <c r="M899" s="25"/>
      <c r="N899" s="25"/>
      <c r="O899" s="25"/>
      <c r="P899" s="25"/>
    </row>
    <row r="900" spans="1:16" ht="16.5" thickBot="1" x14ac:dyDescent="0.25">
      <c r="A900" s="197"/>
      <c r="B900" s="25"/>
      <c r="C900" s="198"/>
      <c r="D900" s="203"/>
      <c r="E900" s="25"/>
      <c r="F900" s="204"/>
      <c r="G900" s="25"/>
      <c r="H900" s="25"/>
      <c r="I900" s="25"/>
      <c r="K900" s="25"/>
      <c r="L900" s="25"/>
      <c r="M900" s="25"/>
      <c r="N900" s="25"/>
      <c r="O900" s="25"/>
      <c r="P900" s="25"/>
    </row>
    <row r="901" spans="1:16" ht="16.5" thickBot="1" x14ac:dyDescent="0.25">
      <c r="A901" s="197"/>
      <c r="B901" s="25"/>
      <c r="C901" s="198"/>
      <c r="D901" s="203"/>
      <c r="E901" s="25"/>
      <c r="F901" s="204"/>
      <c r="G901" s="25"/>
      <c r="H901" s="25"/>
      <c r="I901" s="25"/>
      <c r="K901" s="25"/>
      <c r="L901" s="25"/>
      <c r="M901" s="25"/>
      <c r="N901" s="25"/>
      <c r="O901" s="25"/>
      <c r="P901" s="25"/>
    </row>
    <row r="902" spans="1:16" ht="16.5" thickBot="1" x14ac:dyDescent="0.25">
      <c r="A902" s="197"/>
      <c r="B902" s="25"/>
      <c r="C902" s="198"/>
      <c r="D902" s="203"/>
      <c r="E902" s="25"/>
      <c r="F902" s="204"/>
      <c r="G902" s="25"/>
      <c r="H902" s="25"/>
      <c r="I902" s="25"/>
      <c r="K902" s="25"/>
      <c r="L902" s="25"/>
      <c r="M902" s="25"/>
      <c r="N902" s="25"/>
      <c r="O902" s="25"/>
      <c r="P902" s="25"/>
    </row>
    <row r="903" spans="1:16" ht="16.5" thickBot="1" x14ac:dyDescent="0.25">
      <c r="A903" s="197"/>
      <c r="B903" s="25"/>
      <c r="C903" s="198"/>
      <c r="D903" s="203"/>
      <c r="E903" s="25"/>
      <c r="F903" s="204"/>
      <c r="G903" s="25"/>
      <c r="H903" s="25"/>
      <c r="I903" s="25"/>
      <c r="K903" s="25"/>
      <c r="L903" s="25"/>
      <c r="M903" s="25"/>
      <c r="N903" s="25"/>
      <c r="O903" s="25"/>
      <c r="P903" s="25"/>
    </row>
    <row r="904" spans="1:16" ht="16.5" thickBot="1" x14ac:dyDescent="0.25">
      <c r="A904" s="197"/>
      <c r="B904" s="25"/>
      <c r="C904" s="198"/>
      <c r="D904" s="203"/>
      <c r="E904" s="25"/>
      <c r="F904" s="204"/>
      <c r="G904" s="25"/>
      <c r="H904" s="25"/>
      <c r="I904" s="25"/>
      <c r="K904" s="25"/>
      <c r="L904" s="25"/>
      <c r="M904" s="25"/>
      <c r="N904" s="25"/>
      <c r="O904" s="25"/>
      <c r="P904" s="25"/>
    </row>
    <row r="905" spans="1:16" ht="16.5" thickBot="1" x14ac:dyDescent="0.25">
      <c r="A905" s="197"/>
      <c r="B905" s="25"/>
      <c r="C905" s="198"/>
      <c r="D905" s="203"/>
      <c r="E905" s="25"/>
      <c r="F905" s="204"/>
      <c r="G905" s="25"/>
      <c r="H905" s="25"/>
      <c r="I905" s="25"/>
      <c r="K905" s="25"/>
      <c r="L905" s="25"/>
      <c r="M905" s="25"/>
      <c r="N905" s="25"/>
      <c r="O905" s="25"/>
      <c r="P905" s="25"/>
    </row>
    <row r="906" spans="1:16" ht="16.5" thickBot="1" x14ac:dyDescent="0.25">
      <c r="A906" s="197"/>
      <c r="B906" s="25"/>
      <c r="C906" s="198"/>
      <c r="D906" s="203"/>
      <c r="E906" s="25"/>
      <c r="F906" s="204"/>
      <c r="G906" s="25"/>
      <c r="H906" s="25"/>
      <c r="I906" s="25"/>
      <c r="K906" s="25"/>
      <c r="L906" s="25"/>
      <c r="M906" s="25"/>
      <c r="N906" s="25"/>
      <c r="O906" s="25"/>
      <c r="P906" s="25"/>
    </row>
    <row r="907" spans="1:16" ht="16.5" thickBot="1" x14ac:dyDescent="0.25">
      <c r="A907" s="197"/>
      <c r="B907" s="25"/>
      <c r="C907" s="198"/>
      <c r="D907" s="203"/>
      <c r="E907" s="25"/>
      <c r="F907" s="204"/>
      <c r="G907" s="25"/>
      <c r="H907" s="25"/>
      <c r="I907" s="25"/>
      <c r="K907" s="25"/>
      <c r="L907" s="25"/>
      <c r="M907" s="25"/>
      <c r="N907" s="25"/>
      <c r="O907" s="25"/>
      <c r="P907" s="25"/>
    </row>
    <row r="908" spans="1:16" ht="16.5" thickBot="1" x14ac:dyDescent="0.25">
      <c r="A908" s="197"/>
      <c r="B908" s="25"/>
      <c r="C908" s="198"/>
      <c r="D908" s="203"/>
      <c r="E908" s="25"/>
      <c r="F908" s="204"/>
      <c r="G908" s="25"/>
      <c r="H908" s="25"/>
      <c r="I908" s="25"/>
      <c r="K908" s="25"/>
      <c r="L908" s="25"/>
      <c r="M908" s="25"/>
      <c r="N908" s="25"/>
      <c r="O908" s="25"/>
      <c r="P908" s="25"/>
    </row>
    <row r="909" spans="1:16" ht="16.5" thickBot="1" x14ac:dyDescent="0.25">
      <c r="A909" s="197"/>
      <c r="B909" s="25"/>
      <c r="C909" s="198"/>
      <c r="D909" s="203"/>
      <c r="E909" s="25"/>
      <c r="F909" s="204"/>
      <c r="G909" s="25"/>
      <c r="H909" s="25"/>
      <c r="I909" s="25"/>
      <c r="K909" s="25"/>
      <c r="L909" s="25"/>
      <c r="M909" s="25"/>
      <c r="N909" s="25"/>
      <c r="O909" s="25"/>
      <c r="P909" s="25"/>
    </row>
    <row r="910" spans="1:16" ht="16.5" thickBot="1" x14ac:dyDescent="0.25">
      <c r="A910" s="197"/>
      <c r="B910" s="25"/>
      <c r="C910" s="198"/>
      <c r="D910" s="203"/>
      <c r="E910" s="25"/>
      <c r="F910" s="204"/>
      <c r="G910" s="25"/>
      <c r="H910" s="25"/>
      <c r="I910" s="25"/>
      <c r="K910" s="25"/>
      <c r="L910" s="25"/>
      <c r="M910" s="25"/>
      <c r="N910" s="25"/>
      <c r="O910" s="25"/>
      <c r="P910" s="25"/>
    </row>
    <row r="911" spans="1:16" ht="16.5" thickBot="1" x14ac:dyDescent="0.25">
      <c r="A911" s="197"/>
      <c r="B911" s="25"/>
      <c r="C911" s="198"/>
      <c r="D911" s="203"/>
      <c r="E911" s="25"/>
      <c r="F911" s="204"/>
      <c r="G911" s="25"/>
      <c r="H911" s="25"/>
      <c r="I911" s="25"/>
      <c r="K911" s="25"/>
      <c r="L911" s="25"/>
      <c r="M911" s="25"/>
      <c r="N911" s="25"/>
      <c r="O911" s="25"/>
      <c r="P911" s="25"/>
    </row>
    <row r="912" spans="1:16" ht="16.5" thickBot="1" x14ac:dyDescent="0.25">
      <c r="A912" s="197"/>
      <c r="B912" s="25"/>
      <c r="C912" s="198"/>
      <c r="D912" s="203"/>
      <c r="E912" s="25"/>
      <c r="F912" s="204"/>
      <c r="G912" s="25"/>
      <c r="H912" s="25"/>
      <c r="I912" s="25"/>
      <c r="K912" s="25"/>
      <c r="L912" s="25"/>
      <c r="M912" s="25"/>
      <c r="N912" s="25"/>
      <c r="O912" s="25"/>
      <c r="P912" s="25"/>
    </row>
    <row r="913" spans="1:16" ht="16.5" thickBot="1" x14ac:dyDescent="0.25">
      <c r="A913" s="197"/>
      <c r="B913" s="25"/>
      <c r="C913" s="198"/>
      <c r="D913" s="203"/>
      <c r="E913" s="25"/>
      <c r="F913" s="204"/>
      <c r="G913" s="25"/>
      <c r="H913" s="25"/>
      <c r="I913" s="25"/>
      <c r="K913" s="25"/>
      <c r="L913" s="25"/>
      <c r="M913" s="25"/>
      <c r="N913" s="25"/>
      <c r="O913" s="25"/>
      <c r="P913" s="25"/>
    </row>
    <row r="914" spans="1:16" ht="16.5" thickBot="1" x14ac:dyDescent="0.25">
      <c r="A914" s="197"/>
      <c r="B914" s="25"/>
      <c r="C914" s="198"/>
      <c r="D914" s="203"/>
      <c r="E914" s="25"/>
      <c r="F914" s="204"/>
      <c r="G914" s="25"/>
      <c r="H914" s="25"/>
      <c r="I914" s="25"/>
      <c r="K914" s="25"/>
      <c r="L914" s="25"/>
      <c r="M914" s="25"/>
      <c r="N914" s="25"/>
      <c r="O914" s="25"/>
      <c r="P914" s="25"/>
    </row>
    <row r="915" spans="1:16" ht="16.5" thickBot="1" x14ac:dyDescent="0.25">
      <c r="A915" s="197"/>
      <c r="B915" s="25"/>
      <c r="C915" s="198"/>
      <c r="D915" s="203"/>
      <c r="E915" s="25"/>
      <c r="F915" s="204"/>
      <c r="G915" s="25"/>
      <c r="H915" s="25"/>
      <c r="I915" s="25"/>
      <c r="K915" s="25"/>
      <c r="L915" s="25"/>
      <c r="M915" s="25"/>
      <c r="N915" s="25"/>
      <c r="O915" s="25"/>
      <c r="P915" s="25"/>
    </row>
    <row r="916" spans="1:16" ht="16.5" thickBot="1" x14ac:dyDescent="0.25">
      <c r="A916" s="197"/>
      <c r="B916" s="25"/>
      <c r="C916" s="198"/>
      <c r="D916" s="203"/>
      <c r="E916" s="25"/>
      <c r="F916" s="204"/>
      <c r="G916" s="25"/>
      <c r="H916" s="25"/>
      <c r="I916" s="25"/>
      <c r="K916" s="25"/>
      <c r="L916" s="25"/>
      <c r="M916" s="25"/>
      <c r="N916" s="25"/>
      <c r="O916" s="25"/>
      <c r="P916" s="25"/>
    </row>
    <row r="917" spans="1:16" ht="16.5" thickBot="1" x14ac:dyDescent="0.25">
      <c r="A917" s="197"/>
      <c r="B917" s="25"/>
      <c r="C917" s="198"/>
      <c r="D917" s="203"/>
      <c r="E917" s="25"/>
      <c r="F917" s="204"/>
      <c r="G917" s="25"/>
      <c r="H917" s="25"/>
      <c r="I917" s="25"/>
      <c r="K917" s="25"/>
      <c r="L917" s="25"/>
      <c r="M917" s="25"/>
      <c r="N917" s="25"/>
      <c r="O917" s="25"/>
      <c r="P917" s="25"/>
    </row>
    <row r="918" spans="1:16" ht="16.5" thickBot="1" x14ac:dyDescent="0.25">
      <c r="A918" s="197"/>
      <c r="B918" s="25"/>
      <c r="C918" s="198"/>
      <c r="D918" s="203"/>
      <c r="E918" s="25"/>
      <c r="F918" s="204"/>
      <c r="G918" s="25"/>
      <c r="H918" s="25"/>
      <c r="I918" s="25"/>
      <c r="K918" s="25"/>
      <c r="L918" s="25"/>
      <c r="M918" s="25"/>
      <c r="N918" s="25"/>
      <c r="O918" s="25"/>
      <c r="P918" s="25"/>
    </row>
    <row r="919" spans="1:16" ht="16.5" thickBot="1" x14ac:dyDescent="0.25">
      <c r="A919" s="197"/>
      <c r="B919" s="25"/>
      <c r="C919" s="198"/>
      <c r="D919" s="203"/>
      <c r="E919" s="25"/>
      <c r="F919" s="204"/>
      <c r="G919" s="25"/>
      <c r="H919" s="25"/>
      <c r="I919" s="25"/>
      <c r="K919" s="25"/>
      <c r="L919" s="25"/>
      <c r="M919" s="25"/>
      <c r="N919" s="25"/>
      <c r="O919" s="25"/>
      <c r="P919" s="25"/>
    </row>
    <row r="920" spans="1:16" ht="16.5" thickBot="1" x14ac:dyDescent="0.25">
      <c r="A920" s="197"/>
      <c r="B920" s="25"/>
      <c r="C920" s="198"/>
      <c r="D920" s="203"/>
      <c r="E920" s="25"/>
      <c r="F920" s="204"/>
      <c r="G920" s="25"/>
      <c r="H920" s="25"/>
      <c r="I920" s="25"/>
      <c r="K920" s="25"/>
      <c r="L920" s="25"/>
      <c r="M920" s="25"/>
      <c r="N920" s="25"/>
      <c r="O920" s="25"/>
      <c r="P920" s="25"/>
    </row>
    <row r="921" spans="1:16" ht="16.5" thickBot="1" x14ac:dyDescent="0.25">
      <c r="A921" s="197"/>
      <c r="B921" s="25"/>
      <c r="C921" s="198"/>
      <c r="D921" s="203"/>
      <c r="E921" s="25"/>
      <c r="F921" s="204"/>
      <c r="G921" s="25"/>
      <c r="H921" s="25"/>
      <c r="I921" s="25"/>
      <c r="K921" s="25"/>
      <c r="L921" s="25"/>
      <c r="M921" s="25"/>
      <c r="N921" s="25"/>
      <c r="O921" s="25"/>
      <c r="P921" s="25"/>
    </row>
    <row r="922" spans="1:16" ht="16.5" thickBot="1" x14ac:dyDescent="0.25">
      <c r="A922" s="197"/>
      <c r="B922" s="25"/>
      <c r="C922" s="198"/>
      <c r="D922" s="203"/>
      <c r="E922" s="25"/>
      <c r="F922" s="204"/>
      <c r="G922" s="25"/>
      <c r="H922" s="25"/>
      <c r="I922" s="25"/>
      <c r="K922" s="25"/>
      <c r="L922" s="25"/>
      <c r="M922" s="25"/>
      <c r="N922" s="25"/>
      <c r="O922" s="25"/>
      <c r="P922" s="25"/>
    </row>
    <row r="923" spans="1:16" ht="16.5" thickBot="1" x14ac:dyDescent="0.25">
      <c r="A923" s="197"/>
      <c r="B923" s="25"/>
      <c r="C923" s="198"/>
      <c r="D923" s="203"/>
      <c r="E923" s="25"/>
      <c r="F923" s="204"/>
      <c r="G923" s="25"/>
      <c r="H923" s="25"/>
      <c r="I923" s="25"/>
      <c r="K923" s="25"/>
      <c r="L923" s="25"/>
      <c r="M923" s="25"/>
      <c r="N923" s="25"/>
      <c r="O923" s="25"/>
      <c r="P923" s="25"/>
    </row>
    <row r="924" spans="1:16" ht="16.5" thickBot="1" x14ac:dyDescent="0.25">
      <c r="A924" s="197"/>
      <c r="B924" s="25"/>
      <c r="C924" s="198"/>
      <c r="D924" s="203"/>
      <c r="E924" s="25"/>
      <c r="F924" s="204"/>
      <c r="G924" s="25"/>
      <c r="H924" s="25"/>
      <c r="I924" s="25"/>
      <c r="K924" s="25"/>
      <c r="L924" s="25"/>
      <c r="M924" s="25"/>
      <c r="N924" s="25"/>
      <c r="O924" s="25"/>
      <c r="P924" s="25"/>
    </row>
    <row r="925" spans="1:16" ht="16.5" thickBot="1" x14ac:dyDescent="0.25">
      <c r="A925" s="197"/>
      <c r="B925" s="25"/>
      <c r="C925" s="198"/>
      <c r="D925" s="203"/>
      <c r="E925" s="25"/>
      <c r="F925" s="204"/>
      <c r="G925" s="25"/>
      <c r="H925" s="25"/>
      <c r="I925" s="25"/>
      <c r="K925" s="25"/>
      <c r="L925" s="25"/>
      <c r="M925" s="25"/>
      <c r="N925" s="25"/>
      <c r="O925" s="25"/>
      <c r="P925" s="25"/>
    </row>
    <row r="926" spans="1:16" ht="16.5" thickBot="1" x14ac:dyDescent="0.25">
      <c r="A926" s="197"/>
      <c r="B926" s="25"/>
      <c r="C926" s="198"/>
      <c r="D926" s="203"/>
      <c r="E926" s="25"/>
      <c r="F926" s="204"/>
      <c r="G926" s="25"/>
      <c r="H926" s="25"/>
      <c r="I926" s="25"/>
      <c r="K926" s="25"/>
      <c r="L926" s="25"/>
      <c r="M926" s="25"/>
      <c r="N926" s="25"/>
      <c r="O926" s="25"/>
      <c r="P926" s="25"/>
    </row>
    <row r="927" spans="1:16" ht="16.5" thickBot="1" x14ac:dyDescent="0.25">
      <c r="A927" s="197"/>
      <c r="B927" s="25"/>
      <c r="C927" s="198"/>
      <c r="D927" s="203"/>
      <c r="E927" s="25"/>
      <c r="F927" s="204"/>
      <c r="G927" s="25"/>
      <c r="H927" s="25"/>
      <c r="I927" s="25"/>
      <c r="K927" s="25"/>
      <c r="L927" s="25"/>
      <c r="M927" s="25"/>
      <c r="N927" s="25"/>
      <c r="O927" s="25"/>
      <c r="P927" s="25"/>
    </row>
    <row r="928" spans="1:16" ht="16.5" thickBot="1" x14ac:dyDescent="0.25">
      <c r="A928" s="197"/>
      <c r="B928" s="25"/>
      <c r="C928" s="198"/>
      <c r="D928" s="203"/>
      <c r="E928" s="25"/>
      <c r="F928" s="204"/>
      <c r="G928" s="25"/>
      <c r="H928" s="25"/>
      <c r="I928" s="25"/>
      <c r="K928" s="25"/>
      <c r="L928" s="25"/>
      <c r="M928" s="25"/>
      <c r="N928" s="25"/>
      <c r="O928" s="25"/>
      <c r="P928" s="25"/>
    </row>
    <row r="929" spans="1:16" ht="16.5" thickBot="1" x14ac:dyDescent="0.25">
      <c r="A929" s="197"/>
      <c r="B929" s="25"/>
      <c r="C929" s="198"/>
      <c r="D929" s="203"/>
      <c r="E929" s="25"/>
      <c r="F929" s="204"/>
      <c r="G929" s="25"/>
      <c r="H929" s="25"/>
      <c r="I929" s="25"/>
      <c r="K929" s="25"/>
      <c r="L929" s="25"/>
      <c r="M929" s="25"/>
      <c r="N929" s="25"/>
      <c r="O929" s="25"/>
      <c r="P929" s="25"/>
    </row>
    <row r="930" spans="1:16" ht="16.5" thickBot="1" x14ac:dyDescent="0.25">
      <c r="A930" s="197"/>
      <c r="B930" s="25"/>
      <c r="C930" s="198"/>
      <c r="D930" s="203"/>
      <c r="E930" s="25"/>
      <c r="F930" s="204"/>
      <c r="G930" s="25"/>
      <c r="H930" s="25"/>
      <c r="I930" s="25"/>
      <c r="K930" s="25"/>
      <c r="L930" s="25"/>
      <c r="M930" s="25"/>
      <c r="N930" s="25"/>
      <c r="O930" s="25"/>
      <c r="P930" s="25"/>
    </row>
    <row r="931" spans="1:16" ht="16.5" thickBot="1" x14ac:dyDescent="0.25">
      <c r="A931" s="197"/>
      <c r="B931" s="25"/>
      <c r="C931" s="198"/>
      <c r="D931" s="203"/>
      <c r="E931" s="25"/>
      <c r="F931" s="204"/>
      <c r="G931" s="25"/>
      <c r="H931" s="25"/>
      <c r="I931" s="25"/>
      <c r="K931" s="25"/>
      <c r="L931" s="25"/>
      <c r="M931" s="25"/>
      <c r="N931" s="25"/>
      <c r="O931" s="25"/>
      <c r="P931" s="25"/>
    </row>
    <row r="932" spans="1:16" ht="16.5" thickBot="1" x14ac:dyDescent="0.25">
      <c r="A932" s="197"/>
      <c r="B932" s="25"/>
      <c r="C932" s="198"/>
      <c r="D932" s="203"/>
      <c r="E932" s="25"/>
      <c r="F932" s="204"/>
      <c r="G932" s="25"/>
      <c r="H932" s="25"/>
      <c r="I932" s="25"/>
      <c r="K932" s="25"/>
      <c r="L932" s="25"/>
      <c r="M932" s="25"/>
      <c r="N932" s="25"/>
      <c r="O932" s="25"/>
      <c r="P932" s="25"/>
    </row>
    <row r="933" spans="1:16" ht="16.5" thickBot="1" x14ac:dyDescent="0.25">
      <c r="A933" s="197"/>
      <c r="B933" s="25"/>
      <c r="C933" s="198"/>
      <c r="D933" s="203"/>
      <c r="E933" s="25"/>
      <c r="F933" s="204"/>
      <c r="G933" s="25"/>
      <c r="H933" s="25"/>
      <c r="I933" s="25"/>
      <c r="K933" s="25"/>
      <c r="L933" s="25"/>
      <c r="M933" s="25"/>
      <c r="N933" s="25"/>
      <c r="O933" s="25"/>
      <c r="P933" s="25"/>
    </row>
    <row r="934" spans="1:16" ht="16.5" thickBot="1" x14ac:dyDescent="0.25">
      <c r="A934" s="197"/>
      <c r="B934" s="25"/>
      <c r="C934" s="198"/>
      <c r="D934" s="203"/>
      <c r="E934" s="25"/>
      <c r="F934" s="204"/>
      <c r="G934" s="25"/>
      <c r="H934" s="25"/>
      <c r="I934" s="25"/>
      <c r="K934" s="25"/>
      <c r="L934" s="25"/>
      <c r="M934" s="25"/>
      <c r="N934" s="25"/>
      <c r="O934" s="25"/>
      <c r="P934" s="25"/>
    </row>
    <row r="935" spans="1:16" ht="16.5" thickBot="1" x14ac:dyDescent="0.25">
      <c r="A935" s="197"/>
      <c r="B935" s="25"/>
      <c r="C935" s="198"/>
      <c r="D935" s="203"/>
      <c r="E935" s="25"/>
      <c r="F935" s="204"/>
      <c r="G935" s="25"/>
      <c r="H935" s="25"/>
      <c r="I935" s="25"/>
      <c r="K935" s="25"/>
      <c r="L935" s="25"/>
      <c r="M935" s="25"/>
      <c r="N935" s="25"/>
      <c r="O935" s="25"/>
      <c r="P935" s="25"/>
    </row>
    <row r="936" spans="1:16" ht="16.5" thickBot="1" x14ac:dyDescent="0.25">
      <c r="A936" s="197"/>
      <c r="B936" s="25"/>
      <c r="C936" s="198"/>
      <c r="D936" s="203"/>
      <c r="E936" s="25"/>
      <c r="F936" s="204"/>
      <c r="G936" s="25"/>
      <c r="H936" s="25"/>
      <c r="I936" s="25"/>
      <c r="K936" s="25"/>
      <c r="L936" s="25"/>
      <c r="M936" s="25"/>
      <c r="N936" s="25"/>
      <c r="O936" s="25"/>
      <c r="P936" s="25"/>
    </row>
    <row r="937" spans="1:16" ht="16.5" thickBot="1" x14ac:dyDescent="0.25">
      <c r="A937" s="197"/>
      <c r="B937" s="25"/>
      <c r="C937" s="198"/>
      <c r="D937" s="203"/>
      <c r="E937" s="25"/>
      <c r="F937" s="204"/>
      <c r="G937" s="25"/>
      <c r="H937" s="25"/>
      <c r="I937" s="25"/>
      <c r="K937" s="25"/>
      <c r="L937" s="25"/>
      <c r="M937" s="25"/>
      <c r="N937" s="25"/>
      <c r="O937" s="25"/>
      <c r="P937" s="25"/>
    </row>
    <row r="938" spans="1:16" ht="16.5" thickBot="1" x14ac:dyDescent="0.25">
      <c r="A938" s="197"/>
      <c r="B938" s="25"/>
      <c r="C938" s="198"/>
      <c r="D938" s="203"/>
      <c r="E938" s="25"/>
      <c r="F938" s="204"/>
      <c r="G938" s="25"/>
      <c r="H938" s="25"/>
      <c r="I938" s="25"/>
      <c r="K938" s="25"/>
      <c r="L938" s="25"/>
      <c r="M938" s="25"/>
      <c r="N938" s="25"/>
      <c r="O938" s="25"/>
      <c r="P938" s="25"/>
    </row>
    <row r="939" spans="1:16" ht="16.5" thickBot="1" x14ac:dyDescent="0.25">
      <c r="A939" s="197"/>
      <c r="B939" s="25"/>
      <c r="C939" s="198"/>
      <c r="D939" s="203"/>
      <c r="E939" s="25"/>
      <c r="F939" s="204"/>
      <c r="G939" s="25"/>
      <c r="H939" s="25"/>
      <c r="I939" s="25"/>
      <c r="K939" s="25"/>
      <c r="L939" s="25"/>
      <c r="M939" s="25"/>
      <c r="N939" s="25"/>
      <c r="O939" s="25"/>
      <c r="P939" s="25"/>
    </row>
    <row r="940" spans="1:16" ht="16.5" thickBot="1" x14ac:dyDescent="0.25">
      <c r="A940" s="197"/>
      <c r="B940" s="25"/>
      <c r="C940" s="198"/>
      <c r="D940" s="203"/>
      <c r="E940" s="25"/>
      <c r="F940" s="204"/>
      <c r="G940" s="25"/>
      <c r="H940" s="25"/>
      <c r="I940" s="25"/>
      <c r="K940" s="25"/>
      <c r="L940" s="25"/>
      <c r="M940" s="25"/>
      <c r="N940" s="25"/>
      <c r="O940" s="25"/>
      <c r="P940" s="25"/>
    </row>
    <row r="941" spans="1:16" ht="16.5" thickBot="1" x14ac:dyDescent="0.25">
      <c r="A941" s="197"/>
      <c r="B941" s="25"/>
      <c r="C941" s="198"/>
      <c r="D941" s="203"/>
      <c r="E941" s="25"/>
      <c r="F941" s="204"/>
      <c r="G941" s="25"/>
      <c r="H941" s="25"/>
      <c r="I941" s="25"/>
      <c r="K941" s="25"/>
      <c r="L941" s="25"/>
      <c r="M941" s="25"/>
      <c r="N941" s="25"/>
      <c r="O941" s="25"/>
      <c r="P941" s="25"/>
    </row>
    <row r="942" spans="1:16" ht="16.5" thickBot="1" x14ac:dyDescent="0.25">
      <c r="A942" s="197"/>
      <c r="B942" s="25"/>
      <c r="C942" s="198"/>
      <c r="D942" s="203"/>
      <c r="E942" s="25"/>
      <c r="F942" s="204"/>
      <c r="G942" s="25"/>
      <c r="H942" s="25"/>
      <c r="I942" s="25"/>
      <c r="K942" s="25"/>
      <c r="L942" s="25"/>
      <c r="M942" s="25"/>
      <c r="N942" s="25"/>
      <c r="O942" s="25"/>
      <c r="P942" s="25"/>
    </row>
    <row r="943" spans="1:16" ht="16.5" thickBot="1" x14ac:dyDescent="0.25">
      <c r="A943" s="197"/>
      <c r="B943" s="25"/>
      <c r="C943" s="198"/>
      <c r="D943" s="203"/>
      <c r="E943" s="25"/>
      <c r="F943" s="204"/>
      <c r="G943" s="25"/>
      <c r="H943" s="25"/>
      <c r="I943" s="25"/>
      <c r="K943" s="25"/>
      <c r="L943" s="25"/>
      <c r="M943" s="25"/>
      <c r="N943" s="25"/>
      <c r="O943" s="25"/>
      <c r="P943" s="25"/>
    </row>
    <row r="944" spans="1:16" ht="16.5" thickBot="1" x14ac:dyDescent="0.25">
      <c r="A944" s="197"/>
      <c r="B944" s="25"/>
      <c r="C944" s="198"/>
      <c r="D944" s="203"/>
      <c r="E944" s="25"/>
      <c r="F944" s="204"/>
      <c r="G944" s="25"/>
      <c r="H944" s="25"/>
      <c r="I944" s="25"/>
      <c r="K944" s="25"/>
      <c r="L944" s="25"/>
      <c r="M944" s="25"/>
      <c r="N944" s="25"/>
      <c r="O944" s="25"/>
      <c r="P944" s="25"/>
    </row>
    <row r="945" spans="1:16" ht="16.5" thickBot="1" x14ac:dyDescent="0.25">
      <c r="A945" s="197"/>
      <c r="B945" s="25"/>
      <c r="C945" s="198"/>
      <c r="D945" s="203"/>
      <c r="E945" s="25"/>
      <c r="F945" s="204"/>
      <c r="G945" s="25"/>
      <c r="H945" s="25"/>
      <c r="I945" s="25"/>
      <c r="K945" s="25"/>
      <c r="L945" s="25"/>
      <c r="M945" s="25"/>
      <c r="N945" s="25"/>
      <c r="O945" s="25"/>
      <c r="P945" s="25"/>
    </row>
    <row r="946" spans="1:16" ht="16.5" thickBot="1" x14ac:dyDescent="0.25">
      <c r="A946" s="197"/>
      <c r="B946" s="25"/>
      <c r="C946" s="198"/>
      <c r="D946" s="203"/>
      <c r="E946" s="25"/>
      <c r="F946" s="204"/>
      <c r="G946" s="25"/>
      <c r="H946" s="25"/>
      <c r="I946" s="25"/>
      <c r="K946" s="25"/>
      <c r="L946" s="25"/>
      <c r="M946" s="25"/>
      <c r="N946" s="25"/>
      <c r="O946" s="25"/>
      <c r="P946" s="25"/>
    </row>
    <row r="947" spans="1:16" ht="16.5" thickBot="1" x14ac:dyDescent="0.25">
      <c r="A947" s="197"/>
      <c r="B947" s="25"/>
      <c r="C947" s="198"/>
      <c r="D947" s="203"/>
      <c r="E947" s="25"/>
      <c r="F947" s="204"/>
      <c r="G947" s="25"/>
      <c r="H947" s="25"/>
      <c r="I947" s="25"/>
      <c r="K947" s="25"/>
      <c r="L947" s="25"/>
      <c r="M947" s="25"/>
      <c r="N947" s="25"/>
      <c r="O947" s="25"/>
      <c r="P947" s="25"/>
    </row>
    <row r="948" spans="1:16" ht="16.5" thickBot="1" x14ac:dyDescent="0.25">
      <c r="A948" s="197"/>
      <c r="B948" s="25"/>
      <c r="C948" s="198"/>
      <c r="D948" s="203"/>
      <c r="E948" s="25"/>
      <c r="F948" s="204"/>
      <c r="G948" s="25"/>
      <c r="H948" s="25"/>
      <c r="I948" s="25"/>
      <c r="K948" s="25"/>
      <c r="L948" s="25"/>
      <c r="M948" s="25"/>
      <c r="N948" s="25"/>
      <c r="O948" s="25"/>
      <c r="P948" s="25"/>
    </row>
    <row r="949" spans="1:16" ht="16.5" thickBot="1" x14ac:dyDescent="0.25">
      <c r="A949" s="197"/>
      <c r="B949" s="25"/>
      <c r="C949" s="198"/>
      <c r="D949" s="203"/>
      <c r="E949" s="25"/>
      <c r="F949" s="204"/>
      <c r="G949" s="25"/>
      <c r="H949" s="25"/>
      <c r="I949" s="25"/>
      <c r="K949" s="25"/>
      <c r="L949" s="25"/>
      <c r="M949" s="25"/>
      <c r="N949" s="25"/>
      <c r="O949" s="25"/>
      <c r="P949" s="25"/>
    </row>
    <row r="950" spans="1:16" ht="16.5" thickBot="1" x14ac:dyDescent="0.25">
      <c r="A950" s="197"/>
      <c r="B950" s="25"/>
      <c r="C950" s="198"/>
      <c r="D950" s="203"/>
      <c r="E950" s="25"/>
      <c r="F950" s="204"/>
      <c r="G950" s="25"/>
      <c r="H950" s="25"/>
      <c r="I950" s="25"/>
      <c r="K950" s="25"/>
      <c r="L950" s="25"/>
      <c r="M950" s="25"/>
      <c r="N950" s="25"/>
      <c r="O950" s="25"/>
      <c r="P950" s="25"/>
    </row>
    <row r="951" spans="1:16" ht="16.5" thickBot="1" x14ac:dyDescent="0.25">
      <c r="A951" s="197"/>
      <c r="B951" s="25"/>
      <c r="C951" s="198"/>
      <c r="D951" s="203"/>
      <c r="E951" s="25"/>
      <c r="F951" s="204"/>
      <c r="G951" s="25"/>
      <c r="H951" s="25"/>
      <c r="I951" s="25"/>
      <c r="K951" s="25"/>
      <c r="L951" s="25"/>
      <c r="M951" s="25"/>
      <c r="N951" s="25"/>
      <c r="O951" s="25"/>
      <c r="P951" s="25"/>
    </row>
    <row r="952" spans="1:16" ht="16.5" thickBot="1" x14ac:dyDescent="0.25">
      <c r="A952" s="197"/>
      <c r="B952" s="25"/>
      <c r="C952" s="198"/>
      <c r="D952" s="203"/>
      <c r="E952" s="25"/>
      <c r="F952" s="204"/>
      <c r="G952" s="25"/>
      <c r="H952" s="25"/>
      <c r="I952" s="25"/>
      <c r="K952" s="25"/>
      <c r="L952" s="25"/>
      <c r="M952" s="25"/>
      <c r="N952" s="25"/>
      <c r="O952" s="25"/>
      <c r="P952" s="25"/>
    </row>
    <row r="953" spans="1:16" ht="16.5" thickBot="1" x14ac:dyDescent="0.25">
      <c r="A953" s="197"/>
      <c r="B953" s="25"/>
      <c r="C953" s="198"/>
      <c r="D953" s="203"/>
      <c r="E953" s="25"/>
      <c r="F953" s="204"/>
      <c r="G953" s="25"/>
      <c r="H953" s="25"/>
      <c r="I953" s="25"/>
      <c r="K953" s="25"/>
      <c r="L953" s="25"/>
      <c r="M953" s="25"/>
      <c r="N953" s="25"/>
      <c r="O953" s="25"/>
      <c r="P953" s="25"/>
    </row>
    <row r="954" spans="1:16" ht="16.5" thickBot="1" x14ac:dyDescent="0.25">
      <c r="A954" s="197"/>
      <c r="B954" s="25"/>
      <c r="C954" s="198"/>
      <c r="D954" s="203"/>
      <c r="E954" s="25"/>
      <c r="F954" s="204"/>
      <c r="G954" s="25"/>
      <c r="H954" s="25"/>
      <c r="I954" s="25"/>
      <c r="K954" s="25"/>
      <c r="L954" s="25"/>
      <c r="M954" s="25"/>
      <c r="N954" s="25"/>
      <c r="O954" s="25"/>
      <c r="P954" s="25"/>
    </row>
    <row r="955" spans="1:16" ht="16.5" thickBot="1" x14ac:dyDescent="0.25">
      <c r="A955" s="197"/>
      <c r="B955" s="25"/>
      <c r="C955" s="198"/>
      <c r="D955" s="203"/>
      <c r="E955" s="25"/>
      <c r="F955" s="204"/>
      <c r="G955" s="25"/>
      <c r="H955" s="25"/>
      <c r="I955" s="25"/>
      <c r="K955" s="25"/>
      <c r="L955" s="25"/>
      <c r="M955" s="25"/>
      <c r="N955" s="25"/>
      <c r="O955" s="25"/>
      <c r="P955" s="25"/>
    </row>
    <row r="956" spans="1:16" ht="16.5" thickBot="1" x14ac:dyDescent="0.25">
      <c r="A956" s="197"/>
      <c r="B956" s="25"/>
      <c r="C956" s="198"/>
      <c r="D956" s="203"/>
      <c r="E956" s="25"/>
      <c r="F956" s="204"/>
      <c r="G956" s="25"/>
      <c r="H956" s="25"/>
      <c r="I956" s="25"/>
      <c r="K956" s="25"/>
      <c r="L956" s="25"/>
      <c r="M956" s="25"/>
      <c r="N956" s="25"/>
      <c r="O956" s="25"/>
      <c r="P956" s="25"/>
    </row>
    <row r="957" spans="1:16" ht="16.5" thickBot="1" x14ac:dyDescent="0.25">
      <c r="A957" s="197"/>
      <c r="B957" s="25"/>
      <c r="C957" s="198"/>
      <c r="D957" s="203"/>
      <c r="E957" s="25"/>
      <c r="F957" s="204"/>
      <c r="G957" s="25"/>
      <c r="H957" s="25"/>
      <c r="I957" s="25"/>
      <c r="K957" s="25"/>
      <c r="L957" s="25"/>
      <c r="M957" s="25"/>
      <c r="N957" s="25"/>
      <c r="O957" s="25"/>
      <c r="P957" s="25"/>
    </row>
    <row r="958" spans="1:16" ht="16.5" thickBot="1" x14ac:dyDescent="0.25">
      <c r="A958" s="197"/>
      <c r="B958" s="25"/>
      <c r="C958" s="198"/>
      <c r="D958" s="203"/>
      <c r="E958" s="25"/>
      <c r="F958" s="204"/>
      <c r="G958" s="25"/>
      <c r="H958" s="25"/>
      <c r="I958" s="25"/>
      <c r="K958" s="25"/>
      <c r="L958" s="25"/>
      <c r="M958" s="25"/>
      <c r="N958" s="25"/>
      <c r="O958" s="25"/>
      <c r="P958" s="25"/>
    </row>
    <row r="959" spans="1:16" ht="16.5" thickBot="1" x14ac:dyDescent="0.25">
      <c r="A959" s="197"/>
      <c r="B959" s="25"/>
      <c r="C959" s="198"/>
      <c r="D959" s="203"/>
      <c r="E959" s="25"/>
      <c r="F959" s="204"/>
      <c r="G959" s="25"/>
      <c r="H959" s="25"/>
      <c r="I959" s="25"/>
      <c r="K959" s="25"/>
      <c r="L959" s="25"/>
      <c r="M959" s="25"/>
      <c r="N959" s="25"/>
      <c r="O959" s="25"/>
      <c r="P959" s="25"/>
    </row>
    <row r="960" spans="1:16" ht="16.5" thickBot="1" x14ac:dyDescent="0.25">
      <c r="A960" s="197"/>
      <c r="B960" s="25"/>
      <c r="C960" s="198"/>
      <c r="D960" s="203"/>
      <c r="E960" s="25"/>
      <c r="F960" s="204"/>
      <c r="G960" s="25"/>
      <c r="H960" s="25"/>
      <c r="I960" s="25"/>
      <c r="K960" s="25"/>
      <c r="L960" s="25"/>
      <c r="M960" s="25"/>
      <c r="N960" s="25"/>
      <c r="O960" s="25"/>
      <c r="P960" s="25"/>
    </row>
    <row r="961" spans="1:16" ht="16.5" thickBot="1" x14ac:dyDescent="0.25">
      <c r="A961" s="197"/>
      <c r="B961" s="25"/>
      <c r="C961" s="198"/>
      <c r="D961" s="203"/>
      <c r="E961" s="25"/>
      <c r="F961" s="204"/>
      <c r="G961" s="25"/>
      <c r="H961" s="25"/>
      <c r="I961" s="25"/>
      <c r="K961" s="25"/>
      <c r="L961" s="25"/>
      <c r="M961" s="25"/>
      <c r="N961" s="25"/>
      <c r="O961" s="25"/>
      <c r="P961" s="25"/>
    </row>
    <row r="962" spans="1:16" ht="16.5" thickBot="1" x14ac:dyDescent="0.25">
      <c r="A962" s="197"/>
      <c r="B962" s="25"/>
      <c r="C962" s="198"/>
      <c r="D962" s="203"/>
      <c r="E962" s="25"/>
      <c r="F962" s="204"/>
      <c r="G962" s="25"/>
      <c r="H962" s="25"/>
      <c r="I962" s="25"/>
      <c r="K962" s="25"/>
      <c r="L962" s="25"/>
      <c r="M962" s="25"/>
      <c r="N962" s="25"/>
      <c r="O962" s="25"/>
      <c r="P962" s="25"/>
    </row>
    <row r="963" spans="1:16" ht="16.5" thickBot="1" x14ac:dyDescent="0.25">
      <c r="A963" s="197"/>
      <c r="B963" s="25"/>
      <c r="C963" s="198"/>
      <c r="D963" s="203"/>
      <c r="E963" s="25"/>
      <c r="F963" s="204"/>
      <c r="G963" s="25"/>
      <c r="H963" s="25"/>
      <c r="I963" s="25"/>
      <c r="K963" s="25"/>
      <c r="L963" s="25"/>
      <c r="M963" s="25"/>
      <c r="N963" s="25"/>
      <c r="O963" s="25"/>
      <c r="P963" s="25"/>
    </row>
    <row r="964" spans="1:16" ht="16.5" thickBot="1" x14ac:dyDescent="0.25">
      <c r="A964" s="197"/>
      <c r="B964" s="25"/>
      <c r="C964" s="198"/>
      <c r="D964" s="203"/>
      <c r="E964" s="25"/>
      <c r="F964" s="204"/>
      <c r="G964" s="25"/>
      <c r="H964" s="25"/>
      <c r="I964" s="25"/>
      <c r="K964" s="25"/>
      <c r="L964" s="25"/>
      <c r="M964" s="25"/>
      <c r="N964" s="25"/>
      <c r="O964" s="25"/>
      <c r="P964" s="25"/>
    </row>
    <row r="965" spans="1:16" ht="16.5" thickBot="1" x14ac:dyDescent="0.25">
      <c r="A965" s="197"/>
      <c r="B965" s="25"/>
      <c r="C965" s="198"/>
      <c r="D965" s="203"/>
      <c r="E965" s="25"/>
      <c r="F965" s="204"/>
      <c r="G965" s="25"/>
      <c r="H965" s="25"/>
      <c r="I965" s="25"/>
      <c r="K965" s="25"/>
      <c r="L965" s="25"/>
      <c r="M965" s="25"/>
      <c r="N965" s="25"/>
      <c r="O965" s="25"/>
      <c r="P965" s="25"/>
    </row>
    <row r="966" spans="1:16" ht="16.5" thickBot="1" x14ac:dyDescent="0.25">
      <c r="A966" s="197"/>
      <c r="B966" s="25"/>
      <c r="C966" s="198"/>
      <c r="D966" s="203"/>
      <c r="E966" s="25"/>
      <c r="F966" s="204"/>
      <c r="G966" s="25"/>
      <c r="H966" s="25"/>
      <c r="I966" s="25"/>
      <c r="K966" s="25"/>
      <c r="L966" s="25"/>
      <c r="M966" s="25"/>
      <c r="N966" s="25"/>
      <c r="O966" s="25"/>
      <c r="P966" s="25"/>
    </row>
    <row r="967" spans="1:16" ht="16.5" thickBot="1" x14ac:dyDescent="0.25">
      <c r="A967" s="197"/>
      <c r="B967" s="25"/>
      <c r="C967" s="198"/>
      <c r="D967" s="203"/>
      <c r="E967" s="25"/>
      <c r="F967" s="204"/>
      <c r="G967" s="25"/>
      <c r="H967" s="25"/>
      <c r="I967" s="25"/>
      <c r="K967" s="25"/>
      <c r="L967" s="25"/>
      <c r="M967" s="25"/>
      <c r="N967" s="25"/>
      <c r="O967" s="25"/>
      <c r="P967" s="25"/>
    </row>
    <row r="968" spans="1:16" ht="16.5" thickBot="1" x14ac:dyDescent="0.25">
      <c r="A968" s="197"/>
      <c r="B968" s="25"/>
      <c r="C968" s="198"/>
      <c r="D968" s="203"/>
      <c r="E968" s="25"/>
      <c r="F968" s="204"/>
      <c r="G968" s="25"/>
      <c r="H968" s="25"/>
      <c r="I968" s="25"/>
      <c r="K968" s="25"/>
      <c r="L968" s="25"/>
      <c r="M968" s="25"/>
      <c r="N968" s="25"/>
      <c r="O968" s="25"/>
      <c r="P968" s="25"/>
    </row>
    <row r="969" spans="1:16" ht="16.5" thickBot="1" x14ac:dyDescent="0.25">
      <c r="A969" s="197"/>
      <c r="B969" s="25"/>
      <c r="C969" s="198"/>
      <c r="D969" s="203"/>
      <c r="E969" s="25"/>
      <c r="F969" s="204"/>
      <c r="G969" s="25"/>
      <c r="H969" s="25"/>
      <c r="I969" s="25"/>
      <c r="K969" s="25"/>
      <c r="L969" s="25"/>
      <c r="M969" s="25"/>
      <c r="N969" s="25"/>
      <c r="O969" s="25"/>
      <c r="P969" s="25"/>
    </row>
    <row r="970" spans="1:16" ht="16.5" thickBot="1" x14ac:dyDescent="0.25">
      <c r="A970" s="197"/>
      <c r="B970" s="25"/>
      <c r="C970" s="198"/>
      <c r="D970" s="203"/>
      <c r="E970" s="25"/>
      <c r="F970" s="204"/>
      <c r="G970" s="25"/>
      <c r="H970" s="25"/>
      <c r="I970" s="25"/>
      <c r="K970" s="25"/>
      <c r="L970" s="25"/>
      <c r="M970" s="25"/>
      <c r="N970" s="25"/>
      <c r="O970" s="25"/>
      <c r="P970" s="25"/>
    </row>
    <row r="971" spans="1:16" ht="16.5" thickBot="1" x14ac:dyDescent="0.25">
      <c r="A971" s="197"/>
      <c r="B971" s="25"/>
      <c r="C971" s="198"/>
      <c r="D971" s="203"/>
      <c r="E971" s="25"/>
      <c r="F971" s="204"/>
      <c r="G971" s="25"/>
      <c r="H971" s="25"/>
      <c r="I971" s="25"/>
      <c r="K971" s="25"/>
      <c r="L971" s="25"/>
      <c r="M971" s="25"/>
      <c r="N971" s="25"/>
      <c r="O971" s="25"/>
      <c r="P971" s="25"/>
    </row>
    <row r="972" spans="1:16" ht="16.5" thickBot="1" x14ac:dyDescent="0.25">
      <c r="A972" s="197"/>
      <c r="B972" s="25"/>
      <c r="C972" s="198"/>
      <c r="D972" s="203"/>
      <c r="E972" s="25"/>
      <c r="F972" s="204"/>
      <c r="G972" s="25"/>
      <c r="H972" s="25"/>
      <c r="I972" s="25"/>
      <c r="K972" s="25"/>
      <c r="L972" s="25"/>
      <c r="M972" s="25"/>
      <c r="N972" s="25"/>
      <c r="O972" s="25"/>
      <c r="P972" s="25"/>
    </row>
    <row r="973" spans="1:16" ht="16.5" thickBot="1" x14ac:dyDescent="0.25">
      <c r="A973" s="197"/>
      <c r="B973" s="25"/>
      <c r="C973" s="198"/>
      <c r="D973" s="203"/>
      <c r="E973" s="25"/>
      <c r="F973" s="204"/>
      <c r="G973" s="25"/>
      <c r="H973" s="25"/>
      <c r="I973" s="25"/>
      <c r="K973" s="25"/>
      <c r="L973" s="25"/>
      <c r="M973" s="25"/>
      <c r="N973" s="25"/>
      <c r="O973" s="25"/>
      <c r="P973" s="25"/>
    </row>
    <row r="974" spans="1:16" ht="16.5" thickBot="1" x14ac:dyDescent="0.25">
      <c r="A974" s="197"/>
      <c r="B974" s="25"/>
      <c r="C974" s="198"/>
      <c r="D974" s="203"/>
      <c r="E974" s="25"/>
      <c r="F974" s="204"/>
      <c r="G974" s="25"/>
      <c r="H974" s="25"/>
      <c r="I974" s="25"/>
      <c r="K974" s="25"/>
      <c r="L974" s="25"/>
      <c r="M974" s="25"/>
      <c r="N974" s="25"/>
      <c r="O974" s="25"/>
      <c r="P974" s="25"/>
    </row>
    <row r="975" spans="1:16" ht="16.5" thickBot="1" x14ac:dyDescent="0.25">
      <c r="A975" s="197"/>
      <c r="B975" s="25"/>
      <c r="C975" s="198"/>
      <c r="D975" s="203"/>
      <c r="E975" s="25"/>
      <c r="F975" s="204"/>
      <c r="G975" s="25"/>
      <c r="H975" s="25"/>
      <c r="I975" s="25"/>
      <c r="K975" s="25"/>
      <c r="L975" s="25"/>
      <c r="M975" s="25"/>
      <c r="N975" s="25"/>
      <c r="O975" s="25"/>
      <c r="P975" s="25"/>
    </row>
    <row r="976" spans="1:16" ht="16.5" thickBot="1" x14ac:dyDescent="0.25">
      <c r="A976" s="197"/>
      <c r="B976" s="25"/>
      <c r="C976" s="198"/>
      <c r="D976" s="203"/>
      <c r="E976" s="25"/>
      <c r="F976" s="204"/>
      <c r="G976" s="25"/>
      <c r="H976" s="25"/>
      <c r="I976" s="25"/>
      <c r="K976" s="25"/>
      <c r="L976" s="25"/>
      <c r="M976" s="25"/>
      <c r="N976" s="25"/>
      <c r="O976" s="25"/>
      <c r="P976" s="25"/>
    </row>
    <row r="977" spans="1:16" ht="16.5" thickBot="1" x14ac:dyDescent="0.25">
      <c r="A977" s="197"/>
      <c r="B977" s="25"/>
      <c r="C977" s="198"/>
      <c r="D977" s="203"/>
      <c r="E977" s="25"/>
      <c r="F977" s="204"/>
      <c r="G977" s="25"/>
      <c r="H977" s="25"/>
      <c r="I977" s="25"/>
      <c r="K977" s="25"/>
      <c r="L977" s="25"/>
      <c r="M977" s="25"/>
      <c r="N977" s="25"/>
      <c r="O977" s="25"/>
      <c r="P977" s="25"/>
    </row>
    <row r="978" spans="1:16" ht="16.5" thickBot="1" x14ac:dyDescent="0.25">
      <c r="A978" s="197"/>
      <c r="B978" s="25"/>
      <c r="C978" s="198"/>
      <c r="D978" s="203"/>
      <c r="E978" s="25"/>
      <c r="F978" s="204"/>
      <c r="G978" s="25"/>
      <c r="H978" s="25"/>
      <c r="I978" s="25"/>
      <c r="K978" s="25"/>
      <c r="L978" s="25"/>
      <c r="M978" s="25"/>
      <c r="N978" s="25"/>
      <c r="O978" s="25"/>
      <c r="P978" s="25"/>
    </row>
    <row r="979" spans="1:16" ht="16.5" thickBot="1" x14ac:dyDescent="0.25">
      <c r="A979" s="197"/>
      <c r="B979" s="25"/>
      <c r="C979" s="198"/>
      <c r="D979" s="203"/>
      <c r="E979" s="25"/>
      <c r="F979" s="204"/>
      <c r="G979" s="25"/>
      <c r="H979" s="25"/>
      <c r="I979" s="25"/>
      <c r="K979" s="25"/>
      <c r="L979" s="25"/>
      <c r="M979" s="25"/>
      <c r="N979" s="25"/>
      <c r="O979" s="25"/>
      <c r="P979" s="25"/>
    </row>
    <row r="980" spans="1:16" ht="16.5" thickBot="1" x14ac:dyDescent="0.25">
      <c r="A980" s="197"/>
      <c r="B980" s="25"/>
      <c r="C980" s="198"/>
      <c r="D980" s="203"/>
      <c r="E980" s="25"/>
      <c r="F980" s="204"/>
      <c r="G980" s="25"/>
      <c r="H980" s="25"/>
      <c r="I980" s="25"/>
      <c r="K980" s="25"/>
      <c r="L980" s="25"/>
      <c r="M980" s="25"/>
      <c r="N980" s="25"/>
      <c r="O980" s="25"/>
      <c r="P980" s="25"/>
    </row>
    <row r="981" spans="1:16" ht="16.5" thickBot="1" x14ac:dyDescent="0.25">
      <c r="A981" s="197"/>
      <c r="B981" s="25"/>
      <c r="C981" s="198"/>
      <c r="D981" s="203"/>
      <c r="E981" s="25"/>
      <c r="F981" s="204"/>
      <c r="G981" s="25"/>
      <c r="H981" s="25"/>
      <c r="I981" s="25"/>
      <c r="K981" s="25"/>
      <c r="L981" s="25"/>
      <c r="M981" s="25"/>
      <c r="N981" s="25"/>
      <c r="O981" s="25"/>
      <c r="P981" s="25"/>
    </row>
    <row r="982" spans="1:16" ht="16.5" thickBot="1" x14ac:dyDescent="0.25">
      <c r="A982" s="197"/>
      <c r="B982" s="25"/>
      <c r="C982" s="198"/>
      <c r="D982" s="203"/>
      <c r="E982" s="25"/>
      <c r="F982" s="204"/>
      <c r="G982" s="25"/>
      <c r="H982" s="25"/>
      <c r="I982" s="25"/>
      <c r="K982" s="25"/>
      <c r="L982" s="25"/>
      <c r="M982" s="25"/>
      <c r="N982" s="25"/>
      <c r="O982" s="25"/>
      <c r="P982" s="25"/>
    </row>
    <row r="983" spans="1:16" ht="16.5" thickBot="1" x14ac:dyDescent="0.25">
      <c r="A983" s="197"/>
      <c r="B983" s="25"/>
      <c r="C983" s="198"/>
      <c r="D983" s="203"/>
      <c r="E983" s="25"/>
      <c r="F983" s="204"/>
      <c r="G983" s="25"/>
      <c r="H983" s="25"/>
      <c r="I983" s="25"/>
      <c r="K983" s="25"/>
      <c r="L983" s="25"/>
      <c r="M983" s="25"/>
      <c r="N983" s="25"/>
      <c r="O983" s="25"/>
      <c r="P983" s="25"/>
    </row>
    <row r="984" spans="1:16" ht="16.5" thickBot="1" x14ac:dyDescent="0.25">
      <c r="A984" s="197"/>
      <c r="B984" s="25"/>
      <c r="C984" s="198"/>
      <c r="D984" s="203"/>
      <c r="E984" s="25"/>
      <c r="F984" s="204"/>
      <c r="G984" s="25"/>
      <c r="H984" s="25"/>
      <c r="I984" s="25"/>
      <c r="K984" s="25"/>
      <c r="L984" s="25"/>
      <c r="M984" s="25"/>
      <c r="N984" s="25"/>
      <c r="O984" s="25"/>
      <c r="P984" s="25"/>
    </row>
    <row r="985" spans="1:16" ht="16.5" thickBot="1" x14ac:dyDescent="0.25">
      <c r="A985" s="197"/>
      <c r="B985" s="25"/>
      <c r="C985" s="198"/>
      <c r="D985" s="203"/>
      <c r="E985" s="25"/>
      <c r="F985" s="204"/>
      <c r="G985" s="25"/>
      <c r="H985" s="25"/>
      <c r="I985" s="25"/>
      <c r="K985" s="25"/>
      <c r="L985" s="25"/>
      <c r="M985" s="25"/>
      <c r="N985" s="25"/>
      <c r="O985" s="25"/>
      <c r="P985" s="25"/>
    </row>
    <row r="986" spans="1:16" ht="16.5" thickBot="1" x14ac:dyDescent="0.25">
      <c r="A986" s="197"/>
      <c r="B986" s="25"/>
      <c r="C986" s="198"/>
      <c r="D986" s="203"/>
      <c r="E986" s="25"/>
      <c r="F986" s="204"/>
      <c r="G986" s="25"/>
      <c r="H986" s="25"/>
      <c r="I986" s="25"/>
      <c r="K986" s="25"/>
      <c r="L986" s="25"/>
      <c r="M986" s="25"/>
      <c r="N986" s="25"/>
      <c r="O986" s="25"/>
      <c r="P986" s="25"/>
    </row>
    <row r="987" spans="1:16" ht="16.5" thickBot="1" x14ac:dyDescent="0.25">
      <c r="A987" s="197"/>
      <c r="B987" s="25"/>
      <c r="C987" s="198"/>
      <c r="D987" s="203"/>
      <c r="E987" s="25"/>
      <c r="F987" s="204"/>
      <c r="G987" s="25"/>
      <c r="H987" s="25"/>
      <c r="I987" s="25"/>
      <c r="K987" s="25"/>
      <c r="L987" s="25"/>
      <c r="M987" s="25"/>
      <c r="N987" s="25"/>
      <c r="O987" s="25"/>
      <c r="P987" s="25"/>
    </row>
    <row r="988" spans="1:16" ht="16.5" thickBot="1" x14ac:dyDescent="0.25">
      <c r="A988" s="197"/>
      <c r="B988" s="25"/>
      <c r="C988" s="198"/>
      <c r="D988" s="203"/>
      <c r="E988" s="25"/>
      <c r="F988" s="204"/>
      <c r="G988" s="25"/>
      <c r="H988" s="25"/>
      <c r="I988" s="25"/>
      <c r="K988" s="25"/>
      <c r="L988" s="25"/>
      <c r="M988" s="25"/>
      <c r="N988" s="25"/>
      <c r="O988" s="25"/>
      <c r="P988" s="25"/>
    </row>
    <row r="989" spans="1:16" ht="16.5" thickBot="1" x14ac:dyDescent="0.25">
      <c r="A989" s="197"/>
      <c r="B989" s="25"/>
      <c r="C989" s="198"/>
      <c r="D989" s="203"/>
      <c r="E989" s="25"/>
      <c r="F989" s="204"/>
      <c r="G989" s="25"/>
      <c r="H989" s="25"/>
      <c r="I989" s="25"/>
      <c r="K989" s="25"/>
      <c r="L989" s="25"/>
      <c r="M989" s="25"/>
      <c r="N989" s="25"/>
      <c r="O989" s="25"/>
      <c r="P989" s="25"/>
    </row>
    <row r="990" spans="1:16" ht="16.5" thickBot="1" x14ac:dyDescent="0.25">
      <c r="A990" s="197"/>
      <c r="B990" s="25"/>
      <c r="C990" s="198"/>
      <c r="D990" s="203"/>
      <c r="E990" s="25"/>
      <c r="F990" s="204"/>
      <c r="G990" s="25"/>
      <c r="H990" s="25"/>
      <c r="I990" s="25"/>
      <c r="K990" s="25"/>
      <c r="L990" s="25"/>
      <c r="M990" s="25"/>
      <c r="N990" s="25"/>
      <c r="O990" s="25"/>
      <c r="P990" s="25"/>
    </row>
    <row r="991" spans="1:16" ht="16.5" thickBot="1" x14ac:dyDescent="0.25">
      <c r="A991" s="197"/>
      <c r="B991" s="25"/>
      <c r="C991" s="198"/>
      <c r="D991" s="203"/>
      <c r="E991" s="25"/>
      <c r="F991" s="204"/>
      <c r="G991" s="25"/>
      <c r="H991" s="25"/>
      <c r="I991" s="25"/>
      <c r="K991" s="25"/>
      <c r="L991" s="25"/>
      <c r="M991" s="25"/>
      <c r="N991" s="25"/>
      <c r="O991" s="25"/>
      <c r="P991" s="25"/>
    </row>
    <row r="992" spans="1:16" ht="16.5" thickBot="1" x14ac:dyDescent="0.25">
      <c r="A992" s="197"/>
      <c r="B992" s="25"/>
      <c r="C992" s="198"/>
      <c r="D992" s="203"/>
      <c r="E992" s="25"/>
      <c r="F992" s="204"/>
      <c r="G992" s="25"/>
      <c r="H992" s="25"/>
      <c r="I992" s="25"/>
      <c r="K992" s="25"/>
      <c r="L992" s="25"/>
      <c r="M992" s="25"/>
      <c r="N992" s="25"/>
      <c r="O992" s="25"/>
      <c r="P992" s="25"/>
    </row>
    <row r="993" spans="1:16" ht="16.5" thickBot="1" x14ac:dyDescent="0.25">
      <c r="A993" s="197"/>
      <c r="B993" s="25"/>
      <c r="C993" s="198"/>
      <c r="D993" s="203"/>
      <c r="E993" s="25"/>
      <c r="F993" s="204"/>
      <c r="G993" s="25"/>
      <c r="H993" s="25"/>
      <c r="I993" s="25"/>
      <c r="K993" s="25"/>
      <c r="L993" s="25"/>
      <c r="M993" s="25"/>
      <c r="N993" s="25"/>
      <c r="O993" s="25"/>
      <c r="P993" s="25"/>
    </row>
    <row r="994" spans="1:16" ht="16.5" thickBot="1" x14ac:dyDescent="0.25">
      <c r="A994" s="197"/>
      <c r="B994" s="25"/>
      <c r="C994" s="198"/>
      <c r="D994" s="203"/>
      <c r="E994" s="25"/>
      <c r="F994" s="204"/>
      <c r="G994" s="25"/>
      <c r="H994" s="25"/>
      <c r="I994" s="25"/>
      <c r="K994" s="25"/>
      <c r="L994" s="25"/>
      <c r="M994" s="25"/>
      <c r="N994" s="25"/>
      <c r="O994" s="25"/>
      <c r="P994" s="25"/>
    </row>
    <row r="995" spans="1:16" ht="16.5" thickBot="1" x14ac:dyDescent="0.25">
      <c r="A995" s="197"/>
      <c r="B995" s="25"/>
      <c r="C995" s="198"/>
      <c r="D995" s="203"/>
      <c r="E995" s="25"/>
      <c r="F995" s="204"/>
      <c r="G995" s="25"/>
      <c r="H995" s="25"/>
      <c r="I995" s="25"/>
      <c r="K995" s="25"/>
      <c r="L995" s="25"/>
      <c r="M995" s="25"/>
      <c r="N995" s="25"/>
      <c r="O995" s="25"/>
      <c r="P995" s="25"/>
    </row>
    <row r="996" spans="1:16" ht="16.5" thickBot="1" x14ac:dyDescent="0.25">
      <c r="A996" s="197"/>
      <c r="B996" s="25"/>
      <c r="C996" s="198"/>
      <c r="D996" s="203"/>
      <c r="E996" s="25"/>
      <c r="F996" s="204"/>
      <c r="G996" s="25"/>
      <c r="H996" s="25"/>
      <c r="I996" s="25"/>
      <c r="K996" s="25"/>
      <c r="L996" s="25"/>
      <c r="M996" s="25"/>
      <c r="N996" s="25"/>
      <c r="O996" s="25"/>
      <c r="P996" s="25"/>
    </row>
    <row r="997" spans="1:16" ht="16.5" thickBot="1" x14ac:dyDescent="0.25">
      <c r="A997" s="197"/>
      <c r="B997" s="25"/>
      <c r="C997" s="198"/>
      <c r="D997" s="203"/>
      <c r="E997" s="25"/>
      <c r="F997" s="204"/>
      <c r="G997" s="25"/>
      <c r="H997" s="25"/>
      <c r="I997" s="25"/>
      <c r="K997" s="25"/>
      <c r="L997" s="25"/>
      <c r="M997" s="25"/>
      <c r="N997" s="25"/>
      <c r="O997" s="25"/>
      <c r="P997" s="25"/>
    </row>
    <row r="998" spans="1:16" ht="16.5" thickBot="1" x14ac:dyDescent="0.25">
      <c r="A998" s="197"/>
      <c r="B998" s="25"/>
      <c r="C998" s="198"/>
      <c r="D998" s="203"/>
      <c r="E998" s="25"/>
      <c r="F998" s="204"/>
      <c r="G998" s="25"/>
      <c r="H998" s="25"/>
      <c r="I998" s="25"/>
      <c r="K998" s="25"/>
      <c r="L998" s="25"/>
      <c r="M998" s="25"/>
      <c r="N998" s="25"/>
      <c r="O998" s="25"/>
      <c r="P998" s="25"/>
    </row>
    <row r="999" spans="1:16" ht="16.5" thickBot="1" x14ac:dyDescent="0.25">
      <c r="A999" s="197"/>
      <c r="B999" s="25"/>
      <c r="C999" s="198"/>
      <c r="D999" s="203"/>
      <c r="E999" s="25"/>
      <c r="F999" s="204"/>
      <c r="G999" s="25"/>
      <c r="H999" s="25"/>
      <c r="I999" s="25"/>
      <c r="K999" s="25"/>
      <c r="L999" s="25"/>
      <c r="M999" s="25"/>
      <c r="N999" s="25"/>
      <c r="O999" s="25"/>
      <c r="P999" s="25"/>
    </row>
    <row r="1000" spans="1:16" ht="16.5" thickBot="1" x14ac:dyDescent="0.25">
      <c r="A1000" s="197"/>
      <c r="B1000" s="25"/>
      <c r="C1000" s="198"/>
      <c r="D1000" s="203"/>
      <c r="E1000" s="25"/>
      <c r="F1000" s="204"/>
      <c r="G1000" s="25"/>
      <c r="H1000" s="25"/>
      <c r="I1000" s="25"/>
      <c r="K1000" s="25"/>
      <c r="L1000" s="25"/>
      <c r="M1000" s="25"/>
      <c r="N1000" s="25"/>
      <c r="O1000" s="25"/>
      <c r="P1000" s="25"/>
    </row>
    <row r="1001" spans="1:16" ht="16.5" thickBot="1" x14ac:dyDescent="0.25">
      <c r="A1001" s="197"/>
      <c r="B1001" s="25"/>
      <c r="C1001" s="198"/>
      <c r="D1001" s="203"/>
      <c r="E1001" s="25"/>
      <c r="F1001" s="204"/>
      <c r="G1001" s="25"/>
      <c r="H1001" s="25"/>
      <c r="I1001" s="25"/>
      <c r="K1001" s="25"/>
      <c r="L1001" s="25"/>
      <c r="M1001" s="25"/>
      <c r="N1001" s="25"/>
      <c r="O1001" s="25"/>
      <c r="P1001" s="25"/>
    </row>
    <row r="1002" spans="1:16" ht="16.5" thickBot="1" x14ac:dyDescent="0.25">
      <c r="A1002" s="197"/>
      <c r="B1002" s="25"/>
      <c r="C1002" s="198"/>
      <c r="D1002" s="203"/>
      <c r="E1002" s="25"/>
      <c r="F1002" s="204"/>
      <c r="G1002" s="25"/>
      <c r="H1002" s="25"/>
      <c r="I1002" s="25"/>
      <c r="K1002" s="25"/>
      <c r="L1002" s="25"/>
      <c r="M1002" s="25"/>
      <c r="N1002" s="25"/>
      <c r="O1002" s="25"/>
      <c r="P1002" s="25"/>
    </row>
    <row r="1003" spans="1:16" ht="16.5" thickBot="1" x14ac:dyDescent="0.25">
      <c r="A1003" s="197"/>
      <c r="B1003" s="25"/>
      <c r="C1003" s="198"/>
      <c r="D1003" s="203"/>
      <c r="E1003" s="25"/>
      <c r="F1003" s="204"/>
      <c r="G1003" s="25"/>
      <c r="H1003" s="25"/>
      <c r="I1003" s="25"/>
      <c r="K1003" s="25"/>
      <c r="L1003" s="25"/>
      <c r="M1003" s="25"/>
      <c r="N1003" s="25"/>
      <c r="O1003" s="25"/>
      <c r="P1003" s="25"/>
    </row>
    <row r="1004" spans="1:16" ht="16.5" thickBot="1" x14ac:dyDescent="0.25">
      <c r="A1004" s="197"/>
      <c r="B1004" s="25"/>
      <c r="C1004" s="198"/>
      <c r="D1004" s="203"/>
      <c r="E1004" s="25"/>
      <c r="F1004" s="204"/>
      <c r="G1004" s="25"/>
      <c r="H1004" s="25"/>
      <c r="I1004" s="25"/>
      <c r="K1004" s="25"/>
      <c r="L1004" s="25"/>
      <c r="M1004" s="25"/>
      <c r="N1004" s="25"/>
      <c r="O1004" s="25"/>
      <c r="P1004" s="25"/>
    </row>
    <row r="1005" spans="1:16" ht="16.5" thickBot="1" x14ac:dyDescent="0.25">
      <c r="A1005" s="197"/>
      <c r="B1005" s="25"/>
      <c r="C1005" s="198"/>
      <c r="D1005" s="203"/>
      <c r="E1005" s="25"/>
      <c r="F1005" s="204"/>
      <c r="G1005" s="25"/>
      <c r="H1005" s="25"/>
      <c r="I1005" s="25"/>
      <c r="K1005" s="25"/>
      <c r="L1005" s="25"/>
      <c r="M1005" s="25"/>
      <c r="N1005" s="25"/>
      <c r="O1005" s="25"/>
      <c r="P1005" s="25"/>
    </row>
    <row r="1006" spans="1:16" ht="16.5" thickBot="1" x14ac:dyDescent="0.25">
      <c r="A1006" s="197"/>
      <c r="B1006" s="25"/>
      <c r="C1006" s="198"/>
      <c r="D1006" s="203"/>
      <c r="E1006" s="25"/>
      <c r="F1006" s="204"/>
      <c r="G1006" s="25"/>
      <c r="H1006" s="25"/>
      <c r="I1006" s="25"/>
      <c r="K1006" s="25"/>
      <c r="L1006" s="25"/>
      <c r="M1006" s="25"/>
      <c r="N1006" s="25"/>
      <c r="O1006" s="25"/>
      <c r="P1006" s="25"/>
    </row>
    <row r="1007" spans="1:16" ht="16.5" thickBot="1" x14ac:dyDescent="0.25">
      <c r="A1007" s="197"/>
      <c r="B1007" s="25"/>
      <c r="C1007" s="198"/>
      <c r="D1007" s="203"/>
      <c r="E1007" s="25"/>
      <c r="F1007" s="204"/>
      <c r="G1007" s="25"/>
      <c r="H1007" s="25"/>
      <c r="I1007" s="25"/>
      <c r="K1007" s="25"/>
      <c r="L1007" s="25"/>
      <c r="M1007" s="25"/>
      <c r="N1007" s="25"/>
      <c r="O1007" s="25"/>
      <c r="P1007" s="25"/>
    </row>
    <row r="1008" spans="1:16" ht="16.5" thickBot="1" x14ac:dyDescent="0.25">
      <c r="A1008" s="197"/>
      <c r="B1008" s="25"/>
      <c r="C1008" s="198"/>
      <c r="D1008" s="203"/>
      <c r="E1008" s="25"/>
      <c r="F1008" s="204"/>
      <c r="G1008" s="25"/>
      <c r="H1008" s="25"/>
      <c r="I1008" s="25"/>
      <c r="K1008" s="25"/>
      <c r="L1008" s="25"/>
      <c r="M1008" s="25"/>
      <c r="N1008" s="25"/>
      <c r="O1008" s="25"/>
      <c r="P1008" s="25"/>
    </row>
    <row r="1009" spans="1:16" ht="16.5" thickBot="1" x14ac:dyDescent="0.25">
      <c r="A1009" s="197"/>
      <c r="B1009" s="25"/>
      <c r="C1009" s="198"/>
      <c r="D1009" s="203"/>
      <c r="E1009" s="25"/>
      <c r="F1009" s="204"/>
      <c r="G1009" s="25"/>
      <c r="H1009" s="25"/>
      <c r="I1009" s="25"/>
      <c r="K1009" s="25"/>
      <c r="L1009" s="25"/>
      <c r="M1009" s="25"/>
      <c r="N1009" s="25"/>
      <c r="O1009" s="25"/>
      <c r="P1009" s="25"/>
    </row>
    <row r="1010" spans="1:16" ht="16.5" thickBot="1" x14ac:dyDescent="0.25">
      <c r="A1010" s="197"/>
      <c r="B1010" s="25"/>
      <c r="C1010" s="198"/>
      <c r="D1010" s="203"/>
      <c r="E1010" s="25"/>
      <c r="F1010" s="204"/>
      <c r="G1010" s="25"/>
      <c r="H1010" s="25"/>
      <c r="I1010" s="25"/>
      <c r="K1010" s="25"/>
      <c r="L1010" s="25"/>
      <c r="M1010" s="25"/>
      <c r="N1010" s="25"/>
      <c r="O1010" s="25"/>
      <c r="P1010" s="25"/>
    </row>
    <row r="1011" spans="1:16" ht="16.5" thickBot="1" x14ac:dyDescent="0.25">
      <c r="A1011" s="197"/>
      <c r="B1011" s="25"/>
      <c r="C1011" s="198"/>
      <c r="D1011" s="203"/>
      <c r="E1011" s="25"/>
      <c r="F1011" s="204"/>
      <c r="G1011" s="25"/>
      <c r="H1011" s="25"/>
      <c r="I1011" s="25"/>
      <c r="K1011" s="25"/>
      <c r="L1011" s="25"/>
      <c r="M1011" s="25"/>
      <c r="N1011" s="25"/>
      <c r="O1011" s="25"/>
      <c r="P1011" s="25"/>
    </row>
    <row r="1012" spans="1:16" ht="16.5" thickBot="1" x14ac:dyDescent="0.25">
      <c r="A1012" s="197"/>
      <c r="B1012" s="25"/>
      <c r="C1012" s="198"/>
      <c r="D1012" s="203"/>
      <c r="E1012" s="25"/>
      <c r="F1012" s="204"/>
      <c r="G1012" s="25"/>
      <c r="H1012" s="25"/>
      <c r="I1012" s="25"/>
      <c r="K1012" s="25"/>
      <c r="L1012" s="25"/>
      <c r="M1012" s="25"/>
      <c r="N1012" s="25"/>
      <c r="O1012" s="25"/>
      <c r="P1012" s="25"/>
    </row>
    <row r="1013" spans="1:16" ht="16.5" thickBot="1" x14ac:dyDescent="0.25">
      <c r="A1013" s="197"/>
      <c r="B1013" s="25"/>
      <c r="C1013" s="198"/>
      <c r="D1013" s="203"/>
      <c r="E1013" s="25"/>
      <c r="F1013" s="204"/>
      <c r="G1013" s="25"/>
      <c r="H1013" s="25"/>
      <c r="I1013" s="25"/>
      <c r="K1013" s="25"/>
      <c r="L1013" s="25"/>
      <c r="M1013" s="25"/>
      <c r="N1013" s="25"/>
      <c r="O1013" s="25"/>
      <c r="P1013" s="25"/>
    </row>
    <row r="1014" spans="1:16" ht="16.5" thickBot="1" x14ac:dyDescent="0.25">
      <c r="A1014" s="197"/>
      <c r="B1014" s="25"/>
      <c r="C1014" s="198"/>
      <c r="D1014" s="203"/>
      <c r="E1014" s="25"/>
      <c r="F1014" s="204"/>
      <c r="G1014" s="25"/>
      <c r="H1014" s="25"/>
      <c r="I1014" s="25"/>
      <c r="K1014" s="25"/>
      <c r="L1014" s="25"/>
      <c r="M1014" s="25"/>
      <c r="N1014" s="25"/>
      <c r="O1014" s="25"/>
      <c r="P1014" s="25"/>
    </row>
    <row r="1015" spans="1:16" ht="16.5" thickBot="1" x14ac:dyDescent="0.25">
      <c r="A1015" s="197"/>
      <c r="B1015" s="25"/>
      <c r="C1015" s="198"/>
      <c r="D1015" s="203"/>
      <c r="E1015" s="25"/>
      <c r="F1015" s="204"/>
      <c r="G1015" s="25"/>
      <c r="H1015" s="25"/>
      <c r="I1015" s="25"/>
      <c r="K1015" s="25"/>
      <c r="L1015" s="25"/>
      <c r="M1015" s="25"/>
      <c r="N1015" s="25"/>
      <c r="O1015" s="25"/>
      <c r="P1015" s="25"/>
    </row>
    <row r="1016" spans="1:16" ht="16.5" thickBot="1" x14ac:dyDescent="0.25">
      <c r="A1016" s="197"/>
      <c r="B1016" s="25"/>
      <c r="C1016" s="198"/>
      <c r="D1016" s="203"/>
      <c r="E1016" s="25"/>
      <c r="F1016" s="204"/>
      <c r="G1016" s="25"/>
      <c r="H1016" s="25"/>
      <c r="I1016" s="25"/>
      <c r="K1016" s="25"/>
      <c r="L1016" s="25"/>
      <c r="M1016" s="25"/>
      <c r="N1016" s="25"/>
      <c r="O1016" s="25"/>
      <c r="P1016" s="25"/>
    </row>
    <row r="1017" spans="1:16" ht="16.5" thickBot="1" x14ac:dyDescent="0.25">
      <c r="A1017" s="197"/>
      <c r="B1017" s="25"/>
      <c r="C1017" s="198"/>
      <c r="D1017" s="203"/>
      <c r="E1017" s="25"/>
      <c r="F1017" s="204"/>
      <c r="G1017" s="25"/>
      <c r="H1017" s="25"/>
      <c r="I1017" s="25"/>
      <c r="K1017" s="25"/>
      <c r="L1017" s="25"/>
      <c r="M1017" s="25"/>
      <c r="N1017" s="25"/>
      <c r="O1017" s="25"/>
      <c r="P1017" s="25"/>
    </row>
    <row r="1018" spans="1:16" ht="16.5" thickBot="1" x14ac:dyDescent="0.25">
      <c r="A1018" s="197"/>
      <c r="B1018" s="25"/>
      <c r="C1018" s="198"/>
      <c r="D1018" s="203"/>
      <c r="E1018" s="25"/>
      <c r="F1018" s="204"/>
      <c r="G1018" s="25"/>
      <c r="H1018" s="25"/>
      <c r="I1018" s="25"/>
      <c r="K1018" s="25"/>
      <c r="L1018" s="25"/>
      <c r="M1018" s="25"/>
      <c r="N1018" s="25"/>
      <c r="O1018" s="25"/>
      <c r="P1018" s="25"/>
    </row>
    <row r="1019" spans="1:16" ht="16.5" thickBot="1" x14ac:dyDescent="0.25">
      <c r="A1019" s="197"/>
      <c r="B1019" s="25"/>
      <c r="C1019" s="198"/>
      <c r="D1019" s="203"/>
      <c r="E1019" s="25"/>
      <c r="F1019" s="204"/>
      <c r="G1019" s="25"/>
      <c r="H1019" s="25"/>
      <c r="I1019" s="25"/>
      <c r="K1019" s="25"/>
      <c r="L1019" s="25"/>
      <c r="M1019" s="25"/>
      <c r="N1019" s="25"/>
      <c r="O1019" s="25"/>
      <c r="P1019" s="25"/>
    </row>
    <row r="1020" spans="1:16" ht="16.5" thickBot="1" x14ac:dyDescent="0.25">
      <c r="A1020" s="197"/>
      <c r="B1020" s="25"/>
      <c r="C1020" s="198"/>
      <c r="D1020" s="203"/>
      <c r="E1020" s="25"/>
      <c r="F1020" s="204"/>
      <c r="G1020" s="25"/>
      <c r="H1020" s="25"/>
      <c r="I1020" s="25"/>
      <c r="K1020" s="25"/>
      <c r="L1020" s="25"/>
      <c r="M1020" s="25"/>
      <c r="N1020" s="25"/>
      <c r="O1020" s="25"/>
      <c r="P1020" s="25"/>
    </row>
    <row r="1021" spans="1:16" ht="16.5" thickBot="1" x14ac:dyDescent="0.25">
      <c r="A1021" s="197"/>
      <c r="B1021" s="25"/>
      <c r="C1021" s="198"/>
      <c r="D1021" s="203"/>
      <c r="E1021" s="25"/>
      <c r="F1021" s="204"/>
      <c r="G1021" s="25"/>
      <c r="H1021" s="25"/>
      <c r="I1021" s="25"/>
      <c r="K1021" s="25"/>
      <c r="L1021" s="25"/>
      <c r="M1021" s="25"/>
      <c r="N1021" s="25"/>
      <c r="O1021" s="25"/>
      <c r="P1021" s="25"/>
    </row>
    <row r="1022" spans="1:16" ht="16.5" thickBot="1" x14ac:dyDescent="0.25">
      <c r="A1022" s="197"/>
      <c r="B1022" s="25"/>
      <c r="C1022" s="198"/>
      <c r="D1022" s="203"/>
      <c r="E1022" s="25"/>
      <c r="F1022" s="204"/>
      <c r="G1022" s="25"/>
      <c r="H1022" s="25"/>
      <c r="I1022" s="25"/>
      <c r="K1022" s="25"/>
      <c r="L1022" s="25"/>
      <c r="M1022" s="25"/>
      <c r="N1022" s="25"/>
      <c r="O1022" s="25"/>
      <c r="P1022" s="25"/>
    </row>
    <row r="1023" spans="1:16" ht="16.5" thickBot="1" x14ac:dyDescent="0.25">
      <c r="A1023" s="197"/>
      <c r="B1023" s="25"/>
      <c r="C1023" s="198"/>
      <c r="D1023" s="203"/>
      <c r="E1023" s="25"/>
      <c r="F1023" s="204"/>
      <c r="G1023" s="25"/>
      <c r="H1023" s="25"/>
      <c r="I1023" s="25"/>
      <c r="K1023" s="25"/>
      <c r="L1023" s="25"/>
      <c r="M1023" s="25"/>
      <c r="N1023" s="25"/>
      <c r="O1023" s="25"/>
      <c r="P1023" s="25"/>
    </row>
    <row r="1024" spans="1:16" ht="16.5" thickBot="1" x14ac:dyDescent="0.25">
      <c r="A1024" s="197"/>
      <c r="B1024" s="25"/>
      <c r="C1024" s="198"/>
      <c r="D1024" s="203"/>
      <c r="E1024" s="25"/>
      <c r="F1024" s="204"/>
      <c r="G1024" s="25"/>
      <c r="H1024" s="25"/>
      <c r="I1024" s="25"/>
      <c r="K1024" s="25"/>
      <c r="L1024" s="25"/>
      <c r="M1024" s="25"/>
      <c r="N1024" s="25"/>
      <c r="O1024" s="25"/>
      <c r="P1024" s="25"/>
    </row>
    <row r="1025" spans="1:16" ht="16.5" thickBot="1" x14ac:dyDescent="0.25">
      <c r="A1025" s="197"/>
      <c r="B1025" s="25"/>
      <c r="C1025" s="198"/>
      <c r="D1025" s="203"/>
      <c r="E1025" s="25"/>
      <c r="F1025" s="204"/>
      <c r="G1025" s="25"/>
      <c r="H1025" s="25"/>
      <c r="I1025" s="25"/>
      <c r="K1025" s="25"/>
      <c r="L1025" s="25"/>
      <c r="M1025" s="25"/>
      <c r="N1025" s="25"/>
      <c r="O1025" s="25"/>
      <c r="P1025" s="25"/>
    </row>
    <row r="1026" spans="1:16" ht="16.5" thickBot="1" x14ac:dyDescent="0.25">
      <c r="A1026" s="197"/>
      <c r="B1026" s="25"/>
      <c r="C1026" s="198"/>
      <c r="D1026" s="203"/>
      <c r="E1026" s="25"/>
      <c r="F1026" s="204"/>
      <c r="G1026" s="25"/>
      <c r="H1026" s="25"/>
      <c r="I1026" s="25"/>
      <c r="K1026" s="25"/>
      <c r="L1026" s="25"/>
      <c r="M1026" s="25"/>
      <c r="N1026" s="25"/>
      <c r="O1026" s="25"/>
      <c r="P1026" s="25"/>
    </row>
    <row r="1027" spans="1:16" x14ac:dyDescent="0.2">
      <c r="A1027" s="197"/>
      <c r="B1027" s="25"/>
      <c r="C1027" s="198"/>
      <c r="D1027" s="205"/>
      <c r="E1027" s="25"/>
      <c r="F1027" s="204"/>
      <c r="G1027" s="25"/>
      <c r="H1027" s="25"/>
      <c r="I1027" s="25"/>
      <c r="K1027" s="25"/>
      <c r="L1027" s="25"/>
      <c r="M1027" s="25"/>
      <c r="N1027" s="25"/>
      <c r="O1027" s="25"/>
      <c r="P1027" s="25"/>
    </row>
  </sheetData>
  <sheetProtection algorithmName="SHA-512" hashValue="GkVC4LmeTFDd58vKmyU6GufHwxeK2aGrJLm/PkNi/A9eblPU98GQ4O9ij0Fx+QspJPDhc4qNEXn23KjtPF5O4Q==" saltValue="vhCvKPms8HOKIAivLGDlLg=="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1" r:id="rId16" xr:uid="{E3B8A2B0-F8E8-426C-96B6-10E5C46EDCE2}"/>
    <hyperlink ref="R42" r:id="rId17" xr:uid="{72B344C4-E5FA-4C73-BA52-A3FC7AA032C3}"/>
    <hyperlink ref="R40" r:id="rId18" xr:uid="{D8448E86-DC9E-4A8F-8284-296AAC3B71C4}"/>
    <hyperlink ref="R39" r:id="rId19" xr:uid="{98836AB6-9D6C-46D9-A270-08E5469C00E0}"/>
    <hyperlink ref="R43" r:id="rId20" xr:uid="{6CA2196A-5F66-46E9-BE87-D8F83D7DF858}"/>
    <hyperlink ref="R44" r:id="rId21" xr:uid="{BE982653-F14C-40E5-9D8A-E1B95C6E9FAC}"/>
    <hyperlink ref="R23" r:id="rId22" xr:uid="{237EECEA-62E1-41A6-A3F6-6017AFCA2D30}"/>
    <hyperlink ref="R24" r:id="rId23" xr:uid="{AC887E27-ACE0-4202-8580-44A101766D8F}"/>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F12" sqref="F12"/>
    </sheetView>
  </sheetViews>
  <sheetFormatPr defaultColWidth="11.42578125" defaultRowHeight="12.75" x14ac:dyDescent="0.2"/>
  <cols>
    <col min="1" max="1" width="40" style="11" customWidth="1"/>
    <col min="2" max="2" width="0.85546875" style="11" customWidth="1"/>
    <col min="3" max="8" width="17.7109375" style="11" customWidth="1"/>
    <col min="9" max="9" width="21.140625" style="11" bestFit="1" customWidth="1"/>
    <col min="10" max="10" width="25.28515625" style="11" bestFit="1" customWidth="1"/>
    <col min="11" max="11" width="25.85546875" style="11" customWidth="1"/>
    <col min="12" max="12" width="8.42578125" style="11" customWidth="1"/>
    <col min="13" max="13" width="10.28515625" style="11" customWidth="1"/>
    <col min="14" max="16384" width="11.42578125" style="11"/>
  </cols>
  <sheetData>
    <row r="1" spans="1:10" ht="51" customHeight="1" thickBot="1" x14ac:dyDescent="0.25">
      <c r="A1" s="501"/>
      <c r="B1" s="502"/>
      <c r="C1" s="1205" t="s">
        <v>1735</v>
      </c>
      <c r="D1" s="1205"/>
      <c r="E1" s="1205"/>
      <c r="F1" s="1205"/>
      <c r="G1" s="1205"/>
      <c r="H1" s="1205"/>
      <c r="I1" s="1205"/>
      <c r="J1" s="1206"/>
    </row>
    <row r="2" spans="1:10" ht="3.75" customHeight="1" thickBot="1" x14ac:dyDescent="0.25">
      <c r="A2" s="506"/>
      <c r="B2" s="507"/>
      <c r="C2" s="507"/>
      <c r="D2" s="508"/>
      <c r="E2" s="508"/>
      <c r="F2" s="508"/>
      <c r="G2" s="508"/>
      <c r="H2" s="508"/>
      <c r="I2" s="509"/>
      <c r="J2" s="510"/>
    </row>
    <row r="3" spans="1:10" ht="26.25" customHeight="1" thickBot="1" x14ac:dyDescent="0.25">
      <c r="A3" s="1225" t="s">
        <v>11</v>
      </c>
      <c r="B3" s="1213"/>
      <c r="C3" s="1224" t="s">
        <v>73</v>
      </c>
      <c r="D3" s="1224"/>
      <c r="E3" s="1226" t="s">
        <v>1734</v>
      </c>
      <c r="F3" s="1227"/>
      <c r="G3" s="1224" t="s">
        <v>1679</v>
      </c>
      <c r="H3" s="1224" t="s">
        <v>1680</v>
      </c>
      <c r="I3" s="1224" t="s">
        <v>1681</v>
      </c>
      <c r="J3" s="1224" t="s">
        <v>1682</v>
      </c>
    </row>
    <row r="4" spans="1:10" ht="24" customHeight="1" thickBot="1" x14ac:dyDescent="0.25">
      <c r="A4" s="1224"/>
      <c r="B4" s="1213"/>
      <c r="C4" s="784" t="s">
        <v>1683</v>
      </c>
      <c r="D4" s="784" t="s">
        <v>1684</v>
      </c>
      <c r="E4" s="784" t="s">
        <v>1683</v>
      </c>
      <c r="F4" s="784" t="s">
        <v>1684</v>
      </c>
      <c r="G4" s="1210"/>
      <c r="H4" s="1210"/>
      <c r="I4" s="1210"/>
      <c r="J4" s="1210"/>
    </row>
    <row r="5" spans="1:10" ht="20.100000000000001" customHeight="1" thickBot="1" x14ac:dyDescent="0.25">
      <c r="A5" s="458" t="s">
        <v>1726</v>
      </c>
      <c r="B5" s="261"/>
      <c r="C5" s="785" t="str">
        <f>IF(SUMIFS('Calculations - Medical devices'!E:E,'Calculations - Medical devices'!B:B,'6 Medical devices Planning tool'!A5,'Calculations - Medical devices'!D:D,"*"&amp;"General Cargo"&amp;"*")=0,"",SUMIFS('Calculations - Medical devices'!E:E,'Calculations - Medical devices'!B:B,'6 Medical devices Planning tool'!A5,'Calculations - Medical devices'!D:D,"*"&amp;"General Cargo"&amp;"*"))</f>
        <v/>
      </c>
      <c r="D5" s="786" t="str">
        <f>IF(SUMIFS('Calculations - Medical devices'!F:F,'Calculations - Medical devices'!B:B,'6 Medical devices Planning tool'!A5,'Calculations - Medical devices'!D:D,"*"&amp;"General Cargo"&amp;"*")=0,"",SUMIFS('Calculations - Medical devices'!F:F,'Calculations - Medical devices'!B:B,'6 Medical devices Planning tool'!A5,'Calculations - Medical devices'!D:D,"*"&amp;"General Cargo"&amp;"*"))</f>
        <v/>
      </c>
      <c r="E5" s="786" t="str">
        <f>IF(SUMIFS('Calculations - Medical devices'!E:E,'Calculations - Medical devices'!B:B,'6 Medical devices Planning tool'!A5,'Calculations - Medical devices'!D:D,"*"&amp;"Dangerous"&amp;"*")=0,"",SUMIFS('Calculations - Medical devices'!E:E,'Calculations - Medical devices'!B:B,'6 Medical devices Planning tool'!A5,'Calculations - Medical devices'!D:D,"*"&amp;"Dangerous"&amp;"*"))</f>
        <v/>
      </c>
      <c r="F5" s="1129" t="str">
        <f>IF(SUMIFS('Calculations - Medical devices'!F:F,'Calculations - Medical devices'!B:B,'6 Medical devices Planning tool'!A5,'Calculations - Medical devices'!D:D,"*"&amp;"Dangerous"&amp;"*")=0,"",SUMIFS('Calculations - Medical devices'!F:F,'Calculations - Medical devices'!B:B,'6 Medical devices Planning tool'!A5,'Calculations - Medical devices'!D:D,"*"&amp;"Dangerous"&amp;"*"))</f>
        <v/>
      </c>
      <c r="G5" s="783" t="str">
        <f>IF(SUMIFS('Calculations - Medical devices'!G:G,'Calculations - Medical devices'!D:D,"N/A",'Calculations - Medical devices'!B:B,A5)=0,"",SUMIFS('Calculations - Medical devices'!G:G,'Calculations - Medical devices'!D:D,"N/A",'Calculations - Medical devices'!B:B,A5))</f>
        <v/>
      </c>
      <c r="H5" s="504" t="str">
        <f>IF(SUM(SUMIFS('Calculations - Medical devices'!G:G,'Calculations - Medical devices'!B:B,A5,'Calculations - Medical devices'!D:D,"&lt;&gt;N/A"))=0,"",SUM(SUMIFS('Calculations - Medical devices'!G:G,'Calculations - Medical devices'!B:B,A5,'Calculations - Medical devices'!D:D,"&lt;&gt;N/A")))</f>
        <v/>
      </c>
      <c r="I5" s="504"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1130" t="str">
        <f t="shared" ref="J5:J8" si="0">IF(AND(G5="",H5="",I5=""),"",IF(AND(G5="",I5=""),H5,IF(AND(H5="",I5=""),G5,IF(I5="",G5+H5,IF(G5="",H5-I5,IF(H5="",G5-I5,G5+H5-I5))))))</f>
        <v/>
      </c>
    </row>
    <row r="6" spans="1:10" ht="20.100000000000001" customHeight="1" thickBot="1" x14ac:dyDescent="0.25">
      <c r="A6" s="787" t="s">
        <v>1729</v>
      </c>
      <c r="B6" s="261"/>
      <c r="C6" s="788" t="str">
        <f>IF(SUMIFS('Calculations - Medical devices'!E:E,'Calculations - Medical devices'!B:B,'6 Medical devices Planning tool'!A6,'Calculations - Medical devices'!D:D,"*"&amp;"General Cargo"&amp;"*")=0,"",SUMIFS('Calculations - Medical devices'!E:E,'Calculations - Medical devices'!B:B,'6 Medical devices Planning tool'!A6,'Calculations - Medical devices'!D:D,"*"&amp;"General Cargo"&amp;"*"))</f>
        <v/>
      </c>
      <c r="D6" s="789" t="str">
        <f>IF(SUMIFS('Calculations - Medical devices'!F:F,'Calculations - Medical devices'!B:B,'6 Medical devices Planning tool'!A6,'Calculations - Medical devices'!D:D,"*"&amp;"General Cargo"&amp;"*")=0,"",SUMIFS('Calculations - Medical devices'!F:F,'Calculations - Medical devices'!B:B,'6 Medical devices Planning tool'!A6,'Calculations - Medical devices'!D:D,"*"&amp;"General Cargo"&amp;"*"))</f>
        <v/>
      </c>
      <c r="E6" s="789" t="str">
        <f>IF(SUMIFS('Calculations - Medical devices'!E:E,'Calculations - Medical devices'!B:B,'6 Medical devices Planning tool'!A6,'Calculations - Medical devices'!D:D,"*"&amp;"Dangerous"&amp;"*")=0,"",SUMIFS('Calculations - Medical devices'!E:E,'Calculations - Medical devices'!B:B,'6 Medical devices Planning tool'!A6,'Calculations - Medical devices'!D:D,"*"&amp;"Dangerous"&amp;"*"))</f>
        <v/>
      </c>
      <c r="F6" s="790" t="str">
        <f>IF(SUMIFS('Calculations - Medical devices'!F:F,'Calculations - Medical devices'!B:B,'6 Medical devices Planning tool'!A6,'Calculations - Medical devices'!D:D,"*"&amp;"Dangerous"&amp;"*")=0,"",SUMIFS('Calculations - Medical devices'!F:F,'Calculations - Medical devices'!B:B,'6 Medical devices Planning tool'!A6,'Calculations - Medical devices'!D:D,"*"&amp;"Dangerous"&amp;"*"))</f>
        <v/>
      </c>
      <c r="G6" s="862" t="str">
        <f>IF(SUMIFS('Calculations - Medical devices'!G:G,'Calculations - Medical devices'!D:D,"N/A",'Calculations - Medical devices'!B:B,A6)=0,"",SUMIFS('Calculations - Medical devices'!G:G,'Calculations - Medical devices'!D:D,"N/A",'Calculations - Medical devices'!B:B,A6))</f>
        <v/>
      </c>
      <c r="H6" s="863" t="str">
        <f>IF(SUM(SUMIFS('Calculations - Medical devices'!G:G,'Calculations - Medical devices'!B:B,A6,'Calculations - Medical devices'!D:D,"&lt;&gt;N/A"))=0,"",SUM(SUMIFS('Calculations - Medical devices'!G:G,'Calculations - Medical devices'!B:B,A6,'Calculations - Medical devices'!D:D,"&lt;&gt;N/A")))</f>
        <v/>
      </c>
      <c r="I6" s="926"/>
      <c r="J6" s="471" t="str">
        <f t="shared" si="0"/>
        <v/>
      </c>
    </row>
    <row r="7" spans="1:10" ht="20.100000000000001" customHeight="1" thickBot="1" x14ac:dyDescent="0.25">
      <c r="A7" s="458" t="s">
        <v>1725</v>
      </c>
      <c r="B7" s="261"/>
      <c r="C7" s="785" t="str">
        <f>IF(SUMIFS('Calculations - Medical devices'!E:E,'Calculations - Medical devices'!B:B,'6 Medical devices Planning tool'!A7,'Calculations - Medical devices'!D:D,"*"&amp;"General Cargo"&amp;"*")=0,"",SUMIFS('Calculations - Medical devices'!E:E,'Calculations - Medical devices'!B:B,'6 Medical devices Planning tool'!A7,'Calculations - Medical devices'!D:D,"*"&amp;"General Cargo"&amp;"*"))</f>
        <v/>
      </c>
      <c r="D7" s="786" t="str">
        <f>IF(SUMIFS('Calculations - Medical devices'!F:F,'Calculations - Medical devices'!B:B,'6 Medical devices Planning tool'!A7,'Calculations - Medical devices'!D:D,"*"&amp;"General Cargo"&amp;"*")=0,"",SUMIFS('Calculations - Medical devices'!F:F,'Calculations - Medical devices'!B:B,'6 Medical devices Planning tool'!A7,'Calculations - Medical devices'!D:D,"*"&amp;"General Cargo"&amp;"*"))</f>
        <v/>
      </c>
      <c r="E7" s="924" t="str">
        <f>IF(SUMIFS('Calculations - Medical devices'!E:E,'Calculations - Medical devices'!B:B,'6 Medical devices Planning tool'!A7,'Calculations - Medical devices'!D:D,"*"&amp;"Dangerous"&amp;"*")=0,"",SUMIFS('Calculations - Medical devices'!E:E,'Calculations - Medical devices'!B:B,'6 Medical devices Planning tool'!A7,'Calculations - Medical devices'!D:D,"*"&amp;"Dangerous"&amp;"*"))</f>
        <v/>
      </c>
      <c r="F7" s="928" t="str">
        <f>IF(SUMIFS('Calculations - Medical devices'!F:F,'Calculations - Medical devices'!B:B,'6 Medical devices Planning tool'!A7,'Calculations - Medical devices'!D:D,"*"&amp;"Dangerous"&amp;"*")=0,"",SUMIFS('Calculations - Medical devices'!F:F,'Calculations - Medical devices'!B:B,'6 Medical devices Planning tool'!A7,'Calculations - Medical devices'!D:D,"*"&amp;"Dangerous"&amp;"*"))</f>
        <v/>
      </c>
      <c r="G7" s="783" t="str">
        <f>IF(SUMIFS('Calculations - Medical devices'!G:G,'Calculations - Medical devices'!D:D,"N/A",'Calculations - Medical devices'!B:B,A7)=0,"",SUMIFS('Calculations - Medical devices'!G:G,'Calculations - Medical devices'!D:D,"N/A",'Calculations - Medical devices'!B:B,A7))</f>
        <v/>
      </c>
      <c r="H7" s="504" t="str">
        <f>IF(SUM(SUMIFS('Calculations - Medical devices'!G:G,'Calculations - Medical devices'!B:B,A7,'Calculations - Medical devices'!D:D,"&lt;&gt;N/A"))=0,"",SUM(SUMIFS('Calculations - Medical devices'!G:G,'Calculations - Medical devices'!B:B,A7,'Calculations - Medical devices'!D:D,"&lt;&gt;N/A")))</f>
        <v/>
      </c>
      <c r="I7" s="459"/>
      <c r="J7" s="925" t="str">
        <f t="shared" si="0"/>
        <v/>
      </c>
    </row>
    <row r="8" spans="1:10" ht="20.100000000000001" customHeight="1" thickBot="1" x14ac:dyDescent="0.25">
      <c r="A8" s="787" t="s">
        <v>2083</v>
      </c>
      <c r="B8" s="261"/>
      <c r="C8" s="788" t="str">
        <f>IF(SUMIFS('Calculations - Medical devices'!E:E,'Calculations - Medical devices'!B:B,'6 Medical devices Planning tool'!A8,'Calculations - Medical devices'!D:D,"*"&amp;"General Cargo"&amp;"*")=0,"",SUMIFS('Calculations - Medical devices'!E:E,'Calculations - Medical devices'!B:B,'6 Medical devices Planning tool'!A8,'Calculations - Medical devices'!D:D,"*"&amp;"General Cargo"&amp;"*"))</f>
        <v/>
      </c>
      <c r="D8" s="789" t="str">
        <f>IF(SUMIFS('Calculations - Medical devices'!F:F,'Calculations - Medical devices'!B:B,'6 Medical devices Planning tool'!A8,'Calculations - Medical devices'!D:D,"*"&amp;"General Cargo"&amp;"*")=0,"",SUMIFS('Calculations - Medical devices'!F:F,'Calculations - Medical devices'!B:B,'6 Medical devices Planning tool'!A8,'Calculations - Medical devices'!D:D,"*"&amp;"General Cargo"&amp;"*"))</f>
        <v/>
      </c>
      <c r="E8" s="789" t="str">
        <f>IF(SUMIFS('Calculations - Medical devices'!E:E,'Calculations - Medical devices'!B:B,'6 Medical devices Planning tool'!A8,'Calculations - Medical devices'!D:D,"*"&amp;"Dangerous"&amp;"*")=0,"",SUMIFS('Calculations - Medical devices'!E:E,'Calculations - Medical devices'!B:B,'6 Medical devices Planning tool'!A8,'Calculations - Medical devices'!D:D,"*"&amp;"Dangerous"&amp;"*"))</f>
        <v/>
      </c>
      <c r="F8" s="790" t="str">
        <f>IF(SUMIFS('Calculations - Medical devices'!F:F,'Calculations - Medical devices'!B:B,'6 Medical devices Planning tool'!A8,'Calculations - Medical devices'!D:D,"*"&amp;"Dangerous"&amp;"*")=0,"",SUMIFS('Calculations - Medical devices'!F:F,'Calculations - Medical devices'!B:B,'6 Medical devices Planning tool'!A8,'Calculations - Medical devices'!D:D,"*"&amp;"Dangerous"&amp;"*"))</f>
        <v/>
      </c>
      <c r="G8" s="862" t="str">
        <f>IF(SUMIFS('Calculations - Medical devices'!G:G,'Calculations - Medical devices'!D:D,"N/A",'Calculations - Medical devices'!B:B,A8)=0,"",SUMIFS('Calculations - Medical devices'!G:G,'Calculations - Medical devices'!D:D,"N/A",'Calculations - Medical devices'!B:B,A8))</f>
        <v/>
      </c>
      <c r="H8" s="863" t="str">
        <f>IF(SUM(SUMIFS('Calculations - Medical devices'!G:G,'Calculations - Medical devices'!B:B,A8,'Calculations - Medical devices'!D:D,"&lt;&gt;N/A"))=0,"",SUM(SUMIFS('Calculations - Medical devices'!G:G,'Calculations - Medical devices'!B:B,A8,'Calculations - Medical devices'!D:D,"&lt;&gt;N/A")))</f>
        <v/>
      </c>
      <c r="I8" s="926"/>
      <c r="J8" s="471" t="str">
        <f t="shared" si="0"/>
        <v/>
      </c>
    </row>
    <row r="9" spans="1:10" ht="20.100000000000001" customHeight="1" thickBot="1" x14ac:dyDescent="0.25">
      <c r="A9" s="458" t="s">
        <v>2073</v>
      </c>
      <c r="B9" s="261"/>
      <c r="C9" s="785" t="str">
        <f>IF(SUMIFS('Calculations - Medical devices'!E:E,'Calculations - Medical devices'!B:B,'6 Medical devices Planning tool'!A9,'Calculations - Medical devices'!D:D,"*"&amp;"General Cargo"&amp;"*")=0,"",SUMIFS('Calculations - Medical devices'!E:E,'Calculations - Medical devices'!B:B,'6 Medical devices Planning tool'!A9,'Calculations - Medical devices'!D:D,"*"&amp;"General Cargo"&amp;"*"))</f>
        <v/>
      </c>
      <c r="D9" s="786" t="str">
        <f>IF(SUMIFS('Calculations - Medical devices'!F:F,'Calculations - Medical devices'!B:B,'6 Medical devices Planning tool'!A9,'Calculations - Medical devices'!D:D,"*"&amp;"General Cargo"&amp;"*")=0,"",SUMIFS('Calculations - Medical devices'!F:F,'Calculations - Medical devices'!B:B,'6 Medical devices Planning tool'!A9,'Calculations - Medical devices'!D:D,"*"&amp;"General Cargo"&amp;"*"))</f>
        <v/>
      </c>
      <c r="E9" s="924" t="str">
        <f>IF(SUMIFS('Calculations - Medical devices'!E:E,'Calculations - Medical devices'!B:B,'6 Medical devices Planning tool'!A9,'Calculations - Medical devices'!D:D,"*"&amp;"Dangerous"&amp;"*")=0,"",SUMIFS('Calculations - Medical devices'!E:E,'Calculations - Medical devices'!B:B,'6 Medical devices Planning tool'!A9,'Calculations - Medical devices'!D:D,"*"&amp;"Dangerous"&amp;"*"))</f>
        <v/>
      </c>
      <c r="F9" s="928" t="str">
        <f>IF(SUMIFS('Calculations - Medical devices'!F:F,'Calculations - Medical devices'!B:B,'6 Medical devices Planning tool'!A9,'Calculations - Medical devices'!D:D,"*"&amp;"Dangerous"&amp;"*")=0,"",SUMIFS('Calculations - Medical devices'!F:F,'Calculations - Medical devices'!B:B,'6 Medical devices Planning tool'!A9,'Calculations - Medical devices'!D:D,"*"&amp;"Dangerous"&amp;"*"))</f>
        <v/>
      </c>
      <c r="G9" s="783" t="str">
        <f>IF(SUMIFS('Calculations - Medical devices'!G:G,'Calculations - Medical devices'!D:D,"N/A",'Calculations - Medical devices'!B:B,A9)=0,"",SUMIFS('Calculations - Medical devices'!G:G,'Calculations - Medical devices'!D:D,"N/A",'Calculations - Medical devices'!B:B,A9))</f>
        <v/>
      </c>
      <c r="H9" s="504" t="str">
        <f>IF(SUM(SUMIFS('Calculations - Medical devices'!G:G,'Calculations - Medical devices'!B:B,A9,'Calculations - Medical devices'!D:D,"&lt;&gt;N/A"))=0,"",SUM(SUMIFS('Calculations - Medical devices'!G:G,'Calculations - Medical devices'!B:B,A9,'Calculations - Medical devices'!D:D,"&lt;&gt;N/A")))</f>
        <v/>
      </c>
      <c r="I9" s="504"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925" t="str">
        <f>IF(AND(G9="",H9="",I9=""),"",IF(AND(G9="",I9=""),H9,IF(AND(H9="",I9=""),G9,IF(I9="",G9+H9,IF(G9="",H9-I9,IF(H9="",G9-I9,G9+H9-I9))))))</f>
        <v/>
      </c>
    </row>
    <row r="10" spans="1:10" ht="20.100000000000001" customHeight="1" thickBot="1" x14ac:dyDescent="0.25">
      <c r="A10" s="787" t="s">
        <v>1736</v>
      </c>
      <c r="B10" s="461"/>
      <c r="C10" s="859">
        <f t="shared" ref="C10:D10" si="1">SUM(C5:C9)</f>
        <v>0</v>
      </c>
      <c r="D10" s="859">
        <f t="shared" si="1"/>
        <v>0</v>
      </c>
      <c r="E10" s="859">
        <f>SUM(E5:E9)</f>
        <v>0</v>
      </c>
      <c r="F10" s="929">
        <f>SUM(F5:F9)</f>
        <v>0</v>
      </c>
      <c r="G10" s="861"/>
      <c r="H10" s="861"/>
      <c r="I10" s="927" t="s">
        <v>1689</v>
      </c>
      <c r="J10" s="860">
        <f>SUM(J5:J9)</f>
        <v>0</v>
      </c>
    </row>
    <row r="11" spans="1:10" ht="23.25" customHeight="1" thickBot="1" x14ac:dyDescent="0.25">
      <c r="I11" s="864" t="s">
        <v>1737</v>
      </c>
      <c r="J11" s="858">
        <f>SUM(C10,E10)</f>
        <v>0</v>
      </c>
    </row>
    <row r="12" spans="1:10" ht="21" customHeight="1" thickBot="1" x14ac:dyDescent="0.25">
      <c r="I12" s="856" t="s">
        <v>1691</v>
      </c>
      <c r="J12" s="857">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734"/>
    <col min="8" max="8" width="47.5703125" bestFit="1" customWidth="1"/>
    <col min="9" max="9" width="25.42578125" bestFit="1" customWidth="1"/>
  </cols>
  <sheetData>
    <row r="1" spans="1:8" x14ac:dyDescent="0.2">
      <c r="A1" t="s">
        <v>1712</v>
      </c>
      <c r="B1" t="s">
        <v>11</v>
      </c>
      <c r="C1" t="s">
        <v>1713</v>
      </c>
      <c r="D1" t="s">
        <v>15</v>
      </c>
      <c r="E1" t="s">
        <v>1738</v>
      </c>
      <c r="F1" s="734" t="s">
        <v>1714</v>
      </c>
      <c r="G1" t="s">
        <v>1716</v>
      </c>
      <c r="H1" t="s">
        <v>1717</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200038</v>
      </c>
      <c r="B39" s="2" t="str">
        <f>'5 MD Ordering list'!E41</f>
        <v>Qure.ai Technologies</v>
      </c>
      <c r="C39" s="2">
        <f>'5 MD Ordering list'!F41</f>
        <v>0</v>
      </c>
      <c r="D39" s="2" t="str">
        <f>'5 MD Ordering list'!J41</f>
        <v>Dangerous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1" ma:contentTypeDescription="Create a new document." ma:contentTypeScope="" ma:versionID="51702e35bf245c1594a2984139749a19">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854580cd07d188584bfd14f32f66ede9"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F6A0B-2B32-479D-AB8E-DF0977413E83}">
  <ds:schemaRef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c69bd284-0105-47cc-b273-367b25aabbd4"/>
    <ds:schemaRef ds:uri="5b2e0fbb-dca3-4af0-8215-88da949fa2ed"/>
    <ds:schemaRef ds:uri="http://www.w3.org/XML/1998/namespace"/>
    <ds:schemaRef ds:uri="http://purl.org/dc/dcmitype/"/>
  </ds:schemaRefs>
</ds:datastoreItem>
</file>

<file path=customXml/itemProps2.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3.xml><?xml version="1.0" encoding="utf-8"?>
<ds:datastoreItem xmlns:ds="http://schemas.openxmlformats.org/officeDocument/2006/customXml" ds:itemID="{DF88A2F6-0F46-47A6-8177-621D46CEE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Diagnostics Categories</vt:lpstr>
      <vt:lpstr>2 Diagnostics Ordering list</vt:lpstr>
      <vt:lpstr>3 Diagnostics Planning tool</vt:lpstr>
      <vt:lpstr>Calculations - Diagnostics</vt:lpstr>
      <vt:lpstr>4 Medical devices categories</vt:lpstr>
      <vt:lpstr>5 MD Ordering list</vt:lpstr>
      <vt:lpstr>6 Medical devices Planning tool</vt:lpstr>
      <vt:lpstr>Calculations - Medical devices</vt:lpstr>
      <vt:lpstr>'2 Diagnostics Ordering list'!Print_Area</vt:lpstr>
      <vt:lpstr>'3 Diagnostics Planning tool'!Print_Area</vt:lpstr>
      <vt:lpstr>'6 Medical devices Planning tool'!Print_Area</vt:lpstr>
      <vt:lpstr>'2 Diagnostics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2024-08-30T13:56:45Z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