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5200" windowHeight="11685" firstSheet="1" activeTab="1"/>
  </bookViews>
  <sheets>
    <sheet name="ORDER INFORMATION" sheetId="1" state="hidden" r:id="rId1"/>
    <sheet name="Diagnostics Ordering list" sheetId="2" r:id="rId2"/>
    <sheet name="Order Summary" sheetId="3" r:id="rId3"/>
  </sheets>
  <externalReferences>
    <externalReference r:id="rId6"/>
    <externalReference r:id="rId7"/>
    <externalReference r:id="rId8"/>
  </externalReferences>
  <definedNames>
    <definedName name="_xlnm._FilterDatabase" localSheetId="1" hidden="1">'Diagnostics Ordering list'!$B$2:$X$556</definedName>
    <definedName name="_xlfn.SUMIFS" hidden="1">#NAME?</definedName>
    <definedName name="batch_process_SC">'[1]Procurement Quantities'!$18:$18</definedName>
    <definedName name="BSC">'[1]Procurement Quantities'!$6:$6</definedName>
    <definedName name="contam_process">'[1]Calculation variables'!$C$22</definedName>
    <definedName name="Country">'[2]List of Lab - 26 Countries'!$A$2:$A$28</definedName>
    <definedName name="decontamination_method">'[1]Calculation variables'!$C$17</definedName>
    <definedName name="kit_ordered">'[1]Procurement Quantities'!$35:$35</definedName>
    <definedName name="lc_contamination">'[1]Calculation variables'!$J$17</definedName>
    <definedName name="LC_positive">'[1]Calculation variables'!$J$19</definedName>
    <definedName name="LC_Repeat_culture">'[1]Calculation variables'!$J$18</definedName>
    <definedName name="LC_repeat_SIRE">'[1]Calculation variables'!$J$24</definedName>
    <definedName name="LJ_Method">'[1]Calculation variables'!$C$16</definedName>
    <definedName name="LPA_Batch">'[1]Procurement Quantities'!$10:$10</definedName>
    <definedName name="NUM_SIRE">'[1]Procurement Quantities'!$20:$20</definedName>
    <definedName name="period">'[1]Calculation variables'!$C$4</definedName>
    <definedName name="period_LC">'[1]Procurement Quantities'!$16:$16</definedName>
    <definedName name="_xlnm.Print_Area" localSheetId="1">'Diagnostics Ordering list'!$A$1:$X$556</definedName>
    <definedName name="_xlnm.Print_Area" localSheetId="2">'Order Summary'!$A$1:$N$21</definedName>
    <definedName name="_xlnm.Print_Titles" localSheetId="1">'Diagnostics Ordering list'!$1:$2</definedName>
    <definedName name="repet">'[1]Calculation variables'!$G$25</definedName>
    <definedName name="repet_process">'[1]Calculation variables'!$C$21</definedName>
    <definedName name="sample">'[1]Procurement Quantities'!$14:$14</definedName>
    <definedName name="SC_positive">'[3]Quantity for next period'!$13:$13</definedName>
    <definedName name="SC_sample">'[3]Quantity for next period'!$8:$8</definedName>
    <definedName name="SC_samples">'[1]Procurement Quantities'!$17:$17</definedName>
    <definedName name="slants">'[1]Calculation variables'!$C$20</definedName>
    <definedName name="staff">'[1]Procurement Quantities'!$5:$5</definedName>
    <definedName name="TB_Culture">'[1]Procurement Quantities'!$19:$19</definedName>
    <definedName name="unit_pack">'[1]Procurement Quantities'!$E:$E</definedName>
    <definedName name="volum_specimen">'[1]Calculation variables'!$C$23</definedName>
  </definedNames>
  <calcPr fullCalcOnLoad="1"/>
</workbook>
</file>

<file path=xl/sharedStrings.xml><?xml version="1.0" encoding="utf-8"?>
<sst xmlns="http://schemas.openxmlformats.org/spreadsheetml/2006/main" count="5572" uniqueCount="1908">
  <si>
    <t>PP-tubes for centrifuge non sterile 50 ml</t>
  </si>
  <si>
    <t>Marker pen</t>
  </si>
  <si>
    <t>Adhesive labels</t>
  </si>
  <si>
    <t>Aluminium foil</t>
  </si>
  <si>
    <t>Plastic-foil</t>
  </si>
  <si>
    <t>Tube brush</t>
  </si>
  <si>
    <t>Disinfectant for floors</t>
  </si>
  <si>
    <t>Liquid soap</t>
  </si>
  <si>
    <t>Disinfectant for hands</t>
  </si>
  <si>
    <t>Single-use paper towels</t>
  </si>
  <si>
    <t>Cotton wool</t>
  </si>
  <si>
    <t>Tissue pulp</t>
  </si>
  <si>
    <t>Salt for dish washer</t>
  </si>
  <si>
    <t>Rinse aid for dish washer</t>
  </si>
  <si>
    <t>Standard reaction tubes 1.5 ml</t>
  </si>
  <si>
    <t>Standard reaction tubes 2 ml</t>
  </si>
  <si>
    <t>PCR tubes</t>
  </si>
  <si>
    <t>Cryo-tags</t>
  </si>
  <si>
    <t>UV Crosslinker</t>
  </si>
  <si>
    <t>Thermocycler, 96 positions for 0.2 ml tubes</t>
  </si>
  <si>
    <t>Plastic bags made from PP</t>
  </si>
  <si>
    <t>Universal glass bottle</t>
  </si>
  <si>
    <t>Latex gloves size S</t>
  </si>
  <si>
    <t>Latex gloves size M</t>
  </si>
  <si>
    <t>Latex gloves size L</t>
  </si>
  <si>
    <t>Tips for Multipette/Combi 5 ml, individually packed</t>
  </si>
  <si>
    <t>Hand lens</t>
  </si>
  <si>
    <t>Filter paper - sheets</t>
  </si>
  <si>
    <t>Filter paper round 185 mm</t>
  </si>
  <si>
    <t>Filter paper round 150 mm</t>
  </si>
  <si>
    <t>Microliter Centrifuge</t>
  </si>
  <si>
    <t>Vacuum tube, 3 m</t>
  </si>
  <si>
    <t>Plastic-foil welder 30 cm</t>
  </si>
  <si>
    <t>Thermic anemometer  with telescope probe</t>
  </si>
  <si>
    <t>Tripod stand with fire mat</t>
  </si>
  <si>
    <t>Magnetic stirrer with heating plate</t>
  </si>
  <si>
    <t>Microfuge / minispin for 0.2-2ml tubes for short-rapid spin down of reagents</t>
  </si>
  <si>
    <t>Automatic filling station</t>
  </si>
  <si>
    <t>Goggles</t>
  </si>
  <si>
    <t>Screw caps with weld in PFTE membrane, 0.2 µm pore size, autoclavable to 140 °C</t>
  </si>
  <si>
    <t>Single use plastic Pasteur-pipettes sterile individually packed</t>
  </si>
  <si>
    <t>Parafilm sealing film</t>
  </si>
  <si>
    <t>Single use syringes, sterile</t>
  </si>
  <si>
    <t>Brain Heart Infusion agar</t>
  </si>
  <si>
    <t>Petri-dishes plastic</t>
  </si>
  <si>
    <t>Petri-dishes glass for reuse</t>
  </si>
  <si>
    <t>Dispenser for disinfectant/soap</t>
  </si>
  <si>
    <t>Bunsen burner</t>
  </si>
  <si>
    <t>Tripod</t>
  </si>
  <si>
    <t>Caped glass tubes for preparing suspension</t>
  </si>
  <si>
    <t>Sterile filling station of culture media 1000ml</t>
  </si>
  <si>
    <t>Sterile filling station of culture media 250ml</t>
  </si>
  <si>
    <t>Stative / Stand</t>
  </si>
  <si>
    <t>Power supply for electrophoresis</t>
  </si>
  <si>
    <t>Electrophoresis chamber</t>
  </si>
  <si>
    <t>Laboratory beaker, low form with graduation and spout,   2000 ml</t>
  </si>
  <si>
    <t xml:space="preserve">Laboratory beaker, low form with graduation and spout,   1000 ml     </t>
  </si>
  <si>
    <t>Laboratory beaker, low form with graduation and spout,     600 ml</t>
  </si>
  <si>
    <t>Laboratory beaker, low form with graduation and spout,     250 ml</t>
  </si>
  <si>
    <t>Laboratory beaker, low form with graduation and spout,     100 ml</t>
  </si>
  <si>
    <t>Glass beads, massive glass, 5 mm diameter</t>
  </si>
  <si>
    <t>Glass beads, massive glass, 3 mm diameter</t>
  </si>
  <si>
    <t>Strainer, stainless steel, 1 grip, 2 eyes, diameter 20 cm</t>
  </si>
  <si>
    <t>Forceps; pointed; straight; 18/8 stainless steel, polished</t>
  </si>
  <si>
    <t>1/2 insert  for baskets</t>
  </si>
  <si>
    <t xml:space="preserve">Upper basket/ injector for  nozzles  </t>
  </si>
  <si>
    <t>Aqua purificator cabinet for two de-mineralising cartridges</t>
  </si>
  <si>
    <t>PCR-Workstation, UV light</t>
  </si>
  <si>
    <t xml:space="preserve">DNA ladder </t>
  </si>
  <si>
    <t>Tri-pod stand for waste bags of ca. 2 litres</t>
  </si>
  <si>
    <t>Safety gas burner</t>
  </si>
  <si>
    <t>Safety gas tubing</t>
  </si>
  <si>
    <t>Electric micro incinerator for loops</t>
  </si>
  <si>
    <t>Stainless steel bucket including lid</t>
  </si>
  <si>
    <t>Precision Incubator</t>
  </si>
  <si>
    <t>Refrigerated bench top centrifuge</t>
  </si>
  <si>
    <t>Funnel, stainless steel 18/8</t>
  </si>
  <si>
    <t>Ion exchanger cartridge</t>
  </si>
  <si>
    <t>Conductivity measuring device</t>
  </si>
  <si>
    <t>Ion exchanger resin for laboratory grade water</t>
  </si>
  <si>
    <t>Fully automatic water distil</t>
  </si>
  <si>
    <t>Balloon HDPE 30 L</t>
  </si>
  <si>
    <t>Balloon HDPE 10 L</t>
  </si>
  <si>
    <t>Stop cock PP</t>
  </si>
  <si>
    <t>Universal test tube rack 16mm</t>
  </si>
  <si>
    <t>Universal test tube rack 18mm</t>
  </si>
  <si>
    <t>Safety-Pipetting Ball</t>
  </si>
  <si>
    <t>Electricity net independent automatic pipetting aid</t>
  </si>
  <si>
    <t>Set of mechanical pipetting aids</t>
  </si>
  <si>
    <t>Pipette washer</t>
  </si>
  <si>
    <t>Desiccator</t>
  </si>
  <si>
    <t>Membrane vacuum pump for desiccator</t>
  </si>
  <si>
    <t>Woulff's flask</t>
  </si>
  <si>
    <t>Ethidium bromide solution,</t>
  </si>
  <si>
    <t>Ethidium bromide powder</t>
  </si>
  <si>
    <t>Transport box for cultures with BioPack insert</t>
  </si>
  <si>
    <t>Electronic maxima-minima-thermometer</t>
  </si>
  <si>
    <t>First Aid Kit for scientific laboratories</t>
  </si>
  <si>
    <t>Electronic precision balance</t>
  </si>
  <si>
    <t>Inspissator for coagulation of egg-based culture media</t>
  </si>
  <si>
    <t>Stainless steel discard  funnel</t>
  </si>
  <si>
    <t>Swan neck bottles - Set</t>
  </si>
  <si>
    <t>Bowl</t>
  </si>
  <si>
    <t>Erlenmeyer flasks - 2000ml</t>
  </si>
  <si>
    <t>Erlenmeyer flasks - 1000ml</t>
  </si>
  <si>
    <t>Erlenmeyer flasks - 500ml</t>
  </si>
  <si>
    <t>Erlenmeyer flasks - 250ml</t>
  </si>
  <si>
    <t>Erlenmeyer flasks - 100ml</t>
  </si>
  <si>
    <t>Erlenmeyer flasks - 50ml</t>
  </si>
  <si>
    <t>Thick-walled glass flask - 2500ml</t>
  </si>
  <si>
    <t>Thick-walled glass flask - 2000ml</t>
  </si>
  <si>
    <t>Thick-walled glass flask - 1000ml</t>
  </si>
  <si>
    <t>Thick-walled glass flask - 500ml</t>
  </si>
  <si>
    <t>Volumetric flasks 1000 ml</t>
  </si>
  <si>
    <t>Volumetric flasks 500 ml</t>
  </si>
  <si>
    <t>Volumetric flasks 250 ml</t>
  </si>
  <si>
    <t>Volumetric flasks 200 ml</t>
  </si>
  <si>
    <t>Volumetric flasks 100 ml</t>
  </si>
  <si>
    <t>Volumetric flasks 50 ml</t>
  </si>
  <si>
    <t>Volumetric flasks 25 ml</t>
  </si>
  <si>
    <t>Volumetric flasks 20 ml</t>
  </si>
  <si>
    <t>Laboratory glassware drying rack</t>
  </si>
  <si>
    <t>Set of spatula</t>
  </si>
  <si>
    <t xml:space="preserve">Laboratory washer-disinfector </t>
  </si>
  <si>
    <t>Floating rack</t>
  </si>
  <si>
    <t xml:space="preserve">Racks with lid (plastic preferred), suitable for cryovial </t>
  </si>
  <si>
    <t>TRIS</t>
  </si>
  <si>
    <t>EDTA</t>
  </si>
  <si>
    <t>Phenol</t>
  </si>
  <si>
    <t xml:space="preserve">Glycerol </t>
  </si>
  <si>
    <t>Potassium dihydrogen phosphate</t>
  </si>
  <si>
    <t>Magnesium sulphate-heptahydrate</t>
  </si>
  <si>
    <t>Sodium hydroxide</t>
  </si>
  <si>
    <t>Flexible thermometer for thermocycler and Twincubator validation: (e.g. GTH 1170 with GTF300)</t>
  </si>
  <si>
    <t>Swivel stool/laboratory chair</t>
  </si>
  <si>
    <t>Mobile container</t>
  </si>
  <si>
    <t>Glycerol ≥ 99%</t>
  </si>
  <si>
    <t>Malachite green oxalate</t>
  </si>
  <si>
    <t>Sodium-L-Glutamate-monohydrate</t>
  </si>
  <si>
    <t>Cetylpyridinium chloride monohydrate</t>
  </si>
  <si>
    <t>Sodium chloride</t>
  </si>
  <si>
    <t xml:space="preserve"> 5-Sulfosalicylic acid dihydrate</t>
  </si>
  <si>
    <t>Tween® 80</t>
  </si>
  <si>
    <t>Hydrogen peroxide</t>
  </si>
  <si>
    <t>Sulphanilamide</t>
  </si>
  <si>
    <t>Dimethyl sulfoxide</t>
  </si>
  <si>
    <t>Ethionamide</t>
  </si>
  <si>
    <t>Ofloxacin</t>
  </si>
  <si>
    <t>Ethambutol</t>
  </si>
  <si>
    <t>Dihydro-streptomycin</t>
  </si>
  <si>
    <t>Nicotinic acid amide</t>
  </si>
  <si>
    <t>Moxifloxacin</t>
  </si>
  <si>
    <t>Agarose</t>
  </si>
  <si>
    <t>Boric acid</t>
  </si>
  <si>
    <t>Sodium acetate trihydrate</t>
  </si>
  <si>
    <t>Gel load buffer</t>
  </si>
  <si>
    <t>Formalin</t>
  </si>
  <si>
    <t>Stable chlorine disinfectant</t>
  </si>
  <si>
    <t>Culture tubes, diameter 16 mm, length 125 mm, wall strength 1mm, thread outside; inner diameter min.13 mm; borosilicate glass with ISO winding, autoclavable screw caps with gasket out of PP or Teflon. Some prefer 18 mm diameter</t>
  </si>
  <si>
    <t>Perforated stainless steel shelf for Universal Hot-air oven</t>
  </si>
  <si>
    <t>Inlay for pipette box</t>
  </si>
  <si>
    <t xml:space="preserve">Cyanogen bromide </t>
  </si>
  <si>
    <t>Waste containers for sharps</t>
  </si>
  <si>
    <t>Racks for cryovials for One hand operation</t>
  </si>
  <si>
    <t>Sterile indicator tape, hot air oven</t>
  </si>
  <si>
    <t>Sterile indicator tape, autoclave</t>
  </si>
  <si>
    <t>Cryo-vial, sterile with cap, for one hand operation</t>
  </si>
  <si>
    <t>UV-light illuminator - Liquid culture - 365 nm</t>
  </si>
  <si>
    <t>UV-light illuminator - Ethidium bromide - 312 nm</t>
  </si>
  <si>
    <t>PP-tubes for centrifuge, non sterile, 15 ml</t>
  </si>
  <si>
    <t>Measuring pipette, short to work inside BSC, sterile, 1 ml</t>
  </si>
  <si>
    <t>Multipette® stream, includes charging adapter</t>
  </si>
  <si>
    <t>1 kg</t>
  </si>
  <si>
    <t>250 ml</t>
  </si>
  <si>
    <t>5 ml</t>
  </si>
  <si>
    <t>10 kg</t>
  </si>
  <si>
    <t>Paper towel box</t>
  </si>
  <si>
    <t>Glass receptable for blender 1l</t>
  </si>
  <si>
    <t>Blender 2x Speed</t>
  </si>
  <si>
    <t>Thermoblock / Thermo heater</t>
  </si>
  <si>
    <t>Thermo heater, exchangeable heating blocks for different standard reaction tubes, range + 5 ºC above ambient to &gt;100  ºC, heating time 25  ºC to 100  ºC ≤ 20 min., uniformity within the block +/- 0,2°C (at 37°C)</t>
  </si>
  <si>
    <t>Cryo-vial, sterile with cap, 2 ml</t>
  </si>
  <si>
    <t xml:space="preserve">Deep-freeze thermometer </t>
  </si>
  <si>
    <t>Plastic bags - 30L</t>
  </si>
  <si>
    <t>Stand for 30L plastic bags</t>
  </si>
  <si>
    <t>Syringe filter for single use, sterile</t>
  </si>
  <si>
    <t>Reagent Quick Chiller</t>
  </si>
  <si>
    <t xml:space="preserve">Dispenser-tips Universal 10ml sterile </t>
  </si>
  <si>
    <t>Tips for Multipette/Combi 12.5 ml - individually packed</t>
  </si>
  <si>
    <t>Forceps, individually wrap, sterile</t>
  </si>
  <si>
    <t>Molecular grade water</t>
  </si>
  <si>
    <t>Laboratory coat size L - Disposable - Sterile</t>
  </si>
  <si>
    <t>Laboratory coat size S - Disposable - Sterile</t>
  </si>
  <si>
    <t>Laboratory coat size M - Disposable - Sterile</t>
  </si>
  <si>
    <t>Laboratory beakers; 2000 ml (PP)</t>
  </si>
  <si>
    <t>Laboratory beakers; 100 ml (ETFE)</t>
  </si>
  <si>
    <t>Laboratory beakers; 250 ml (ETFE)</t>
  </si>
  <si>
    <t>Laboratory beakers; 500 ml (ETFE)</t>
  </si>
  <si>
    <t>Laboratory beakers; 1000 ml (ETFE)</t>
  </si>
  <si>
    <t>Disposable loops 10 µl</t>
  </si>
  <si>
    <t>Hand-dispenser pipette, 5 dosage steps, suited for 10ml Tips / Eppendorf</t>
  </si>
  <si>
    <t>Minishaker / Vortex</t>
  </si>
  <si>
    <t>Racks, desinfectable / autoclavable for 1.5/2 ml tubes</t>
  </si>
  <si>
    <t>Universal Hot-air oven - Memmert UFE 600</t>
  </si>
  <si>
    <t>Thermometer for Oven</t>
  </si>
  <si>
    <t>Spray head and 1L bottles</t>
  </si>
  <si>
    <t>Densitometer</t>
  </si>
  <si>
    <t>Measuring pipettes 1 ml - Glass</t>
  </si>
  <si>
    <t>Measuring pipettes 2 ml - Glass</t>
  </si>
  <si>
    <t>Measuring pipettes 5 ml - Glass</t>
  </si>
  <si>
    <t>Measuring pipettes 10 ml - Glass</t>
  </si>
  <si>
    <t>Serological pipette -  10 ml</t>
  </si>
  <si>
    <t>Serological pipette -  5 ml</t>
  </si>
  <si>
    <t>Stand (96) for 0.2 ml pcr tubes / PCR Rack</t>
  </si>
  <si>
    <t>Racks for 1 channel pipette - 6 positions</t>
  </si>
  <si>
    <t>Racks for 1 channel pipette - 4 positions</t>
  </si>
  <si>
    <t>Racks for 1 channel pipette - 3 positions</t>
  </si>
  <si>
    <t>1 set</t>
  </si>
  <si>
    <t>Disinfectant for BSCs surface</t>
  </si>
  <si>
    <t>Disinfectant for cleaning instrument</t>
  </si>
  <si>
    <t>Hand pump for Disinfectant for cleaning instrument</t>
  </si>
  <si>
    <t>Safety box for liquid</t>
  </si>
  <si>
    <t xml:space="preserve">Hand pump for cleaning instrument 10ml dosage </t>
  </si>
  <si>
    <t>Mc Farland Standards kits</t>
  </si>
  <si>
    <t>Rack four different usable sides, high chemical resistant, high temperature resistant and autoclavable</t>
  </si>
  <si>
    <t>Desktop Deep freeze storage box with lid for 1.5 ml cryovials - Plastic</t>
  </si>
  <si>
    <t>Desktop Deep freeze storage box with lid for 1.5 ml cryovials - Cardboard cryobox</t>
  </si>
  <si>
    <t>Test tube rack, 21 holes, with alphanumeric markings, Ø 30mm</t>
  </si>
  <si>
    <t>Isopropanol</t>
  </si>
  <si>
    <t>Culture tubes with screw cap</t>
  </si>
  <si>
    <t>Surgical gown - Cotton - S</t>
  </si>
  <si>
    <t>Surgical gown - Cotton - M</t>
  </si>
  <si>
    <t>Surgical gown - Cotton - L</t>
  </si>
  <si>
    <t>Smock stick starter kit</t>
  </si>
  <si>
    <t>Special pH indicator strips</t>
  </si>
  <si>
    <t>Long 1 ml tips with filter</t>
  </si>
  <si>
    <t>Battery Pack for UPS 700VA</t>
  </si>
  <si>
    <t>Battery Pack for UPS 3000 VA</t>
  </si>
  <si>
    <t>UPS - 3000 VA - 2100W</t>
  </si>
  <si>
    <t>UPS - 700 VA - 500 W</t>
  </si>
  <si>
    <t>3 weeks</t>
  </si>
  <si>
    <t>PCR Workstation: glass sides, which are resistant to UV-cracking and can be cleaned with the medium of choice, equipped with 1 x 25 watt UV-lamp (254 nm), 1x 15 watt white light lamp and 1 x UV/Air cleaner (254 nm).Dimensions: 69x51x57 cm</t>
  </si>
  <si>
    <t>On-Line UPS Vanguard  VGD-3000: UPS capacity 3000 VA 230V sine wave output, 50/60 Hz outlets 4x Iec 320, surge protection RJ11/RJ45,  20-30 min buffer, dimensions 35x22x40 cm</t>
  </si>
  <si>
    <t xml:space="preserve">Battery pack for UPS 3000 VA, to amplify the existing back up time of the UPS up to 150 min, auto select 50/60Hz 220/230/240v +/- 2 % Sinus, with UPS software </t>
  </si>
  <si>
    <t xml:space="preserve">Stainless steel storage cabinet for 2x cartridges  </t>
  </si>
  <si>
    <t>TTM</t>
  </si>
  <si>
    <t xml:space="preserve">Regenerative resin 1l  </t>
  </si>
  <si>
    <t>Dropping funnel with pressure compensation, PTFE plug, made of borosilicate glass 3.3 with graduation, cylindrical, With pressure compensation tube, NS core, NS sleeve and cock plug with threaded safety device. Din 12567, ISO 4800</t>
  </si>
  <si>
    <t xml:space="preserve">Liebherr/Vaust Laboratory refrigerator FKUv 1610/ electronic same unit like LKUv 1610 </t>
  </si>
  <si>
    <t>PHEROstab EV245, 400V, 500mA, 50W (230VAC)/ 131200-001</t>
  </si>
  <si>
    <t xml:space="preserve">Spectroline,  UV - light  illuminator, ETX-20M, 15 Watt 312nm, 20x20cm Filter 15W </t>
  </si>
  <si>
    <t>Genie 2 Vortexer is designed with a solid-state electronic control that provides adjustable speed from 40 to 3200 rpm. Units can be operated in touch or continuous mode using the three-way switch.</t>
  </si>
  <si>
    <t>Gasprofi 1 SCS, safety gas burner, with foot switch, IR sensor, with rest heat display and splash guard</t>
  </si>
  <si>
    <t>Safety gas tube 750mm long, with clamps inner diameter 9mm</t>
  </si>
  <si>
    <t xml:space="preserve">Vaust GGU 1500/ex: same basic model as Liebherr but with Vaust electronic. </t>
  </si>
  <si>
    <t>Waring glass beaker 1l</t>
  </si>
  <si>
    <t>On-Line UPS Vanguard  VGD-700: UPS capacity 700 VA 230V sine wave output, 50/60 Hz outlets 4x Iec 320, surge protection RJ11/RJ45, dimensions W152xd420xH237</t>
  </si>
  <si>
    <t>Cardboard cryobox, 50mm high, white, 136x136mm, with 9x9 inlet</t>
  </si>
  <si>
    <t xml:space="preserve">Gilson pipetman NEO  P100 N (10-100 μl) ISO 8655, Chemical and UV resistant, resistant to disinfectant, autoclavable </t>
  </si>
  <si>
    <t xml:space="preserve">Gilson pipetman NEO  P200 N (20-200 μl) ISO 8655, Chemical and UV resistant, resistant to disinfectant, autoclavable </t>
  </si>
  <si>
    <t>Pipette rack, 6 positions, clear acrilic stand for 6x pipettes</t>
  </si>
  <si>
    <t xml:space="preserve">Gilson pipetman NEO  P1000 N (200-1000 μl) ISO 8655, Chemical and UV resistant, resistant to disinfectant, autoclavable </t>
  </si>
  <si>
    <t xml:space="preserve">Alex Breuer GmbH BIO bottle transport box for cultures with BioPack insert, IATA approved, 2 lt, height  inside 210mm, including label and absorbate material </t>
  </si>
  <si>
    <t xml:space="preserve">Plastic welder, welding rod 300mm, 500W, 230v 50Hz </t>
  </si>
  <si>
    <t xml:space="preserve">TTM soap and disinfectant dispenser , wall mounted, for 1 lt bottles, </t>
  </si>
  <si>
    <t>TTM Wall mounted towel holder for minimum 200 towels</t>
  </si>
  <si>
    <t>UVEX goggle, EN166and 170</t>
  </si>
  <si>
    <t>First Aid Kit for scientific laboratories, content according DIN 13169, with additional eye rinsing bottle, wall mounted, lockable cupboard, door with sealing gasket K932.1</t>
  </si>
  <si>
    <t>Contacto funnel stainless steel, diameter of ramp 22 mm, top diameter 150 mm, total height approx. 170 mm</t>
  </si>
  <si>
    <t>Clavies® Biohazard bag holder for 30lt bags</t>
  </si>
  <si>
    <t>Kartell Automatic Pipette Washer, with 2x baskets and pipette handle, 170 Ø</t>
  </si>
  <si>
    <t>Bürkle stop cock PP 3/4 thread 216-2854</t>
  </si>
  <si>
    <t>VWR Blaubrand®, measuring pipettes 1 ml, graduated in brown 0,01 gdt., conformity certified, with ring mark and lettering in blue, pack of 10 pieces, ISO 835, 612-3152</t>
  </si>
  <si>
    <t>VWR Blaubrand®, measuring pipettes 2 ml, graduated in brown 0,01 gdt., conformity certified, with ring mark and lettering in blue, pack of 10 pieces, ISO 835, 612-3154</t>
  </si>
  <si>
    <t>VWR Blaubrand®, measuring pipettes 5 ml, graduated in brown 0,01 gdt., conformity certified, with ring mark and lettering in blue, pack of 10 pieces, ISO 835, 612-3157</t>
  </si>
  <si>
    <t>VWR Blaubrand®, measuring pipettes 10 ml, graduated in brown 0,01 gdt., conformity certified, with ring mark and lettering in blue, pack of 10 pieces, ISO 835, 612-3159</t>
  </si>
  <si>
    <t xml:space="preserve">Desiccator "Novus", art. No. 1164/20: stress, vacuum density and pressure tested, with std ground stopcock in the  interchangeable cover, Porcelain for desiccators 1175/20, with various perforations and one large hole in centre </t>
  </si>
  <si>
    <t xml:space="preserve">Duran® woulff's bottle kit, H995.1: Pressure plus-screw thread bottle 1000ml, 1 top without filter plate; 2x plastic cutting ring Ø outer 8.6 mm; 2x screw cap GL 14, 1x screw cap GL 45 and 1x silicone ring </t>
  </si>
  <si>
    <t>Silica gel for desiccator, 1 kg, with humidity indicator</t>
  </si>
  <si>
    <t>Volumetric flasks 50 ml, borosilicate 3.3, class A, autoclavable, DIN/ ISO 1042, calibrated IN, with 1 circular mark, toleranz ± 0.06 ml, per piece</t>
  </si>
  <si>
    <t>Volumetric flasks 25 ml, borosilicate 3.3, class A, autoclavable, DIN/ ISO 1042, calibrated IN, with 1 circular mark, toleranz ± 0.04 ml, per piece</t>
  </si>
  <si>
    <t>Volumetric flasks 20 ml, borosilicate 3.3, class A, autoclavable, DIN/ ISO 1042, calibrated IN, with 1 circular mark, toleranz ± 0.04 ml, per piece</t>
  </si>
  <si>
    <t>Funnel soda lime glass, DIN 12445, plain angle 60°, with short and angled -ground stern, Ø 125mm</t>
  </si>
  <si>
    <t>Powder funnel , diameter 100mm, PP transparent</t>
  </si>
  <si>
    <t>Test tube rack stainless steel, 3x12 places, 18mm</t>
  </si>
  <si>
    <t>Test tube rack stainless steel, 3x7 places, 35mm</t>
  </si>
  <si>
    <t>Loop holder, upper part aluminium or stainless steel, with plastic handle, length 240mm, according to Kolle Schwarz</t>
  </si>
  <si>
    <t>Test tube rack, 50 holes, with alphanumeric markings, Ø 18mm</t>
  </si>
  <si>
    <t>Container, Wide Mouth, with Screw Cap HDPE, white
Can be used for foodstuffs. A unit includes the container, a transparent inner seal and a lid with tamper-resistant seal and predetermined breaking point, 2 lt, 1pc</t>
  </si>
  <si>
    <t>Hand lens model 2642100, lens diameter 100mm, 2X</t>
  </si>
  <si>
    <t xml:space="preserve">Bench top bin for small items like pipette tips and micro centrifuge tubes, hinged swinging lid, printed with biohazard symbol, holds 250x250mm autoclavable bags </t>
  </si>
  <si>
    <t>Contacto funnel stainless steel, diameter of ramp 15 mm, top diameter 120 mm, total height approx. 165 mm</t>
  </si>
  <si>
    <t>Sekuroka®-safety bin, standard, capacity 2.1lt, in box of 10 pcs</t>
  </si>
  <si>
    <t>Rack, for centrifuge tubes, 3x6 positions, for 50ml centrifuge tubes or test tubes up to 30mm diameter</t>
  </si>
  <si>
    <t>Carl roth deep freeze thermometer</t>
  </si>
  <si>
    <t>Oven thermometer aluminium 70x75mm 50°~ +300°C 42g</t>
  </si>
  <si>
    <t>Anemometer TSI 9565X and telescopic probe 1962 - to measure velocity of air or gas flow and temperature, with memory function and one test probe</t>
  </si>
  <si>
    <t>Overhead stirrer and universal adaptor, with individual adjustment from 20-100 U/min, for 2 vessels, max weight 1 kg, universal adaptor for vessels from 50-160mm height</t>
  </si>
  <si>
    <t xml:space="preserve">Perforated stainless steel shelf </t>
  </si>
  <si>
    <t>1751 Aerosol tight lids for rotor bucket, set of 4 pcs</t>
  </si>
  <si>
    <t xml:space="preserve">1771 Reducing adapter  for 15 ml/12 ml tubes  Falcon, set of 4 pcs </t>
  </si>
  <si>
    <t xml:space="preserve">1772 Reducing adaptor size 13, 4 times (50ml) Falcon </t>
  </si>
  <si>
    <t>1752 Rotor bucket set of 4 pcs</t>
  </si>
  <si>
    <t>Eppendorf Hand-dispenser pipette, Multipipette ® Plus</t>
  </si>
  <si>
    <t xml:space="preserve">Stainless steel Grid for Memmert UF 260 E3 </t>
  </si>
  <si>
    <t>Disposable nitril gloves, light blue powder free, with structured finger tips length 300mm, strength 0.10 mm, size 6-7 , in spender box, 100 pcs per box</t>
  </si>
  <si>
    <t>Disposable nitril gloves, light blue powder free, with structured finger tips length 300mm, strength 0.10 mm, size 7-8 , in spender box, 100 pcs per box</t>
  </si>
  <si>
    <t>Disposable nitril gloves, light blue powder free, with structured finger tips length 300mm, strength 0.10 mm, size 8-9 , in spender box, 100 pcs per box</t>
  </si>
  <si>
    <t xml:space="preserve">Noba medical examination gloves, latex, powder free, non sterile, packaging 10x 100 pcs </t>
  </si>
  <si>
    <t>Indonesia</t>
  </si>
  <si>
    <t>TB-medium according to Löwenstein- Jensen (basis)</t>
  </si>
  <si>
    <t>BD</t>
  </si>
  <si>
    <t>Glycerol for analyses, 99% Reag. Ph Eur, 1 lt</t>
  </si>
  <si>
    <t xml:space="preserve"> Keep cool 2-8°C</t>
  </si>
  <si>
    <t xml:space="preserve">Potassium dihydrogen phosphate, ≥99.5 %, p.a., ACS, Reagent for phosphate, buffer, molecular biology, KH2PO4 , M 136,09 g/mol, D 2,34, mp ~253 °C, WGK1, EG-No. 2319134, CAS-No. [7778-77-0] </t>
  </si>
  <si>
    <t>L-Asparagin-Monohydrate for biochemical usage › 99%</t>
  </si>
  <si>
    <t>Malachite green oxalate C.I. 42000) for microscopy Certistain®</t>
  </si>
  <si>
    <t>Dangerous goods</t>
  </si>
  <si>
    <t>Glycerol for analyses EMSURE®ACS, Reag. Ph Eur</t>
  </si>
  <si>
    <t>di-Sodium hydrogen phosphate dodecahydrate for analyses EMSURE ® ISO, Reagent Ph Eur</t>
  </si>
  <si>
    <t>N-Acetyl-L-cysteine for biological usage in bottles of 100g</t>
  </si>
  <si>
    <t>Tri-Sodium citrate dihydrate, for analyses EMSURE® ACS, ISO, Reag. Ph Eur&gt;99%</t>
  </si>
  <si>
    <t xml:space="preserve">Cetylpyridinium chloride monohydrate </t>
  </si>
  <si>
    <t>Sodium chloride for analyses EMSURE® ACS, ISO, Reag. Ph Eur&gt;99%</t>
  </si>
  <si>
    <t xml:space="preserve"> 5-Sulfosalicylic acid dihydrate, for synthesis ≥ 99%, 100g plastic bottle</t>
  </si>
  <si>
    <t>Tween® (Polyoxyethene) Ph Eur, NF, JP</t>
  </si>
  <si>
    <t xml:space="preserve">Di-Sodium hydrogen phosphate </t>
  </si>
  <si>
    <t>Cyanogen bromide for synthesis</t>
  </si>
  <si>
    <t>Dimethyl sulfoxide, for analyses &gt; 99,5%, packaging 250ml</t>
  </si>
  <si>
    <t>5g Isoniazid (INH) Free Base</t>
  </si>
  <si>
    <t>RIFAMPICIN R 3501</t>
  </si>
  <si>
    <t>Keep cool - 20°C</t>
  </si>
  <si>
    <t>Kanamycin, for biochemical usage</t>
  </si>
  <si>
    <t>Amikacin, free base</t>
  </si>
  <si>
    <t>Agarose SeaKem LE(Lonza)</t>
  </si>
  <si>
    <t>Boric acid, for analyses EMSURE® ACS, ISO, Reag. Ph Eur &gt; 99.5%</t>
  </si>
  <si>
    <t>Sodium acetate trihydrate, analytical grade</t>
  </si>
  <si>
    <t xml:space="preserve">Ethidium bromide, for bio chemical usage </t>
  </si>
  <si>
    <t>TRIS, &gt; 99%, buffer grade ACS, Reag. Ph Eur 99%</t>
  </si>
  <si>
    <t>Carl Roth 6x Gel load buffer (with Ficoll), 5x1.8ml</t>
  </si>
  <si>
    <t>Formaldehyde solution min. 37% GR for analysis stabilized with about 10% methanol ACS,Reag. Ph Eur 1 * 1 l</t>
  </si>
  <si>
    <t>Phenol, &gt;99.5% p.a. detached crystals, Carbolic acid, Hyrdoxybenzene, C6H6O, M94,11g/mol, bp 181,8°C, d 1,06, flp 79°C mp 40,8°C, ADR 6,1II/WGK 2, EG-No 2036327 plastic bottle 1kg</t>
  </si>
  <si>
    <t>Ethanol/ Isopropanol, 70 %, 5 L bottles</t>
  </si>
  <si>
    <t>Ethidium bromide solution, 500 µg/mL in H2O</t>
  </si>
  <si>
    <t xml:space="preserve">1 set of Mc Farland standards (0.5, 1.0, 2.0, 3.0,4.0) </t>
  </si>
  <si>
    <t xml:space="preserve">Combitips plus 10ml Biopur sterile </t>
  </si>
  <si>
    <t>VWR disposable loop, flexible 10µl, packaging in bags of 10 pcs, in box of 500 pcs</t>
  </si>
  <si>
    <t>Marienfeld, pathological vials, white flint glass, washed with aluminium screw cap, with black rubber seal, 28ml, wide neck.</t>
  </si>
  <si>
    <t xml:space="preserve">Cryo-vial, sterile with cap, 2 ml Material: PP screw cap same material, dimensions: 12.5x49 mm, with stand </t>
  </si>
  <si>
    <t>Vietnam</t>
  </si>
  <si>
    <t>Sekuroka® disposable bag Made of 40 µm thick PP. Heat stable to +134 °C. Transparent, with „Biohazard“ warning, size 420x600mm</t>
  </si>
  <si>
    <t>ACRODISC LC PVDF 0.2µm 25mm</t>
  </si>
  <si>
    <t>Filter paper round, weight approx. 85 g/m², retention &gt; 4µm, diameter 185 mm, packs of 100</t>
  </si>
  <si>
    <t>Filter paper round, weight approx. 85 g/m², retention &gt; 4µm, diameter 150 mm, packs of 100</t>
  </si>
  <si>
    <t>Labels, adhesive 50x19mm, packaging 486 pcs per box (10boxes)</t>
  </si>
  <si>
    <t xml:space="preserve">Labels white, for 2ml tubes, packed in rolls of 1000 pcs </t>
  </si>
  <si>
    <t xml:space="preserve">Drit-heat indicator tape, specially designed for dry heat sterilisation, colour change from green to brown, roll of 50m, 19 mm width </t>
  </si>
  <si>
    <t>Plastic foile, PE, roll of 100m, 300x0.2mm</t>
  </si>
  <si>
    <t>Rotalab® tub brush, length 300mm, Ø25mm, packaging 5 pcs</t>
  </si>
  <si>
    <t>Erlenmeyer, bottle brush length 470mm</t>
  </si>
  <si>
    <t>Spray head with 2 x 1lt bottle</t>
  </si>
  <si>
    <t>Premium liquid soap, 1 lt bottle</t>
  </si>
  <si>
    <t>Paper towels, single use 5000 per box, folded for wall dispenser</t>
  </si>
  <si>
    <t>Nobavit, Cotton wool, 100% cotton, 1kg 40cm width</t>
  </si>
  <si>
    <t>Bench Surface protection, High-quality, smooth, absorbent paper that quickly absorbs liquid spills with a thick, laminated polyethylene layer that prevents seeping onto the work surface, 570x450mm, 50pcs per box</t>
  </si>
  <si>
    <t>Salt: Kontrakalk, 1 box of 6x2 kg</t>
  </si>
  <si>
    <t>Rinse aid, NEODISCHER N, 1lt bottles</t>
  </si>
  <si>
    <t>Centrifuge tube , 15ml, SUPERCLEAR™, material PP, with lid, packaging 500pcs</t>
  </si>
  <si>
    <t>Single PCR Tubes with Attached Caps, 0.2 ml and 0.5 ml PCR tubes with attached caps are compatible with leading thermal cyclers with heated lids, autoclavable, packaging 1000 pcs</t>
  </si>
  <si>
    <t>Pipette filter tipsPP, capacity 5-100µl, free from DNA/RNAse and ATP, length 89mm, autoclavable, sterile, 10 racks of 96 pcs</t>
  </si>
  <si>
    <t>Pipette filter tipsPP, capacity 1-200µl, free from DNA/RNAse and ATP, autoclavable, sterile, 10 racks of 96 pcs</t>
  </si>
  <si>
    <t>Pipette filter tipsPP, capacity 100-1000µl, free from DNA/RNAse and ATP, length 89mm, autoclavable, sterile, 10 racks of 96 pcs</t>
  </si>
  <si>
    <t>Disposable bag, autoclavable up to 121°C, 200x300mm, 40µm, box of 100pcs</t>
  </si>
  <si>
    <t>Parafilm, M for use between -40 to +50°C, length 58m</t>
  </si>
  <si>
    <t>Plastic bottle PE-LD with lid, natural colour/ 500ml</t>
  </si>
  <si>
    <t>Brain Heart infusion Agar, for cultivation of fastidious microorganisms 500g</t>
  </si>
  <si>
    <t>TTM Pasteur pipette unsterile length 155mm, non toxic and controlled, packaging 500 pcs</t>
  </si>
  <si>
    <t xml:space="preserve">Lab coat NOBADRESS single usage, material fibrous web, sterile, single packed, blue, packaging of 20 pcs per box </t>
  </si>
  <si>
    <t>PE shoe cover 21x40, blue, 21cm high, with rubber band, extra strong, rhombus foil with ABS structure, box of 1000 pcs packed in bags of 100pcs</t>
  </si>
  <si>
    <t>Hair cover, PP barrett type, white Ø 48 cm, packaging 1000 pcs per bag in box of 2000 pcs</t>
  </si>
  <si>
    <t>Surgical gown with cuffs, 100% Cotton, plain weave, white, 175 g/m², Closing with binding bands out of main fabric </t>
  </si>
  <si>
    <t>Laboratory coat with cuffs, 100 % Cotton, twill 3/1, white, 205 g/m²,  Rivet closing at front, 3 pockets</t>
  </si>
  <si>
    <t xml:space="preserve">Dräger, Smock sticks starter kit with rubber ball pump, rubber caps, 10 smoke tubes, tube opener </t>
  </si>
  <si>
    <t xml:space="preserve">Dräger, Refill pack for smock sticks 10 pcs </t>
  </si>
  <si>
    <t>Teclu gas burner: diameter of flame exit: outer Ø 18mm, inner Ø mm</t>
  </si>
  <si>
    <t>Swan neck bottles, natural colour with lid and dispenser tube,  set of one each 250, 500, 1000ml</t>
  </si>
  <si>
    <t>Universal bowl, 12l, PP transparent, multi usage for storage and laboratory utensils, 510x345x110mm</t>
  </si>
  <si>
    <t xml:space="preserve">Erlenmeyer flask, borosilicate Din/ ISO 3585, wide neck, graduated, 2000ml </t>
  </si>
  <si>
    <t xml:space="preserve">Erlenmeyer flask, borosilicate Din/ ISO 3585, wide neck, graduated, 1000ml </t>
  </si>
  <si>
    <t xml:space="preserve">Erlenmeyer flask, borosilicate Din/ ISO 3585, wide neck, graduated, 500ml </t>
  </si>
  <si>
    <t xml:space="preserve">Erlenmeyer flask, borosilicate Din/ ISO 3585, wide neck, graduated, 250ml </t>
  </si>
  <si>
    <t xml:space="preserve">Erlenmeyer flask, borosilicate Din/ ISO 3585, wide neck, graduated, 100ml </t>
  </si>
  <si>
    <t xml:space="preserve">Erlenmeyer flask, borosilicate Din/ ISO 3585, wide neck, graduated, 50ml </t>
  </si>
  <si>
    <t>Measuring cyl., transparent PMP (TPX®), tall form, autoclavable, 1000ml,  graduation 10ml, No meniscus, chemically non-absorbent, non-wetting surface, excellent chemical resistance, Can be used with liquids up to +170 °C, ISO 6706</t>
  </si>
  <si>
    <t>Measuring cyl., transparent PMP (TPX®), tall form, autoclavable, 500ml,  graduation 5.0ml, No meniscus, chemically non-absorbent, non-wetting surface, excellent chemical resistance, Can be used with liquids up to +170 °C, ISO 6706</t>
  </si>
  <si>
    <t>Measuring cyl., transparent PMP (TPX®), tall form, autoclavable, 250ml,  graduation 2.0ml, No meniscus, chemically non-absorbent, non-wetting surface, excellent chemical resistance, Can be used with liquids up to +170 °C, ISO 6706</t>
  </si>
  <si>
    <t>Measuring cyl., transparent PMP (TPX®), tall form, autoclavable, 100ml,  graduation 1.0ml, No meniscus, chemically non-absorbent, non-wetting surface, excellent chemical resistance, Can be used with liquids up to +170 °C, ISO 6706</t>
  </si>
  <si>
    <t>Measuring cyl., transparent PMP (TPX®), tall form, autoclavable, 50ml,  graduation 1.0ml, No meniscus, chemically non-absorbent, non-wetting surface, excellent chemical resistance, Can be used with liquids up to +170 °C, ISO 6706</t>
  </si>
  <si>
    <t>Culture media bottle, 2500ml, clear Duran glass</t>
  </si>
  <si>
    <t>Beakers, Low Form, with spout and easy-to-read black printed graduations, very good chemical resistance, good thermal resistance from –100…+150 °C, Autoclavable, ISO 7056, 100ml, graduated</t>
  </si>
  <si>
    <t>Beakers, Low Form, with spout and easy-to-read black printed graduations, very good chemical resistance, good thermal resistance from –100…+150 °C, Autoclavable, ISO 7056, 250ml, graduated</t>
  </si>
  <si>
    <t>Beakers, Low Form, with spout and easy-to-read black printed graduations, very good chemical resistance, good thermal resistance from –100…+150 °C, Autoclavable, ISO 7056, 500ml, graduated</t>
  </si>
  <si>
    <t>Beakers, Low Form, with spout and easy-to-read black printed graduations, very good chemical resistance, good thermal resistance from –100…+150 °C, Autoclavable, ISO 7056, 1000ml, graduated</t>
  </si>
  <si>
    <t xml:space="preserve">Beakers; 2000 ml; PP, ISO 7056 and DIN 12331 max temp. 135°C; low form; with spout and graduation, autoclavable </t>
  </si>
  <si>
    <t>Volumetric Flask, BLAUBRAND®, Class A, blue graduation, conformity certificate, DURAN®, with PP stopper calibrated to contain (TC,In), DIN/ ISO 1042, toleranz 0.4ml, 1000ml</t>
  </si>
  <si>
    <t>Volumetric Flask, BLAUBRAND®, Class A, blue graduation, conformity certificate, DURAN®, with PP stopper calibrated to contain (TC,In), DIN/ ISO 1042, toleranz 0.25ml, 500ml</t>
  </si>
  <si>
    <t>Volumetric Flask, BLAUBRAND®, Class A, blue graduation, conformity certificate, DURAN®, with PP stopper calibrated to contain (TC,In), DIN/ ISO 1042, toleranz 0.15ml, 250ml</t>
  </si>
  <si>
    <t>Volumetric Flask, BLAUBRAND®, Class A, blue graduation, conformity certificate, DURAN®, with PP stopper calibrated to contain (TC,In), DIN/ ISO 1042, toleranz 0.15ml, 200ml</t>
  </si>
  <si>
    <t>Volumetric Flask, BLAUBRAND®, Class A, blue graduation, conformity certificate, DURAN®, with PP stopper calibrated to contain (TC,In), DIN/ ISO 1042, toleranz 0.10ml, 100ml</t>
  </si>
  <si>
    <t xml:space="preserve">Draining rack, wire, pre coated, for 24 glasses/ 20 flasks </t>
  </si>
  <si>
    <t>Strainer, stainless steel, diameter 190mm</t>
  </si>
  <si>
    <t>Set of spatula: stainless steel,  electrolytically polished, length approx. 150 mm,  blade, 40 mm length, width ranging 3,6,9 mm,   6 pieces in most common sizes of double and micro spatulas, 3 of them with spoon 9x5, 5x3, 9x5mm</t>
  </si>
  <si>
    <t>Forceps, stainless steel, anatom. pointed 130mm, polished</t>
  </si>
  <si>
    <t>Floating rack 24 places for tubes 1.5-2ml, yellow, for ultrasonic bath, Set of 5 pcs</t>
  </si>
  <si>
    <t xml:space="preserve">These NiCr 8020 loop, lengths 5cm, with internal diameters (Ø) 4 mm, They are heat resistant and can be flamed to sterilise the loop. </t>
  </si>
  <si>
    <t>Rack, PP autoclavable, for tubes 0,2 - 2,0 ml
 20positions</t>
  </si>
  <si>
    <t>Contacto stainless steel bucket with lid, 10lt</t>
  </si>
  <si>
    <t>Pileusball, STD</t>
  </si>
  <si>
    <t>Ion Exchange Cartridge, particle system, connected directly to water tab, pressure resistant up to 10bar, DIN285 for laboratory glassware washer,  V&amp;A stainless steel can be cleaned and sanitized, unlimited regeneration of the mixed bed resin, environmentally friendly, Flow rate 300/h, capacity 2100L, water quality 0.1-20µS/cm, including RDS quick connection 3/4"</t>
  </si>
  <si>
    <t xml:space="preserve">Hanna Instruments bench pH meter, ph211: with large multifunction display, which indicates the pH- value or V-value and temperature, automatic calibration with 5 pre- programmed std buffers (pH 4.01; 6.86; 7.01; 9.18; 10.01), graphic symbols show the user how to calibrate and use the unit, temperature compensation automatic and manual, pH 0.00 to 14.00, mV ±  1999 (ORP), Range, ± 399.9 (ISE) , °C 0.0 to 100.0, pH 0.01, mV 1 (ORP) Resolution 0.1 (ISE), °C 0.1, pH ± 0.01 m'V ± 1 (ORP), Accuracy ± 0.2 (ISE) ° C ± 0.5      </t>
  </si>
  <si>
    <t>Heating and magnetic stirrer RCT: with basic safety control, adjustable safety circuit of hotplate temperature (50-360 °C), direct connection of medium temperature sensor PT 1000 possible. Including protective hood and Pt 1000 sensor. Magnet stirrer: max stirring volume 20l, motor power input/ output 16/9W, rpm 50 to 1500 min. Heater function: heating power 600 w, digital, temperature range room temperature to 310 °C</t>
  </si>
  <si>
    <t xml:space="preserve">Laborport® N86KN.18: Mini Diaphragm Vacuum pump and compressor single head pump, dry running device used in a wide range of laboratory application, the unit is maintenance free; Transfers, compress and pump down without contamination; the heart of this very compact pump is a KNF structured diaphragm; This patented diaphragm was stressed-optimized using the Finite Elements method; Technical data: delivery (l/min)¹ 6; ultimate vacuum (mbar abs.) 100; operating (bar g) 2.4; permissible glass and ambient temperature +5 to +40°C, 65W,  </t>
  </si>
  <si>
    <t>Soft sorbant granulate material for the transport of chemicals and specimens - 1 unit = 8 kg</t>
  </si>
  <si>
    <t>Magnetic bars set of 12</t>
  </si>
  <si>
    <t>Separate water supply for deionised water + conductivity measure</t>
  </si>
  <si>
    <t>Electronic analytical balance for DST</t>
  </si>
  <si>
    <t>Pipette box with lid for 20 - 25 cm long pipettes</t>
  </si>
  <si>
    <t>Pipette box with lid for 35 cm long pipettes</t>
  </si>
  <si>
    <t>Laboratory beaker, low form with graduation and spout, 1000 ml</t>
  </si>
  <si>
    <t>Laboratory beaker, low form with graduation and spout, 600 m</t>
  </si>
  <si>
    <t>Laboratory beaker, low form with graduation and spout, 250 m</t>
  </si>
  <si>
    <t>Laboratory beaker, low form with graduation and spout, 100 m</t>
  </si>
  <si>
    <t>Ready mixed TB / LJ Base</t>
  </si>
  <si>
    <t>Ethambutol - for laboratory use</t>
  </si>
  <si>
    <t>Nicotinic acid amide - for laboratory use</t>
  </si>
  <si>
    <t>Hand-dispenser pipette, 5 dosage steps, for combitips - LPA</t>
  </si>
  <si>
    <t>1 Kg</t>
  </si>
  <si>
    <t>Screw caps with weld in PFTE membrane</t>
  </si>
  <si>
    <t>Universal test tube rack 28mm</t>
  </si>
  <si>
    <t>Masks FFP2 (N95) - 3M 9320</t>
  </si>
  <si>
    <t>Laboratory coat made of Polypropylene- single use, white, 50 g/m², size L, packaging in box of 50</t>
  </si>
  <si>
    <t>Laboratory coat made of Polypropylene- single use, white, 50 g/m², size M, packaging in box of 50</t>
  </si>
  <si>
    <t>Laboratory coat made of Polypropylene- single use, white, 50 g/m², size S, packaging in box of 50</t>
  </si>
  <si>
    <t>Pipette filter tipsPP, capacity 0.2-20µl, free from DNA/RNAse and ATP, autoclavable, sterile, 10 racks of 96 pcs</t>
  </si>
  <si>
    <t xml:space="preserve"> Detergent/washing Powder</t>
  </si>
  <si>
    <t>Quantity to order</t>
  </si>
  <si>
    <t>Currency</t>
  </si>
  <si>
    <t>Total Cost</t>
  </si>
  <si>
    <t>USD</t>
  </si>
  <si>
    <t>Type of Transport</t>
  </si>
  <si>
    <t>BBL LJ slants w. Glyc. &amp; PACT</t>
  </si>
  <si>
    <t>BACTEC MGIT 960 System</t>
  </si>
  <si>
    <t>AST Carrier Set (8-tube) - 3 carriers</t>
  </si>
  <si>
    <t>AST Carrier Set (2-tube) - 3 carriers</t>
  </si>
  <si>
    <t>AST Carrier Set (3-tube) - 3 carriers</t>
  </si>
  <si>
    <t>AST Carrier Set (4-tube) - 3 carriers</t>
  </si>
  <si>
    <t xml:space="preserve">BD’s MGIT Fluorescence Manual Tube Reader </t>
  </si>
  <si>
    <t>BACTEC MGIT 960 AST transport rack – 445942.</t>
  </si>
  <si>
    <t>AST Carrier Set (5-tube) - 3 carriers</t>
  </si>
  <si>
    <t>Filters, Air MGIT 960 (rectangular) - 445888</t>
  </si>
  <si>
    <t>Filters, Air MGIT 960 (square) - 444374</t>
  </si>
  <si>
    <t>SD</t>
  </si>
  <si>
    <t>30496AM</t>
  </si>
  <si>
    <t>HAIN</t>
  </si>
  <si>
    <t>Thermoshaker / Twincubator</t>
  </si>
  <si>
    <t>Special marker pens for Hain strips (better than pencil, soft grade, which could be used)</t>
  </si>
  <si>
    <t>Special marker pens for Hain strips</t>
  </si>
  <si>
    <t>R003</t>
  </si>
  <si>
    <t xml:space="preserve">1003/5 </t>
  </si>
  <si>
    <t>1003/1</t>
  </si>
  <si>
    <t>Generic</t>
  </si>
  <si>
    <t>Republic of Moldova</t>
  </si>
  <si>
    <t>Bangladesh</t>
  </si>
  <si>
    <t>This order is for how many months :</t>
  </si>
  <si>
    <t>Belarus</t>
  </si>
  <si>
    <t>Cameroun</t>
  </si>
  <si>
    <t>DATA FOR THIS ORDER</t>
  </si>
  <si>
    <t>Cote d'Ivoire</t>
  </si>
  <si>
    <t>Number of samples for processing:</t>
  </si>
  <si>
    <t>Djibouti</t>
  </si>
  <si>
    <t>Numbre of LPA:</t>
  </si>
  <si>
    <t>Ethiopia</t>
  </si>
  <si>
    <t>Number of TB Culture on solid media:</t>
  </si>
  <si>
    <t>Georgia</t>
  </si>
  <si>
    <t>Number of TB Culture on liquid media:</t>
  </si>
  <si>
    <t>Haiti</t>
  </si>
  <si>
    <t>Number of DST on liquid media (SIRE)</t>
  </si>
  <si>
    <t>India</t>
  </si>
  <si>
    <t>Swaziland</t>
  </si>
  <si>
    <t>Tajikistan</t>
  </si>
  <si>
    <t>Uganda</t>
  </si>
  <si>
    <t>Budget Line</t>
  </si>
  <si>
    <t>Sum of Total Cost</t>
  </si>
  <si>
    <t>U.R Tanzania</t>
  </si>
  <si>
    <t>Uzbekistan</t>
  </si>
  <si>
    <t>Grand Total</t>
  </si>
  <si>
    <t>Sum of Total Volume</t>
  </si>
  <si>
    <t>Column Labels</t>
  </si>
  <si>
    <t>Supplier</t>
  </si>
  <si>
    <t>(blank)</t>
  </si>
  <si>
    <t>Kazakhstan</t>
  </si>
  <si>
    <t>Kenya</t>
  </si>
  <si>
    <t>Kyrgyzstan</t>
  </si>
  <si>
    <t>Lesotho</t>
  </si>
  <si>
    <t>Mozambique</t>
  </si>
  <si>
    <t>Myanmar</t>
  </si>
  <si>
    <t>Peru</t>
  </si>
  <si>
    <t>Rwanda</t>
  </si>
  <si>
    <t>Senegal</t>
  </si>
  <si>
    <t>GXIV-4-D</t>
  </si>
  <si>
    <t>GXIV-4-L</t>
  </si>
  <si>
    <t>GX4-4 VAL</t>
  </si>
  <si>
    <t>GXIV-Module</t>
  </si>
  <si>
    <t>Attachable transmitted-light mirror for Primo Star fixed Köhler</t>
  </si>
  <si>
    <t>GXIV-2-L</t>
  </si>
  <si>
    <t>GXIV-2-D</t>
  </si>
  <si>
    <t>CGXMTB-RIF-50</t>
  </si>
  <si>
    <t>Xpert MTB/RIF kit of 50 tests</t>
  </si>
  <si>
    <t>GXXVI-16-L</t>
  </si>
  <si>
    <t>GXXVI-16-D</t>
  </si>
  <si>
    <t>WX04UP36</t>
  </si>
  <si>
    <t>Installation and Training - BSC</t>
  </si>
  <si>
    <t>Installation and Training - Autoclave</t>
  </si>
  <si>
    <t>WX02UP36</t>
  </si>
  <si>
    <t>Autoclave basic unit for Waste Management</t>
  </si>
  <si>
    <t>Printer for Autoclave</t>
  </si>
  <si>
    <t>WX04RG12</t>
  </si>
  <si>
    <t>HVP fumigation plate</t>
  </si>
  <si>
    <t>Main HEPA Filter for air down flow</t>
  </si>
  <si>
    <t>Fromaldehyde/neutralization fumigation top plate</t>
  </si>
  <si>
    <t>Double Exhaust filter</t>
  </si>
  <si>
    <t>Exhaust HEPA Air Filter</t>
  </si>
  <si>
    <t>Pre HEPA filter for down flow and in take air</t>
  </si>
  <si>
    <t>Autoclave basic unit for Media Kitchen</t>
  </si>
  <si>
    <t>Exhaust air filtration system for Autoclave</t>
  </si>
  <si>
    <t xml:space="preserve">Autoclave stainless steel buckets </t>
  </si>
  <si>
    <t>1 kit</t>
  </si>
  <si>
    <t>Autoclave stainless steel baskets</t>
  </si>
  <si>
    <t>Base Support for BSC -  5 feet</t>
  </si>
  <si>
    <t>Thimble for Class IIA, hood for BSC</t>
  </si>
  <si>
    <t>Installation of BSC in the laboratory. If necessary duct the BSC outside with a Thimble construction
Certification of BSC after installation
Training on use and troubleshooting of BSC and if necessary on certification</t>
  </si>
  <si>
    <t>Autoclave type VX-75, with integrated stainless steel structure,  Vertical top-loading unit, 25 programs, RS232 and RS 485 for external data transfer, 80ltr. Chamber dimension 400x 600mm,  max pressure 5bar/ 150°C, 380V, 50/60 Hz</t>
  </si>
  <si>
    <t>Autoclave type VX-75, with integrated stainless steel structure,  Vertical top-loading unit, 25 programs, RS232 and RS 485 for external data transfer, 80ltr. Chamber dimension 400x 600mm,  max pressure 5bar/ 150°C, 380V, 50/60 Hz, with integrated vaccum system for waste autoclaving</t>
  </si>
  <si>
    <t xml:space="preserve">Exhaust air filtration system for above mentioned autoclaves </t>
  </si>
  <si>
    <t>Autoclave basket stainless steel bucket for sterilisation, 360x355 mm</t>
  </si>
  <si>
    <t xml:space="preserve">Autoclave basket 360x225 mm </t>
  </si>
  <si>
    <t xml:space="preserve">Printer for autoclave </t>
  </si>
  <si>
    <t>Labogene</t>
  </si>
  <si>
    <t>Base Support frame for BSC Mars 1500</t>
  </si>
  <si>
    <t>Ducting kit with anti blow back valve</t>
  </si>
  <si>
    <t xml:space="preserve">Formaldehyde/ neutralization fumigation top plate </t>
  </si>
  <si>
    <t>Double HEPA Exhaust Filter and frame for MARS 900/1200 - dimensions 610 x 457 x 115 mm
Double HEPA Exhaust Filter and frame for MARS 1500/1800 - dimensions 915 x 457 x 115 mm</t>
  </si>
  <si>
    <t>Exhaust HEPA filter for Mars 1200
Exhaust HEPA filter for Mars 1500/1800</t>
  </si>
  <si>
    <t>SHP</t>
  </si>
  <si>
    <t>Exhaust air filter system for Laboclav 80V and 80 MSLV: filter element 0,2 µm, Pt 100 sensor, filter control, stainless steel housing</t>
  </si>
  <si>
    <t xml:space="preserve">Autoclave basket stainless steel for Laboclav 80, size: 80x400x300 mm </t>
  </si>
  <si>
    <t xml:space="preserve">Autoclave basket with drip tray for Laboclav 80, size: 100x400x250 mm </t>
  </si>
  <si>
    <t>Gilson NEO P10N, 1-channel pipette, variable from 1-10µl, accuracy&lt; 0.10 to 0.20, precision &lt; 0.03 to 0.06</t>
  </si>
  <si>
    <t>Gilson NEO P20N, 1-channel pipette, variable from 2.0-20µl, accuracy&lt; 0.10 to 0.20, precision &lt; 0.03 to 0.06</t>
  </si>
  <si>
    <t>V-shaped H-14 prefilters for Mars Pro 1200 - To order Qty : 12
V-shaped H-14 prefilters for Mars Pro 1500 - To order Qty : 15
V-shaped H-14 prefilters for Mars Pro 1800 - To order Qty : 18</t>
  </si>
  <si>
    <t>WV16RG12</t>
  </si>
  <si>
    <t>WX04RG36</t>
  </si>
  <si>
    <t>WX16RG36</t>
  </si>
  <si>
    <t>WX16UP36</t>
  </si>
  <si>
    <t>WX02RG12</t>
  </si>
  <si>
    <t>WX02RG36</t>
  </si>
  <si>
    <t>BD BBL™ Middlebrook OADC Enrichment, 100 mL per bottle (6/sp) - 212240</t>
  </si>
  <si>
    <t>Levofloxacin - for laboratory use</t>
  </si>
  <si>
    <t xml:space="preserve">Levofloxacin ≥98.0% (HPLC)
CAS Number 100986-85-4 - Empirical Formula (Hill Notation) C18H20FN3O4 - Molecular Weight 361.37 </t>
  </si>
  <si>
    <t>Glass alcohol lamp with screw top lid, complete cotton wick, 200ml</t>
  </si>
  <si>
    <t>Roll of cotton wick for spirit lamp</t>
  </si>
  <si>
    <t>Staining rack</t>
  </si>
  <si>
    <t xml:space="preserve">Constructed in the laboratory from glass rods and rubber or silicon tubes, or from wire (preferably stainless steel wire) of appropriate size. Racks to have a bowl (made of glass or stainless steel) to collect staining solutions. </t>
  </si>
  <si>
    <t>Boxes able to hold 100 slides (slides 76 mm ~ 26 mm), with a sturdy lock, a cork-lined base and a flap cover with an index-card holder, made of plastic.</t>
  </si>
  <si>
    <t>SIide-holding forceps</t>
  </si>
  <si>
    <t>Slide holding forceps - 11,5cm in length, coating made of PFTE, stainless steel, packed in a plastic pouch, CE marked or equivalent</t>
  </si>
  <si>
    <t>Timer</t>
  </si>
  <si>
    <t xml:space="preserve">Bottles 1 L, made of amber borosilicate glass, with a GL45 thread and cap, compliant with ISO 4746 or equivalent (Oxygen-free copper – scale adhesion test). </t>
  </si>
  <si>
    <t>250ml, borosilicate, graduated, heavy duty, for general laboratory use. The measures (50, 100, 150, 200, 250) printed in white on the glass</t>
  </si>
  <si>
    <t>1000ml, borosilicate, graduated, heavy duty, for general laboratory use. The measures (50, 100, 150, 200, 250) printed in white on the glass</t>
  </si>
  <si>
    <t>Measuring cylinder</t>
  </si>
  <si>
    <t>10 ml, acid resistant. Incremental measures (1 - 10) imprinted.</t>
  </si>
  <si>
    <t>Compressor for Autoclave 106116</t>
  </si>
  <si>
    <t>XPERTCHECKCE- 5</t>
  </si>
  <si>
    <t>6-vial pack, 830 µg / vial - to perform 240 tests</t>
  </si>
  <si>
    <t>6-vial pack, 498 µg / vial -  - to perform 240 tests</t>
  </si>
  <si>
    <t>6-vial pack, 332 µg / vial  - to perform 240 tests</t>
  </si>
  <si>
    <t>6-vial pack, 664 µg / vial  - to perform 240 tests</t>
  </si>
  <si>
    <t>Kanamycin – lyophilized drug for laboratory use</t>
  </si>
  <si>
    <t>Moxifloxacin - lyophilized drug for laboratory use</t>
  </si>
  <si>
    <t>Amikacin - lyophilized drug for laboratory use</t>
  </si>
  <si>
    <t>Capreomycin - lyophilized drug for laboratory use</t>
  </si>
  <si>
    <t>Ofloxacin - lyophilized drug for laboratory use</t>
  </si>
  <si>
    <t xml:space="preserve"> BD BBL™ Middlebrook OADC Enrichment, 20 mL per tube, ''A'' size tube (10/sp) - 211886</t>
  </si>
  <si>
    <t>EURO</t>
  </si>
  <si>
    <t>General Cargo</t>
  </si>
  <si>
    <t xml:space="preserve">Main HEPA filter for Mars/Fortuna 1200 
Main HEPA filter for Mars/Fortuna 1500
Main HEPA filter for Mars/Fortuna 1800 </t>
  </si>
  <si>
    <t>Deep Freezer 550L / - 40 °C to - 86 °C</t>
  </si>
  <si>
    <t>Cryo Gloves</t>
  </si>
  <si>
    <t>Voltage Stabilizer 2000W</t>
  </si>
  <si>
    <t>3 - 4 weeks</t>
  </si>
  <si>
    <t xml:space="preserve">Colourless phenol crystals </t>
  </si>
  <si>
    <t>Auramine O</t>
  </si>
  <si>
    <t>Basic Fuchsin</t>
  </si>
  <si>
    <t>Methylene blue</t>
  </si>
  <si>
    <t>Methylene blue, 10 x 10 g</t>
  </si>
  <si>
    <t>Hydrochloric acid</t>
  </si>
  <si>
    <t>Hydrochloric acid, 37 %, ACS reagent, 2 x 500 g</t>
  </si>
  <si>
    <t>Sulphuric Acid</t>
  </si>
  <si>
    <t>Sulphuric Acid, 1000 ml</t>
  </si>
  <si>
    <t>Graduated pipette with piston, capacity: 50 ml, graduated: 0,2 ml</t>
  </si>
  <si>
    <t>Laboratory bottle, round, amber, borosilicate glass, with screw cap, 2000 ml</t>
  </si>
  <si>
    <t>Trolley</t>
  </si>
  <si>
    <t>Trolley, 18/0 stainless steel, tubular frame: 25 mm ø, thick shelves: 0,8 mm, with 76 x 44 cm surfaces, outer dimension: 83 x 51 cm, four 125 mm ø swivel wheels (2 with brakes), 40 kg maximum load per shelf.</t>
  </si>
  <si>
    <t xml:space="preserve">Para-nitrobenzoic acid </t>
  </si>
  <si>
    <t>4-Nitrobenzoic acid for synthesis, 100 g</t>
  </si>
  <si>
    <t>Primo Star iLED</t>
  </si>
  <si>
    <t>08FK50</t>
  </si>
  <si>
    <t>CATB0870</t>
  </si>
  <si>
    <t>CATB0877</t>
  </si>
  <si>
    <t>4 weeks</t>
  </si>
  <si>
    <t>31796A</t>
  </si>
  <si>
    <t>GS-001</t>
  </si>
  <si>
    <t>Max Wiegand</t>
  </si>
  <si>
    <t>Indicative FCA Price</t>
  </si>
  <si>
    <t>Eppendorf</t>
  </si>
  <si>
    <t>4178
Scholl</t>
  </si>
  <si>
    <t>9320+</t>
  </si>
  <si>
    <t>216-1466
VWR
Kartell 548</t>
  </si>
  <si>
    <t>CX78.1
Carl Roth
Hirschmann 2270186</t>
  </si>
  <si>
    <t>CX77.1
Carl Roth
Hirschmann 2270180</t>
  </si>
  <si>
    <t>CX76.1
Carl Roth
Hirschmann  2270175</t>
  </si>
  <si>
    <t>612-4074
VWR
Kartell 2566</t>
  </si>
  <si>
    <t>612-4073
VWR
Kartell 2565</t>
  </si>
  <si>
    <t>612-4072
VWR
Kartell 2564</t>
  </si>
  <si>
    <t>612-4071
VWR
Kartell 2563</t>
  </si>
  <si>
    <t>612-4070
VWR
Kartell 2562</t>
  </si>
  <si>
    <t>612-5077
VWR
Brand 37248</t>
  </si>
  <si>
    <t>612-5076
VWR
Brand 37247</t>
  </si>
  <si>
    <t>612-5075
VWR
Brand 37246</t>
  </si>
  <si>
    <t>700-4510</t>
  </si>
  <si>
    <t>Dust Filter for GeneXpert System</t>
  </si>
  <si>
    <t>KIT,GX4 R2 SVC &amp; AIR FILTRATION FOR HBDC (Dust Filter)</t>
  </si>
  <si>
    <t>GenoLyse (96 tests), Version 1.0</t>
  </si>
  <si>
    <t>GenoType MTBDRsl 2.0 (without Genolyse)</t>
  </si>
  <si>
    <t>GenoType MTBC</t>
  </si>
  <si>
    <t xml:space="preserve">GT blot - 48 </t>
  </si>
  <si>
    <t xml:space="preserve">GT-Blot 48 Tray for 96 strips (black) </t>
  </si>
  <si>
    <t>Genoscan reader (GS-001) + PC + Screen + software</t>
  </si>
  <si>
    <t>The GT-Blot 48 is for use with reverse line blot strip assays and provides full automation for the washing and hybridization steps</t>
  </si>
  <si>
    <t>Tray for use in combination with the GT-Blot 48</t>
  </si>
  <si>
    <t>The Reagent Set for DNA•STRIP Kits is a reagent set for use with test kits based on the DNA•STRIP technology. The reagents can replace or replenish the solutions provided with DNA•STRIP kits. The procedures described in the instructions for use of the DNA•STRIP test kit will be unaffected.</t>
  </si>
  <si>
    <t>Unit</t>
  </si>
  <si>
    <t>Product packaging</t>
  </si>
  <si>
    <t>HumaLoop T</t>
  </si>
  <si>
    <t>HumaTurb C+ HumaTurb A</t>
  </si>
  <si>
    <t>HumaHeat</t>
  </si>
  <si>
    <t>Programmable system with preinstalled settings, amplification and control units for isothermal amplification, enzyme inactivation and real-time turbidity detection.</t>
  </si>
  <si>
    <t>DNA extraction and isolation method for sputum samples through lysis/heating, removal of inhibitors and elution of DNA directly into the amplification tube.</t>
  </si>
  <si>
    <t>Heater designed for the sample lysis with Loopamp PURE DNA Extraction Kit before performing the LAMP reaction with HumaTurb system.</t>
  </si>
  <si>
    <t>5,4</t>
  </si>
  <si>
    <t>Service</t>
  </si>
  <si>
    <t>N/A</t>
  </si>
  <si>
    <t xml:space="preserve">Capilia TB-Neo Extraction buffer </t>
  </si>
  <si>
    <t>Mirror unit for microscope Olympus CH20/CX21/CX22 and CX23</t>
  </si>
  <si>
    <t>Wooden storage/transport box for Olympus microscopes models CH20/CX21/CX22 and CX/23, with carrying handle, size 26.4x30.5x47.4cm</t>
  </si>
  <si>
    <t>On demand</t>
  </si>
  <si>
    <t>GXMTB/RIF-ULTRA-50</t>
  </si>
  <si>
    <t>8 weeks</t>
  </si>
  <si>
    <t>Carl Roth
A994.2</t>
  </si>
  <si>
    <t>Calbiochem -Merck
481907-100 VWR</t>
  </si>
  <si>
    <t>Capreomycin (CM) - for laboratory use</t>
  </si>
  <si>
    <t>Kanamycin (KAN) - for laboratory use</t>
  </si>
  <si>
    <t>Merck Millipore
1.05177.0005</t>
  </si>
  <si>
    <t>Ofloxacin (OFL) - for laboratory use</t>
  </si>
  <si>
    <t>Moxifloxacin (MOX) - for laboratory use</t>
  </si>
  <si>
    <t>Molekula
M47682403</t>
  </si>
  <si>
    <t>Chemos
121876</t>
  </si>
  <si>
    <t>Ethionamide (ETH) - for laboratory use</t>
  </si>
  <si>
    <t>Sigma-Aldrich
E6005-5G</t>
  </si>
  <si>
    <t>Amikacin (AMI)  - for laboratory use</t>
  </si>
  <si>
    <t>Sigma-Aldrich
A3650-5G</t>
  </si>
  <si>
    <t>PEQLAB
60-ETX-20L</t>
  </si>
  <si>
    <t>BioSan: 2001, Z0026
Remel: R20421</t>
  </si>
  <si>
    <t>Remel
R20421</t>
  </si>
  <si>
    <t>Gilson
F144565</t>
  </si>
  <si>
    <t>Gilson
F144566</t>
  </si>
  <si>
    <t>AHN Biotechnologie
2-113-96-0</t>
  </si>
  <si>
    <t>AHN Biotechnologie
2-201-96-0</t>
  </si>
  <si>
    <t>Eppendorf
613-2890
VWR</t>
  </si>
  <si>
    <t>Eppendorf
0030089677</t>
  </si>
  <si>
    <t>Hirschmann
9907200</t>
  </si>
  <si>
    <t>Accu automatic pipetting assistance. Adjustable 5 levels, incl. Charger.</t>
  </si>
  <si>
    <t>Corning
734-1738
VWR</t>
  </si>
  <si>
    <t xml:space="preserve">Pipette Pasteur Graduation 0,5ml, Ster/10, individually packed in packaging of 500 pcs. Length 150 mm  </t>
  </si>
  <si>
    <t>Ratiolab
26 55 111</t>
  </si>
  <si>
    <t>Dispomed
20020</t>
  </si>
  <si>
    <t>Pall Life Sciences
514-4126 VWR</t>
  </si>
  <si>
    <t>Greiner Bio-One
188271</t>
  </si>
  <si>
    <t>Hirschmann 1170135
612-1087 VWR</t>
  </si>
  <si>
    <t>Greiner Bio-One
227261</t>
  </si>
  <si>
    <t>Hupfer Metallwerke
212-6475 VWR</t>
  </si>
  <si>
    <t>Hecht
1042/10</t>
  </si>
  <si>
    <t>Greiner Bio-One
633180 Kobe</t>
  </si>
  <si>
    <t>Petri dishes with vents, PS, crystal clear packed machine sterile, packed in 20pcs/bag in box of 480pcs. 94 x 16 mm</t>
  </si>
  <si>
    <t>Medax
18801</t>
  </si>
  <si>
    <t>Merck
8.00646.0000</t>
  </si>
  <si>
    <t>Isoniazid (INH) - for laboratory use</t>
  </si>
  <si>
    <t>Rifampicin (RMP) - for laboratory use</t>
  </si>
  <si>
    <t>Dihydro-streptomycin (DHSM) - for laboratory use</t>
  </si>
  <si>
    <t>Merck
8170611000</t>
  </si>
  <si>
    <t>Merck
1072100250</t>
  </si>
  <si>
    <t>Merck
1065751000</t>
  </si>
  <si>
    <t>VWR Chemicals
21159.181</t>
  </si>
  <si>
    <t>VWR Chemicals
25792.130</t>
  </si>
  <si>
    <t>Merck
820193.0050</t>
  </si>
  <si>
    <t>Merck
8083120100</t>
  </si>
  <si>
    <t>0.2 </t>
  </si>
  <si>
    <t>Lowenstein-Jensen Medium + PACT as an egg-based medium containing antimicrobials for the cultivation of Mycobacterium tuberculosis and other mycobacterial species.</t>
  </si>
  <si>
    <t>PRINTER BROTHER L5000D</t>
  </si>
  <si>
    <t>The BD BACTEC™ MicroMGIT Fluorescence Reader is used for the qualitative reading of fluorescence in Manual MGIT™ Tubes (4 ml). The reader has a standard 9 volt battery, a low voltage indicator, and dimensions of 9.2 cm x 14.5 cm x 12.0 cm (W x D x H). A calibration tube is included.</t>
  </si>
  <si>
    <t>The BD BACTEC™ MGIT™ 960 PZA Kit is used for susceptibility testing of Mycobacterium tuberculosis in culture to pyrazinamide (PZA) in a qualitative test lasting 4-17 days. The Kit contains 2 vials of lyophilised antimicrobic and 6 vials of SIRE Supplement. PZA must be reconstituted with 2.5 ml of sterile/deionized water before addition to BBL™ MGIT™ tubes. Carton of 2 lyophilised vials and 6 PZA Supplements, sufficient for 50 tests.</t>
  </si>
  <si>
    <t>The BD BACTEC™ MGIT™ 960 PZA Medium is a tube containing modified Middlebrook 7H9 Broth with a reduced pH of 5.9 and is to be used for susceptibility testing of Mycobacterium tuberculosis.</t>
  </si>
  <si>
    <t>2.8200 </t>
  </si>
  <si>
    <t>Corning
734-1737 VWR</t>
  </si>
  <si>
    <t>Sigma-Aldrich
28266-1G-F</t>
  </si>
  <si>
    <t>Sigma-Aldrich
C4142-1G</t>
  </si>
  <si>
    <t>Sigma-Aldrich
O8757-10G</t>
  </si>
  <si>
    <t>Sigma-Aldrich
I3377-5G</t>
  </si>
  <si>
    <t>Sigma-Aldrich
R3501-1G</t>
  </si>
  <si>
    <t>Sigma-Aldrich
E4630-25G</t>
  </si>
  <si>
    <t>Sigma-Aldrich
D7253-5G</t>
  </si>
  <si>
    <t>Mini Centrifuge Sprout: ideal for quick spin-downs of reaction-tubes. Easy to use function. Rotor 6000 rpm (2000 x g), circular for: 6 x 1.5 and 2.0 ml tubes, including adaptor for 6x0.4 and 0.5 ml tubes, 3x 0.4 ml and 3x 1.5 and 20 ml tubes. Rectangular for two 8 x 0.2ml PCR tube-strips or 16 individual 0.2 ml PCR tubes.</t>
  </si>
  <si>
    <t> 112</t>
  </si>
  <si>
    <t> 102</t>
  </si>
  <si>
    <t> 0.1</t>
  </si>
  <si>
    <t> 2.5</t>
  </si>
  <si>
    <t>18 months</t>
  </si>
  <si>
    <t>GenoType Mycobacterium CMV2 (without GenoLyse)</t>
  </si>
  <si>
    <t>GenoType Mycobacterium AS (without GenoLyse)</t>
  </si>
  <si>
    <t xml:space="preserve"> 4-place swing out 90˚rotor for bench top centrifuge capacity 4x290ml</t>
  </si>
  <si>
    <t>Heathrow Scientific
6120301</t>
  </si>
  <si>
    <t>Kleinfeld Labortechnik
UVC/T-M-AR</t>
  </si>
  <si>
    <t>HETTICH
2400, 2424-B, 2423</t>
  </si>
  <si>
    <t>LTF Labortechnik
LTF00061</t>
  </si>
  <si>
    <t>LMS Consult
VTX-3000L, VTX-3000MT, VTX-3000MP</t>
  </si>
  <si>
    <t>Memmert
UN30 inkl. 1  E28884</t>
  </si>
  <si>
    <t>PEQLAB
 peqSTAR 96X</t>
  </si>
  <si>
    <t>Thermocycler, 96 positions for 0.2 ml tubes; Static temperature uniformity
• ±0.5ºC, 30 seconds after clock-start at 95ºC; Temperature accuracy
• ±0.25ºC (range: 35–100ºC)Temperature calibration
• Calibrated to standards traceable to the National Institute of Standards and Technology (NIST). Heated cover
• Maintains constant temperature of 105ºC for oil-free operation. Ramp time reproducibility
• Reaches thermal set points within ±5 seconds.</t>
  </si>
  <si>
    <t>Biotec-Fischer
151412-105</t>
  </si>
  <si>
    <t>Greisinger
600000 + 600072</t>
  </si>
  <si>
    <t>Hettich
1706</t>
  </si>
  <si>
    <t>Hettich
1752</t>
  </si>
  <si>
    <t>Hettich
1754</t>
  </si>
  <si>
    <t>Hettich
1751</t>
  </si>
  <si>
    <t>Hettich
1771-A</t>
  </si>
  <si>
    <t>Hettich
1772-A</t>
  </si>
  <si>
    <t>Biotec-Fischer
111100-002</t>
  </si>
  <si>
    <t>Biotec-Fischer
131200-001</t>
  </si>
  <si>
    <t>Peqlab
91-D1100, 91-D120B, 91-D115B</t>
  </si>
  <si>
    <t>PCM
VGD-3000</t>
  </si>
  <si>
    <t>Systec
1075</t>
  </si>
  <si>
    <t>Systec
1075, 9603</t>
  </si>
  <si>
    <t>Systec
8030</t>
  </si>
  <si>
    <t>Systec
7210</t>
  </si>
  <si>
    <t>Systec
7240</t>
  </si>
  <si>
    <t>Systec
8011</t>
  </si>
  <si>
    <t>Set (1 large, 1 medium and 2 small) of 4 funnels with 100 filter papers</t>
  </si>
  <si>
    <t>Set of 4 funnels with 100 filters</t>
  </si>
  <si>
    <t>VWR Chemicals
84835.290</t>
  </si>
  <si>
    <t>Merck Millipore
2 x 1.00206.0250</t>
  </si>
  <si>
    <t>Sigma Aldrich
861030-25g</t>
  </si>
  <si>
    <t>Sigma Aldrich
4 x 215597-25g</t>
  </si>
  <si>
    <t>Sigma Aldrich
10 x 556416-10g</t>
  </si>
  <si>
    <t>Sigma Aldrich
2 x 320331-500ml</t>
  </si>
  <si>
    <t>Sigma Aldrich
84716-1l</t>
  </si>
  <si>
    <t>Hirschmann
612-1010</t>
  </si>
  <si>
    <t>Avignon
459-0022</t>
  </si>
  <si>
    <t>VWR
215-2329</t>
  </si>
  <si>
    <t>11 weeks</t>
  </si>
  <si>
    <t>Wartewig
Fuego SCS basic</t>
  </si>
  <si>
    <t>Deutsch &amp; Neumann + Landefeld 
370 0001+ SS16</t>
  </si>
  <si>
    <t>Heidolph Reax 2  (541-21001-00)</t>
  </si>
  <si>
    <t>IKA MS 3 basic vortex mixer</t>
  </si>
  <si>
    <t>Bochem  
8254</t>
  </si>
  <si>
    <t>VWR Collection
609-0128</t>
  </si>
  <si>
    <t>Campinggaz
1 x 30060, 2 x 09377</t>
  </si>
  <si>
    <t>Campinggaz
69180, 203 164</t>
  </si>
  <si>
    <t>CurTec
4320-50-048</t>
  </si>
  <si>
    <t>Alex Breuer
65000000.27</t>
  </si>
  <si>
    <t>Kleinfeld Labortechnik
7460001</t>
  </si>
  <si>
    <t>Herenz
1131963</t>
  </si>
  <si>
    <t>Brand
43 400 41</t>
  </si>
  <si>
    <t>Sigma-Aldrich
C0732-100G</t>
  </si>
  <si>
    <t>Merck
1064041000</t>
  </si>
  <si>
    <t>Ethanol, 96%, technical grade, C2H6O, MW: 46,07, boiling point: 75 -78 °C</t>
  </si>
  <si>
    <t>Merck Millipore
1124220100</t>
  </si>
  <si>
    <t>Merck
1064481000</t>
  </si>
  <si>
    <t>Merck
1064981000</t>
  </si>
  <si>
    <t>Merck
8006910100</t>
  </si>
  <si>
    <t>Merck
1065721000</t>
  </si>
  <si>
    <t> Carl Roth
T171.5</t>
  </si>
  <si>
    <t>Edding
04 400 001</t>
  </si>
  <si>
    <t>Staedtler
Lumocolor</t>
  </si>
  <si>
    <t>Marker pen, black, for all surfaces, resistant against alcohol/ water, writes even on wet surface</t>
  </si>
  <si>
    <t>Avery Zweckform
3327</t>
  </si>
  <si>
    <t>Merck
1095430001</t>
  </si>
  <si>
    <t xml:space="preserve">Bacti-Cinerator IV Sterilizer Safely sterilizes loops and needles by infrared heat, Complete sterilization occurs in only 5 to 7 seconds at optimum temperature of 1500°F. Heat is contained in deep ceramic tube to safeguard laboratory personnel—no open flame. No need to wait for instruments to turn red. </t>
  </si>
  <si>
    <t>Memmert
IN750 inkl. 2 E20182</t>
  </si>
  <si>
    <t xml:space="preserve">Precision Incubator, ventilation and Control, natural convection, continuous adjustment of pre-heated fresh air admixture, vent connection with restrictor flap, adaptive multifunctional digital PID microprocessor </t>
  </si>
  <si>
    <t>Memmert
B00328</t>
  </si>
  <si>
    <t>WLD-TEC
5101000</t>
  </si>
  <si>
    <t>Eschenbach Optik GmbH
2642100</t>
  </si>
  <si>
    <t>KöhlerW-1402</t>
  </si>
  <si>
    <t>Köhler
A-1750</t>
  </si>
  <si>
    <t>Fischer Labortechnik
631-7122 VWR</t>
  </si>
  <si>
    <t>RSG Solingen
631-7133 VWR</t>
  </si>
  <si>
    <t>VWR Collection
612-9357 VWR</t>
  </si>
  <si>
    <t>VWR
632645103000</t>
  </si>
  <si>
    <t xml:space="preserve">Glass beads 3mm, solid, spherical, clear glass, pack of 1 kg </t>
  </si>
  <si>
    <t>VWR
632645105000</t>
  </si>
  <si>
    <t xml:space="preserve">Glass beads 5mm, solid, spherical, clear glass, pack of 1 kg </t>
  </si>
  <si>
    <t>Thick walled pyrex tube, Duran, GL 16 thread, A-DMRXL, packaging 100pcs</t>
  </si>
  <si>
    <t>Duran Group
391-0145 VWR</t>
  </si>
  <si>
    <t>Merck
1058860500</t>
  </si>
  <si>
    <t>Merck
1.06445.1000</t>
  </si>
  <si>
    <t>Carl Roth
3904.1</t>
  </si>
  <si>
    <t>AppliChem
A3721,0100</t>
  </si>
  <si>
    <t>Sigma-Aldrich
63067-100G-F</t>
  </si>
  <si>
    <t>Merck
1.15942.0100</t>
  </si>
  <si>
    <t>Merck
1040921000</t>
  </si>
  <si>
    <t>BD 
244420</t>
  </si>
  <si>
    <t>Caelo
7245-1L</t>
  </si>
  <si>
    <t>Sigma-Aldrich
P2256-25g</t>
  </si>
  <si>
    <t>Merck
1065861000</t>
  </si>
  <si>
    <t>Merck
1065791000</t>
  </si>
  <si>
    <t>Carl Roth
X915.1</t>
  </si>
  <si>
    <t>Marienfeld
3615002</t>
  </si>
  <si>
    <t> Marienfeld
66999992 </t>
  </si>
  <si>
    <t>Heathrow Scientific 
HS120088 </t>
  </si>
  <si>
    <t>Multimatic
BEM 2/12 (S)</t>
  </si>
  <si>
    <t>PCM
VGD-700</t>
  </si>
  <si>
    <t>Multimatic
BEM 1/4 (S)</t>
  </si>
  <si>
    <t>TTM-Elektrowerkstatt
KALKU, 24 V Solar 8 h</t>
  </si>
  <si>
    <t>AppliChem
A8510,1017</t>
  </si>
  <si>
    <t>VWR Collection
460-3212 VWR</t>
  </si>
  <si>
    <t>Möller-Therm
106668</t>
  </si>
  <si>
    <t>Gilson
F144562</t>
  </si>
  <si>
    <t>Gilson
F144563</t>
  </si>
  <si>
    <t>Gilson
F144564</t>
  </si>
  <si>
    <t>VWR Collection
631-0725</t>
  </si>
  <si>
    <t>VWR Collection
631-0723 VWR</t>
  </si>
  <si>
    <t>VWR Collection
631-0724 VWR</t>
  </si>
  <si>
    <t>Neptune
BT10XL</t>
  </si>
  <si>
    <t>Neptune
BT20</t>
  </si>
  <si>
    <t>AHN Biotechnologie
2-112-96-0</t>
  </si>
  <si>
    <t>VWR Collection
613-1012 VWR</t>
  </si>
  <si>
    <t>Brand Handystep
612-3858 VWR</t>
  </si>
  <si>
    <t>VWR Collection
613-1013 VWR</t>
  </si>
  <si>
    <t>Thermo Scientific ART
ART 1000 µl</t>
  </si>
  <si>
    <t xml:space="preserve">Molecular Bio Products *ART* Barrier tips, with Micro Point Cat. No. 2079 100-1000µl packaging 8 x 100 sterile </t>
  </si>
  <si>
    <t>Ratiolab
6114102, 6114111</t>
  </si>
  <si>
    <t>VWR Collection
479-0487 VWR</t>
  </si>
  <si>
    <t>Kleinfeld Labortechnik
T314-281B</t>
  </si>
  <si>
    <t>Kleinfeld Labortechnik
1 x T310-2A, 2 x T312-7</t>
  </si>
  <si>
    <t>Kleinfeld Labortechnik
T315-2</t>
  </si>
  <si>
    <t>Labelsolutions UK Limited
LSFTT-SG-82MR-P, 32 x 10 mm</t>
  </si>
  <si>
    <t>BRAND
7813 05</t>
  </si>
  <si>
    <t>High resistance PP. Designed to accommodate 96 individual 0.2 ml tubes or 12 or 8 strips of 8- or 12- tubes, Tube wells are easily identified by imprinted numbers and letters, Removable, hinged lid, in different colours</t>
  </si>
  <si>
    <t>Kleinfeld Labortechnik
T334-5SPR</t>
  </si>
  <si>
    <t>Kleinfeld Labortechnik
T334-7SPR</t>
  </si>
  <si>
    <t>Heathrow HEA4284A
211-3901 VWR</t>
  </si>
  <si>
    <t>Kleinfeld Labortechnik
S600-30B</t>
  </si>
  <si>
    <t>VWR Collection
211-0203 VWR</t>
  </si>
  <si>
    <t>Herenz
1131303</t>
  </si>
  <si>
    <t>Ratiomed
126300 Megro</t>
  </si>
  <si>
    <t>Brand 701605
291-1213 VWR</t>
  </si>
  <si>
    <t>Lonza
733-1535 VWR</t>
  </si>
  <si>
    <t>Merck
1001651000</t>
  </si>
  <si>
    <t>Merck
1062671000</t>
  </si>
  <si>
    <t>Merck Millipore
1.11615.0001</t>
  </si>
  <si>
    <t>Merck Millipore
1.08382.1000</t>
  </si>
  <si>
    <t>AppliChem
A1103.0250</t>
  </si>
  <si>
    <t>Carl Roth
X905.1</t>
  </si>
  <si>
    <t>Carl Roth
CL22.1</t>
  </si>
  <si>
    <t>Sigma-Aldrich
E1385-5ML</t>
  </si>
  <si>
    <t xml:space="preserve">Roth DNA Ladder kombi, 100-10000 bp, 20μ + 50μ + gel buffer/ CL22.1. Control for separation of DNA fragments </t>
  </si>
  <si>
    <t>Capacity 4x 290ml, rpm 15000 min-1/ RCF 24.400, DESIGN
- Metal housing
- Stainless steel centrifuging chamber
- Viewing port in the lid
- Powered lid locking
- Ergonomic control and information panel
- Easy rotor changing
- For 50 ml tubes</t>
  </si>
  <si>
    <t>Brand 114832
479-1203 VWR</t>
  </si>
  <si>
    <t>Orben
18140022.1, 1814.235, 127442CAG, 1814.066</t>
  </si>
  <si>
    <t>Gede
ST200</t>
  </si>
  <si>
    <t>Memmert
UF260 inkl. 2 E28891</t>
  </si>
  <si>
    <t>Memmert
B29725</t>
  </si>
  <si>
    <t>Bochem
8871</t>
  </si>
  <si>
    <t>VWR Collection
612-2065</t>
  </si>
  <si>
    <t>Deutsch &amp; Neumann
520 3015</t>
  </si>
  <si>
    <t>Korff
60150</t>
  </si>
  <si>
    <t>Hecht
2760/2</t>
  </si>
  <si>
    <t xml:space="preserve">Erlenmeyer, bottle brush </t>
  </si>
  <si>
    <t>Reitenspiess
23630234</t>
  </si>
  <si>
    <t>Steelco
LAB 500 SC DL</t>
  </si>
  <si>
    <t>Steelco
C61</t>
  </si>
  <si>
    <t>Steelco
C721</t>
  </si>
  <si>
    <t>Steelco
C711</t>
  </si>
  <si>
    <t>Steelco
C 70</t>
  </si>
  <si>
    <t>HENKEL-ECOLAB GH WOOD DIVISION
1161340</t>
  </si>
  <si>
    <t>Dr. Weigert
420187</t>
  </si>
  <si>
    <t>Electrophoresis, horizontal mini gel system for separation of nucleic acids fragments PHERO-sub 0710-E complete system incl. 1x gel tray 70x100mm, UV transparent, 1x casting dams (2pcs.), 2x comb, 8 slots, 1mm, loading guides, platform, Cable set</t>
  </si>
  <si>
    <t>Olympus CX23</t>
  </si>
  <si>
    <t xml:space="preserve">Olympus </t>
  </si>
  <si>
    <t>Memmert
WNB22 inkl. 1  B02688</t>
  </si>
  <si>
    <t>Memmert
WNB7 incl. 1 x B02686</t>
  </si>
  <si>
    <t>Lenz Laborglasinstrumente
4.3770.14 + 1.4000.29</t>
  </si>
  <si>
    <t>Heidolph PD 5206,
SP quick 1,6 mm, 
525-33000-00</t>
  </si>
  <si>
    <t>Grant Instruments
TBT-T100IN</t>
  </si>
  <si>
    <t>GFL
2004</t>
  </si>
  <si>
    <t xml:space="preserve">Fully automatic water distil: water still for single distillation (fully automatic) 4l/h, with 16 ltr. storage tank, suitable for both bench and wall mounting, very good distillate quality; conductivity approx. 2.3 µs/ cm at 25°C,  the distillate storage tank accepts twice the hourly capacity of still, electronic level switch switches the still off when storage tank is full and restarts it automatically when distillate is withdrawn, electronic impurity detector switches the unit off in case of high degree impurities of water, thermostat low water cut off, economical energy consumption by distillation of the heated cooling water, this unit is specially been used in research and development e.g. for preparing bacteriological and medical samples.   </t>
  </si>
  <si>
    <t>Usbeck + Juchheim
2005 + 2104 + 4710 + 2201</t>
  </si>
  <si>
    <t>Vaust
FKUv 1610</t>
  </si>
  <si>
    <t>Liebherr / Vaust
GGU 1500/ex</t>
  </si>
  <si>
    <t>GFL
6380, 6901, 6970</t>
  </si>
  <si>
    <t>Hanna Instruments
HI 2211-02,
HI7001-0P,
HI7000-6P,
HI7000-9P</t>
  </si>
  <si>
    <t>IKA
0003810000, 0003378000, 0001545100, 0002437700, 0003547700</t>
  </si>
  <si>
    <t>Cowie
001.3009</t>
  </si>
  <si>
    <t xml:space="preserve">Magnetic followers, cylindric PTFE coated: set of 12 magnetic bares, 2 x 15 mm, 2 x 20 mm, 2 x 25 mm, 1 x 30 mm, 2 x 40 mm, 2x 50 mm, 1 x 60 mm length </t>
  </si>
  <si>
    <t>Wamhoff
40110</t>
  </si>
  <si>
    <t xml:space="preserve">Waring Labormixer Reliable devices with powerful motors. For thorough mixing, dispersion and emulsification. Special cutter heads and high speed operation make the laboratory mixer suitable for many applications. Basic devices with capacity of 1 l , heat resistant glass beakers, Supplied with motor, cutter head, beaker and lid, 18000-22000rpm </t>
  </si>
  <si>
    <t>Wamhoff
40211</t>
  </si>
  <si>
    <t>Kern
ABT 120-5DNM</t>
  </si>
  <si>
    <t>Kern
PCB 3500-2</t>
  </si>
  <si>
    <t>Automatic filling station, PD 5206, flow rate 1.3-3.900ml, flow rate accuracy ±2 %, rpm 24-600, speed setting and control digital, vol. dosing 0.1-9,999, interval dosing 0.1-9,999 in breaks 0.1sec-750h.</t>
  </si>
  <si>
    <t>Bürkle
0431-1030</t>
  </si>
  <si>
    <t>Bürkle
0431-1010</t>
  </si>
  <si>
    <t>Bürkle
0530-1000</t>
  </si>
  <si>
    <t>Brand
278 17</t>
  </si>
  <si>
    <t>Brand
278 19</t>
  </si>
  <si>
    <t>Brand
278 21</t>
  </si>
  <si>
    <t>Brand
278 23</t>
  </si>
  <si>
    <t>Duran Group H995.1, C217.1, L992.1, L993.1, L994.1, L995.1 
Carl Roth</t>
  </si>
  <si>
    <t>Mraz
1100/250, 1100/500, 1100/1000, 2 x 1500/25, 1500/28</t>
  </si>
  <si>
    <t>Herenz
1070238</t>
  </si>
  <si>
    <t>Herenz
1070237</t>
  </si>
  <si>
    <t>Herenz
1070236</t>
  </si>
  <si>
    <t>Herenz
1070234</t>
  </si>
  <si>
    <t>Herenz
1070232</t>
  </si>
  <si>
    <t>Herenz
1070231</t>
  </si>
  <si>
    <t>Hirschmann
2270193</t>
  </si>
  <si>
    <t>Hirschmann
2270190</t>
  </si>
  <si>
    <t>Hirschmann
2270170</t>
  </si>
  <si>
    <t>Duran Group
214516604</t>
  </si>
  <si>
    <t>Kimble
632414321950</t>
  </si>
  <si>
    <t>Kimble
632414321940</t>
  </si>
  <si>
    <t>VWR Collection
215-1594</t>
  </si>
  <si>
    <t>Duran Group
292402807</t>
  </si>
  <si>
    <t>Herenz
1070139</t>
  </si>
  <si>
    <t>Herenz
1070138</t>
  </si>
  <si>
    <t>Herenz
1070136</t>
  </si>
  <si>
    <t>Herenz
1070134</t>
  </si>
  <si>
    <t>Herenz
1070132</t>
  </si>
  <si>
    <t>Vitlab
110404</t>
  </si>
  <si>
    <t>Vitlab
110604</t>
  </si>
  <si>
    <t>Vitlab
110904</t>
  </si>
  <si>
    <t>Vitlab
111004</t>
  </si>
  <si>
    <t>Hecht
1935/2000</t>
  </si>
  <si>
    <t>Brand
372 53</t>
  </si>
  <si>
    <t>Brand
372 52</t>
  </si>
  <si>
    <t>Brand
372 51</t>
  </si>
  <si>
    <t>Brand
372 50</t>
  </si>
  <si>
    <t>Brand
372 49</t>
  </si>
  <si>
    <t>WCF
5281-01-11</t>
  </si>
  <si>
    <t>Vitlab
41394</t>
  </si>
  <si>
    <t>Bochemia Christal Handelsgesellschaft mbH
221-1727 VWR</t>
  </si>
  <si>
    <t>Vitlab
70994</t>
  </si>
  <si>
    <t>Planet-Air 
L-S50-15</t>
  </si>
  <si>
    <t>Arctiko
ULUF 550</t>
  </si>
  <si>
    <t xml:space="preserve">Compressor Planet-Air L-S50-15, 1-motor with suction capacity 50 I/min, container volume 15 liter, with pressure reducer, water strainer, quick coupler and 0,01 micro filter. </t>
  </si>
  <si>
    <t>Arctiko
UDR50-44</t>
  </si>
  <si>
    <t>Tempshield
Cryo-Gloves</t>
  </si>
  <si>
    <t>Sollatek
SVS08-22</t>
  </si>
  <si>
    <t xml:space="preserve">Duran Group, Haldenwanger, Lenz Laborglasinstrumente 24 770 61, 244206109 , 119C/190, 2.8224.04 </t>
  </si>
  <si>
    <t>KNF Neuberger
046208/064242</t>
  </si>
  <si>
    <t>Deutsch &amp; Neumann
311 0816</t>
  </si>
  <si>
    <t>Merck Millipore
1.01969.1000</t>
  </si>
  <si>
    <t>Juchheim
1262DP</t>
  </si>
  <si>
    <t>Usbeck
451-0093, 451-9201
VWR</t>
  </si>
  <si>
    <t>Fackelmann
510-9954
VWR</t>
  </si>
  <si>
    <t>Herenz
1110211</t>
  </si>
  <si>
    <t>Whatman (GE Healthcare)
515-4306 VWR
GE 10311814</t>
  </si>
  <si>
    <t>Whatman (GE Healthcare)
515-4305 VWR
GE10311812</t>
  </si>
  <si>
    <t>RSG Solingen, Buchem VWR
231-2237, 231-2239, 231-0047, 231-1355, 231-0239, 231-2244</t>
  </si>
  <si>
    <t>Orben
18140022.1, 127442CAG</t>
  </si>
  <si>
    <t>Orben
891000</t>
  </si>
  <si>
    <t>Kartell 217 VWR
149-1110, -31, -30</t>
  </si>
  <si>
    <t>Driesen&amp; Kern
TSI 9565X &amp; TSI962 &amp; Tasche</t>
  </si>
  <si>
    <t>VWR Collection
132-0406</t>
  </si>
  <si>
    <t>Caspar &amp; Labora
US-1x20-f-s-CC30-Sonder</t>
  </si>
  <si>
    <t>Contacto
7004/003</t>
  </si>
  <si>
    <t>Burghardt
ME300HI</t>
  </si>
  <si>
    <t>Losch, Rainer
129-2134 VWR</t>
  </si>
  <si>
    <t>TEMDEX
119611</t>
  </si>
  <si>
    <t>UVEX
9166.065</t>
  </si>
  <si>
    <t>Söhngen, Bartels + Rieger GmbH
Paris, Barikos KS (954004)</t>
  </si>
  <si>
    <t>Contacto
5420/150</t>
  </si>
  <si>
    <t>Carl Roth
AN34.1</t>
  </si>
  <si>
    <t>Carl Roth
H717.1</t>
  </si>
  <si>
    <t>Dostmann
5000-0700, 6000-1006</t>
  </si>
  <si>
    <t>Deutsch &amp; Neumann 
470 0002</t>
  </si>
  <si>
    <t>Herenz
1132005, 1132006, 1132007</t>
  </si>
  <si>
    <t>Alex Breuer
90030000.01</t>
  </si>
  <si>
    <t>Paul Hartmann
9746092</t>
  </si>
  <si>
    <t>Paul Hartmann
8126602</t>
  </si>
  <si>
    <t>Meditrade
Medizid AF</t>
  </si>
  <si>
    <t>Paul Hartmann9733894</t>
  </si>
  <si>
    <t>Mraz
2 x 1100/1000, 1 x 1200/28S</t>
  </si>
  <si>
    <t>Paul Hartmann
9813291</t>
  </si>
  <si>
    <t>Hartmann
975123</t>
  </si>
  <si>
    <t>Fripa
401 1103</t>
  </si>
  <si>
    <t>Borer Chemie / Deconex, Rixius (Kanister)
516-900 VWR</t>
  </si>
  <si>
    <t>NOBA
905451</t>
  </si>
  <si>
    <t>NOBA
905452</t>
  </si>
  <si>
    <t>NOBA
905453</t>
  </si>
  <si>
    <t>Wiros
25001305</t>
  </si>
  <si>
    <t>Wiros
25001304</t>
  </si>
  <si>
    <t>Wiros
25001303</t>
  </si>
  <si>
    <t>Pikkemaat
12-102-S</t>
  </si>
  <si>
    <t>Pikkemaat
12-102-M</t>
  </si>
  <si>
    <t>Pikkemaat
12-102-L</t>
  </si>
  <si>
    <t>NOBA
110061</t>
  </si>
  <si>
    <t>VWR Collection
115-9220 VWR</t>
  </si>
  <si>
    <t>Mraz
1100/500 + 1200/25</t>
  </si>
  <si>
    <t>VWR Collection
112-2371 VWR</t>
  </si>
  <si>
    <t>VWR Collection
112-2372 VWR</t>
  </si>
  <si>
    <t>VWR Collection
112-2373 VWR</t>
  </si>
  <si>
    <t>Ansell
37-675-070</t>
  </si>
  <si>
    <t>Ansell
37-675-080</t>
  </si>
  <si>
    <t>NOBA
621120</t>
  </si>
  <si>
    <t>NOBA
621130</t>
  </si>
  <si>
    <t>NOBA
621150</t>
  </si>
  <si>
    <t>Pikkemaat
11-102-S</t>
  </si>
  <si>
    <t>Pikkemaat
11-102-M</t>
  </si>
  <si>
    <t>Pikkemaat
11-102-L</t>
  </si>
  <si>
    <t>Wiros
50190122</t>
  </si>
  <si>
    <t>Wiros
10000102</t>
  </si>
  <si>
    <t>Ratiolab
7001400</t>
  </si>
  <si>
    <t>Ratiolab
7001000</t>
  </si>
  <si>
    <t>VWR Collection
129-0025 VWR</t>
  </si>
  <si>
    <t>Kleinfeld Labortechnik
F13192-0002</t>
  </si>
  <si>
    <t>Dräger
CH 00 216</t>
  </si>
  <si>
    <t>Dräger
CH 25 301</t>
  </si>
  <si>
    <t>Calibrated thermometer</t>
  </si>
  <si>
    <t>Measuring range   -50.0 to +300.0 ° C 
Accuracy  ±0.2 °C (-50 to +200 °C)
±0.3 °C (rest meas. range) 
Resolution  0.1 °C 
Working temperature  -20 to +50 °C 
Dimensions (W x D x H)  64 x 40 x 182 mm 
Weight  171 g 
Delivery incl. thermometer testo 112 incl. Pt 100 Immersion-/Penetration probe (L 115 mm, Ø 5 mm) with attached cable (cable length approx. 1.2 m), Certificate of Calibration and E-Block battery 9 V.</t>
  </si>
  <si>
    <t>Merck
1040031000</t>
  </si>
  <si>
    <t>Medentech
S11184</t>
  </si>
  <si>
    <t>Carl Roth
0040.2</t>
  </si>
  <si>
    <t>Kost Alkohole
H079150</t>
  </si>
  <si>
    <t>Contacto
415/010, 418/010</t>
  </si>
  <si>
    <t>Bel-Art
H131940011</t>
  </si>
  <si>
    <t>Contacto
5420/120</t>
  </si>
  <si>
    <t>Sarstedt
771515</t>
  </si>
  <si>
    <t>Kleinfeld Labortechnik
F13205-0002</t>
  </si>
  <si>
    <t>VWR Collection
129-0588 VWR</t>
  </si>
  <si>
    <t>Vereinigte Papierwarenfabrik
3FKLB410112</t>
  </si>
  <si>
    <t>Vereinigte Papierwarenfabrik
3FKLB410102</t>
  </si>
  <si>
    <t>Sarstedt
77.3894.021</t>
  </si>
  <si>
    <t>The Thermoshaker /TwinCubator is for use with reverse line blot strip assays and for manual hybridization and washing steps</t>
  </si>
  <si>
    <t>Skim milk powder</t>
  </si>
  <si>
    <t>6 weeks</t>
  </si>
  <si>
    <t>Mars 1500 Pro</t>
  </si>
  <si>
    <t>Not needed for a 3-Filter-BSC. But in some countries it is mandatory.</t>
  </si>
  <si>
    <t>Mars 1500</t>
  </si>
  <si>
    <t>Needed if you do not have laboratory benches or the like where you can put the BSC on.</t>
  </si>
  <si>
    <t>Recommended to order with this BSC</t>
  </si>
  <si>
    <t>Not needed for a 2-filter BSC</t>
  </si>
  <si>
    <t>This is a roll of 50 meters.</t>
  </si>
  <si>
    <t>For replenishment: Need to order 3 units per BACTEC 960 system: 1 unit is for 1 drawer</t>
  </si>
  <si>
    <t>Product information</t>
  </si>
  <si>
    <t>MEG</t>
  </si>
  <si>
    <t>CE</t>
  </si>
  <si>
    <t>SDS/ CoA</t>
  </si>
  <si>
    <t>TÜV</t>
  </si>
  <si>
    <t>SDS</t>
  </si>
  <si>
    <t xml:space="preserve">CE/ DIN </t>
  </si>
  <si>
    <t>CE/ ISO</t>
  </si>
  <si>
    <t>EN ISO 13485:2012; ISO 9001:2008</t>
  </si>
  <si>
    <t xml:space="preserve">SDS </t>
  </si>
  <si>
    <t>BACTEC MGIT 320 System</t>
  </si>
  <si>
    <t xml:space="preserve">Binocular bright field microscope - ZN </t>
  </si>
  <si>
    <t>Svizera</t>
  </si>
  <si>
    <t>Human</t>
  </si>
  <si>
    <t>TAUNS</t>
  </si>
  <si>
    <t>50 / 54</t>
  </si>
  <si>
    <t>44 / 37</t>
  </si>
  <si>
    <t>40 / 28</t>
  </si>
  <si>
    <t>Cepheid</t>
  </si>
  <si>
    <t>Quality control slides to validate routine staining procedures Individually packed in sealed foil pouches to preserve control sample integrity, 3 slides for moderate organism count (3+) per high-powered field, 3 slides for low organism count (2+) per high-powered field, each slide includes positive test sample and negative control per high-powered field, stain control log sheets shall be included to comply with regulatory requirements.</t>
  </si>
  <si>
    <t>12- 15 months</t>
  </si>
  <si>
    <t>QA of product</t>
  </si>
  <si>
    <t>Manufacturer product code</t>
  </si>
  <si>
    <t>Shelf Life</t>
  </si>
  <si>
    <t>Filters, Air MGIT 960 (square)</t>
  </si>
  <si>
    <t xml:space="preserve">Filters, Air MGIT 960 (rectangular) </t>
  </si>
  <si>
    <t>BACTEC MGIT 960 AST transport rack</t>
  </si>
  <si>
    <t xml:space="preserve">BD BBL Calibrators Kit (for 1 drawer) (1 ea) </t>
  </si>
  <si>
    <t>OADC to be ordered with lyophilized SLDs for DST on liquid culture. 6 vials of 15 ml (90ml)- 245116</t>
  </si>
  <si>
    <t>1 week</t>
  </si>
  <si>
    <t>35 months</t>
  </si>
  <si>
    <t>47 months</t>
  </si>
  <si>
    <t>1 - 3 
weeks</t>
  </si>
  <si>
    <t>Supplier Lead Time EXW</t>
  </si>
  <si>
    <t>Spare wick for spirit lamp, approx. 1 meter. resalable packaging</t>
  </si>
  <si>
    <t>Hold standard slides (3 x 1" or 25 x 75mm) during drying and cleaning. Constructed of strong, chemical-resistant Stainless steal Capacity: 40 slides; measures rack 11.75 x 4.13 x 1".</t>
  </si>
  <si>
    <t>Weighing boats, rectangular, glazed porcelain, 55 x 25 x 10 mm, pack of 12 pieces</t>
  </si>
  <si>
    <t xml:space="preserve">Alarm clock, with stop function, digital, programmable for mx. 99 min, memory function, with alarm function at 0, </t>
  </si>
  <si>
    <t>Transport box for specimen, isolated, PE formed material, with 2 cooling elements</t>
  </si>
  <si>
    <t>Electric cooler Powerbox Plus 28 L, operates of 12V car cigarette lighter and 230V, cooling performance 20°C below ambient temperature</t>
  </si>
  <si>
    <t>Stands for test tubes, made of PP, autoclavable, stackable, white, approx., 246x104x64mm, Ø 16mm</t>
  </si>
  <si>
    <t>0.6mm marker pen, specially for laboratory usage, permanent with Dry safe technology to allow the pen to stay open (Test ISO 554), rechargeable</t>
  </si>
  <si>
    <t>Rack for loop holder, PP, disinfect able, 6x holders</t>
  </si>
  <si>
    <t>Magnesium sulphate- heptahydrate for analyses, EMSURE® ACS reagent Ph Eur</t>
  </si>
  <si>
    <t>L-Asparagine-monohydrate</t>
  </si>
  <si>
    <t>Sodium Pyruvate reagent plus ›= 99%</t>
  </si>
  <si>
    <t xml:space="preserve">Screw-cap (for pathological vials with number 106339), made of aluminium, with rubber seal, 4000 pieces. </t>
  </si>
  <si>
    <t>GDF recommendations</t>
  </si>
  <si>
    <t>Total Volume</t>
  </si>
  <si>
    <t>LED microscope - transport case</t>
  </si>
  <si>
    <t>AFB quality control slides</t>
  </si>
  <si>
    <t>LED microscope - light mirror</t>
  </si>
  <si>
    <t>LED microscope  (basic configuration)</t>
  </si>
  <si>
    <t>Immersion oil, 100 ml</t>
  </si>
  <si>
    <t>Microscope slides</t>
  </si>
  <si>
    <t>Supplier technical specifications</t>
  </si>
  <si>
    <t>Weighing boats</t>
  </si>
  <si>
    <t>Loopamp MTBC Detection Kit</t>
  </si>
  <si>
    <t>Loopamp PURE DNA Extraction Kit</t>
  </si>
  <si>
    <t>Preprogrammed incubator with built-in heating block, reaction block, timer and fluorescence detection unit for lysis, amplification, enzyme inactivation and visual result interpretation.</t>
  </si>
  <si>
    <t>Spirit lamp</t>
  </si>
  <si>
    <t>Sputum containers</t>
  </si>
  <si>
    <t>Binocular bright field microscope - transport case</t>
  </si>
  <si>
    <t>Slide drying rack</t>
  </si>
  <si>
    <t>Slide storage box</t>
  </si>
  <si>
    <t>90 tests</t>
  </si>
  <si>
    <t>1 C &amp;
1 A</t>
  </si>
  <si>
    <t>Xpert MTB/RIF ULTRA kit of 50 tests</t>
  </si>
  <si>
    <t>GeneXpert GX-IV 4-Module System with Desktop</t>
  </si>
  <si>
    <t>GeneXpert GX-IV 2-Module System with Laptop</t>
  </si>
  <si>
    <t>GeneXpert GX-IV 2-Module System with Desktop</t>
  </si>
  <si>
    <t>GeneXpert GX-IV 4-Module System with Laptop</t>
  </si>
  <si>
    <t>GeneXpert GX-XVI 16-Module System with Desktop</t>
  </si>
  <si>
    <t>GeneXpert GX-XVI 16-Module System with Laptop</t>
  </si>
  <si>
    <t>GeneXpert 4-module instrument shell with only 2 modules, with desktop computer</t>
  </si>
  <si>
    <t>GeneXpert 4-module instrument shell with only 2 modules, with laptop computer</t>
  </si>
  <si>
    <t>GeneXpert 4-module instrument with desktop computer</t>
  </si>
  <si>
    <t>GeneXpert 4-module instrument with laptop computer</t>
  </si>
  <si>
    <t>GeneXpert 16-module instrument with desktop computer</t>
  </si>
  <si>
    <t>GeneXpert 16-module instrument with laptop computer</t>
  </si>
  <si>
    <t>Validation Pack for new GeneXpert GX-IV 4-Module System</t>
  </si>
  <si>
    <t>XpertCheck Calibration Pack for GeneXpert GX-IV 4-Module System</t>
  </si>
  <si>
    <t>Ordering</t>
  </si>
  <si>
    <t xml:space="preserve">Hydrogen peroxide (Perhydrol®)  stabilized for higher temperature </t>
  </si>
  <si>
    <t>Diagnostic consumables kit - LED/Auramine microscopy</t>
  </si>
  <si>
    <t>Diagnostic consumables kit - ZN light microscopy</t>
  </si>
  <si>
    <t>Equipment and starter kit for LED or ZN light microscopy</t>
  </si>
  <si>
    <t>GeneXpert XpertCheck Calibration Packs for GeneXpert System with 4 Modules</t>
  </si>
  <si>
    <t>3-year warranty extension for GeneXpert GX-IV 2-module system, paid upfront together with the system purchase</t>
  </si>
  <si>
    <t>1-year warranty extension- GX-IV (2-Module System)</t>
  </si>
  <si>
    <t>3-years warranty extension- GX-IV (2-Module System)</t>
  </si>
  <si>
    <t>3-years warranty extension- GX-IV (2-Module System), ordered with System</t>
  </si>
  <si>
    <t>1-year warranty extension- GX-IV (4-Module System)</t>
  </si>
  <si>
    <t>3-years warranty extension- GX-IV (4-Module System)</t>
  </si>
  <si>
    <t>3-years warranty extension- GX-IV (4-Module System), ordered with System</t>
  </si>
  <si>
    <t>3-years warranty extension- GX-IV (2-Module System), paid before the end of the two first years of warranty</t>
  </si>
  <si>
    <t>3-years warranty extension- GX-IV (4-Module System), paid before the end of the two first year of warranty</t>
  </si>
  <si>
    <t>3-year warranty extension for GeneXpert GX-IV 4-module system, paid upfront together with the system purchase</t>
  </si>
  <si>
    <t>1-year warranty extension- GX-XVI (16-Module System)</t>
  </si>
  <si>
    <t>3-years warranty extension- GX-XVI (16-Module System)</t>
  </si>
  <si>
    <t>3-years warranty extension- GX-XVI (16-Module System), ordered with System</t>
  </si>
  <si>
    <t>3-years warranty extension- GX-XVI (16-Module System), paid before the end of the two first year of warranty</t>
  </si>
  <si>
    <t>3-year warranty extension for GeneXpert GX-XVI 16-module system, paid upfront together with the system purchase</t>
  </si>
  <si>
    <t>Sturdy container</t>
  </si>
  <si>
    <t>Cool box for specimen transport</t>
  </si>
  <si>
    <t>Transport box for specimen transport</t>
  </si>
  <si>
    <t>Material for packing specimen</t>
  </si>
  <si>
    <t>Ethanol, 96%</t>
  </si>
  <si>
    <t>Perforated stainless steel shelf</t>
  </si>
  <si>
    <t>Rack for loop holder</t>
  </si>
  <si>
    <t>Slanted rack</t>
  </si>
  <si>
    <t>Rapid test for detection of MPT 64 Antigen - SD Bioline TB Ag MPT64</t>
  </si>
  <si>
    <t xml:space="preserve">Capilia TB-Neo - Rapid test for detection of MPT 64 Antigen </t>
  </si>
  <si>
    <t>Shoe covers</t>
  </si>
  <si>
    <t>Hair covers</t>
  </si>
  <si>
    <t xml:space="preserve">Insert with 28 spring hooks for laboratory glassware </t>
  </si>
  <si>
    <t xml:space="preserve">Upper basket with washing arm </t>
  </si>
  <si>
    <t>Upper basket with 36 jets mm 80/110h diameter 6mm</t>
  </si>
  <si>
    <t>Net basket 1/4mm 200h/7.87"h</t>
  </si>
  <si>
    <t>Biosafety Cabinet - 3 filters, 5 feet</t>
  </si>
  <si>
    <t>Biosafety Cabinet - 2 filters, 5 feet</t>
  </si>
  <si>
    <t>Installation for TB-LAMP</t>
  </si>
  <si>
    <t>Training for TB-LAMP</t>
  </si>
  <si>
    <t>Maintenance for TB-LAMP</t>
  </si>
  <si>
    <t>Molecular line probe assay for identification of clinically relevant mycobacterial species from culture</t>
  </si>
  <si>
    <t>Molecular line probe assay for identification of nontuberculous mycobacteria from cultured material</t>
  </si>
  <si>
    <t>Molecular line probe assay for differentiation of the mycobacterium tuberculosis complex from culture</t>
  </si>
  <si>
    <t>Kit for extraction of bacterial DNA</t>
  </si>
  <si>
    <t xml:space="preserve">• On-site inspection according to site preparation check list, and installation of system(s)
• Testing incubator of HumaHeat and turbidimetric functionality of HumaTurb C + A
• Testing incubators and fluorescence module of HumaLoop according to Operation Qualification (OQ)
• All equipment and test kits needed for OQ
• Issue of Installation and Operation Qualification certificates, and start of basic warranty 
•  Travel and accommodation expenses, where applicable, are not included and will be charged separately by HUMAN to the recipient. </t>
  </si>
  <si>
    <t xml:space="preserve">• Warranty extension for 1 year (on-site) if the maintenance is done before the first warranty period ends and a copy of the filled maintenance check list is returned to HUMAN.
• Extensive cleaning of working area, instrument surface, heating blocks and fluorescence reading unit according to maintenance check list
• Inspection and validation of UPS and power connection
• Temperature check and verifying the incubation and reaction block are reaching the target temperature according to maintenance check list
• Performance of maintenance test kit to assure the instrument is working properly according to Operation Qualification (OQ)
• Needed equipment and test kit to perform the OQ
• Issue of OQ certificate
•  Travel and accommodation expenses, where applicable, are not included and will be charged separately by HUMAN to the recipient. </t>
  </si>
  <si>
    <t>Need to order one unit of MGIT tubes (106026)</t>
  </si>
  <si>
    <t>12 months</t>
  </si>
  <si>
    <t>9 
months</t>
  </si>
  <si>
    <t>21 months</t>
  </si>
  <si>
    <t>2 weeks</t>
  </si>
  <si>
    <t>23 months</t>
  </si>
  <si>
    <t>24 months</t>
  </si>
  <si>
    <t>17 months</t>
  </si>
  <si>
    <t>7 
months</t>
  </si>
  <si>
    <t>11 
months</t>
  </si>
  <si>
    <t>38 months</t>
  </si>
  <si>
    <t>31
months</t>
  </si>
  <si>
    <t>38 
months</t>
  </si>
  <si>
    <t>11
months</t>
  </si>
  <si>
    <t>15 
months</t>
  </si>
  <si>
    <t>15
months</t>
  </si>
  <si>
    <t>7
months</t>
  </si>
  <si>
    <t>18
months</t>
  </si>
  <si>
    <t>35
months</t>
  </si>
  <si>
    <t>24
months</t>
  </si>
  <si>
    <t>12
months</t>
  </si>
  <si>
    <t>17
months</t>
  </si>
  <si>
    <t>71
months</t>
  </si>
  <si>
    <t>47
months</t>
  </si>
  <si>
    <t>5
months</t>
  </si>
  <si>
    <t>Heathrow Scientific
 HEA2165A
212-9125 VWR</t>
  </si>
  <si>
    <t>4-place swing out rotor</t>
  </si>
  <si>
    <t xml:space="preserve">Rotor buckets </t>
  </si>
  <si>
    <t xml:space="preserve">Aerosol tight lids for rotor buckets </t>
  </si>
  <si>
    <t>Reducing adapter for 50 ml tubes</t>
  </si>
  <si>
    <t>Reducing adapter  for 15 ml/12 ml tubes</t>
  </si>
  <si>
    <t>35 
months</t>
  </si>
  <si>
    <t>This item needs to be ordered with:
1. 106124
2. 106125
3. 106126</t>
  </si>
  <si>
    <t>Product Name</t>
  </si>
  <si>
    <t>Compact, universal small shaker suitable for shaking tasks with all small vessels and microtiter plates, adjustable speed of up to 3.000 rpm</t>
  </si>
  <si>
    <t>pH- indication sticks in box of 100 tests, ph. from 6.5-10,0, graduation 0,2-0,5, with colour indication, can not blend as it is in tubes</t>
  </si>
  <si>
    <t>Lowenstein-Jensen Medium is an egg-based medium used for the isolation and cultivation of mycobacteria. The medium tubed as deeps is used for the semi quantitative catalase test as an aid to the classification of mycobacteria. Tube size A</t>
  </si>
  <si>
    <t>Middlebrook 7H9 Broth with Glycerol is a non-selective liquid culture medium for the cultivation of mycobacteria, including M. Tuberculosis. It is used primarily for growth of pure cultures of mycobacteria for use in laboratory studies. Prepared tubes, 5 ml.</t>
  </si>
  <si>
    <t>The BACTEC™ MGIT™ Tube is intended for the detection and recovery of mycobacteria using the BD BACTEC™ MGIT™ 960 system. Each plastic tube has a screw-top cap and contains 7 ml of modified Middlebrook 7H9 Broth base, which is supplemented with BD BACTEC™ MGIT™ Growth Supplement (Cat. No. 245124). Acceptable specimen types are digested and decontaminated clinical specimens (except urine) and sterile body fluids (except blood). additionally, these tubes can also be used for antimicrobial susceptibility testing of mycobacteria, including SIRE and PZA testing.</t>
  </si>
  <si>
    <t>This item has a very short shelf life. Need to order according to consumption.</t>
  </si>
  <si>
    <t>This item includes:
• User Manual; Quick reference guide
• 2 x Transport rack
• 16 x 5-tube AST Set carrier
• 16 x 2-tube AST Set carrier
• 3 x 3-tube AST Set carrier
• 3 x 4-tube AST Set carrier and
• 3 x 8-tube AST Set carrier</t>
  </si>
  <si>
    <t>Spectroline, ETX-20L, Trans illuminator long life UV filter glass , minimal UV damage 312nm and 365 nm virtually eliminate transmission of 254nm radiation, variable intensity control from 100% down to 20% for maximum sample preparation time and sensitivity 15 Watt unit</t>
  </si>
  <si>
    <t>Measuring pipette, 1ml, subdivision 0.1ml</t>
  </si>
  <si>
    <t>This product is an extraction buffer using Capilia TB-Neo to prepare a sample that is employed for the identification test of M. Tuberculosis when using a solid medium for acid-fast bacteria (AFB).</t>
  </si>
  <si>
    <t>prothionamide</t>
  </si>
  <si>
    <t>Capreomycin sulphate from Streptomy CES*CAPREOLUS</t>
  </si>
  <si>
    <t>Validated with GenoLyse only; Genolyse must be ordered separately</t>
  </si>
  <si>
    <t>The GenoScan® system is used for analysis of line probe assays (GenoType, GenoQuick®) from Hain Lifescience. The GenoScan® software reads strips from digital images generated by the GenoScan® reader, analyses the strip patterns, and supports the user in evaluation.</t>
  </si>
  <si>
    <t>Waterbath, with microprocessor PID-temp. Controller with integrated autodiagnostic system with fault indicator, solid state switching unit, one Pt100 sensor class A in 4-wire-circuit, integrated digital timer from 1min. To 99,59 hours, continuous operation</t>
  </si>
  <si>
    <t xml:space="preserve">Water bath WNB 22: microprocessor PID temperature controller with integrated autodiagnostic system with fault indicator, one Pt 100 sensor class a in 4 wire circuit, integrated digital timer from 1 min to 99.59 hours for ON continuous operation </t>
  </si>
  <si>
    <t>Memmert UNB200 is been faced out the replacement is UN 30: Ventilation and Control: natural convection, vent connection with restrictor flap, adaptive multifunctional digital microprocessor PID-temperature controller with TFT colour display, 1 Pt100 sensor</t>
  </si>
  <si>
    <t>Greisinger GTH 1170 Precision quick response thermometer: specs; measuring range -65 to + 199.9°C, resolution 0.1°C or 1 °C, accuracy -65 to +199.9°C ±0.5°C ; digital offset and scale adjustment for optimum precision, 9V battery type IEC 6F22 included.</t>
  </si>
  <si>
    <t>Stand for 3 micro pipettes multi function</t>
  </si>
  <si>
    <t>Pipettor stand, Ergonomical: slightly curved to the user, universal fitting for all pipettors,   material: easy to clean, 3 mm thick acryl, outer dimensions: 20x12 x10 cm (wxhxd)</t>
  </si>
  <si>
    <t>Pipette filter tips PP, capacity 0.1-10µl, free from DNA/RNAse and ATP, autoclavable, sterile, 10  racks of 96 pcs</t>
  </si>
  <si>
    <t>Handy Step Brand, repetitive pipette is contoured to fit your hand comfortably. All controls are designed for intuitive use with one hand. With wall bracket.</t>
  </si>
  <si>
    <t>Dispenser tips classic, 5ml, individually packed  Compatible with: Ritter® pipette® and pipette® pro, Eppendorf® Multipette® 4780, Brand® HandyStep® and HandyStep®electronic, Minilab 100/101, Easy Step, Distriman®</t>
  </si>
  <si>
    <t>Dispenser tips classic, 12.5ml individually packed Compatible with: Ritter® pipette® and pipette® pro, Eppendorf® Multipette® 4780, Brand® HandyStep® and HandyStep®electronic, Minilab 100/101, Easy Step, Distriman®</t>
  </si>
  <si>
    <t>Set of Rotilabo®-PCR-stands, Made of SBS. With 96 holes in 8 x 12 array, for vials 0.2 ml, individual vials, on strips or plates, in different colours 4x blue, 4x red, 2x white Dimensions L 127 x W 85 x H 16 mm.</t>
  </si>
  <si>
    <t>Simport Cryo-storage-box with lid plastic, suitable for cryovial 1ml to 2ml, for storage of up to 100 pcs. Operating range -196 °C to +121 °C, autoclavable, with numeric position label, colour (blue, red or green)</t>
  </si>
  <si>
    <t>Quick Chill™ unit, polycarbonate; non-toxic insulating solution, with handle. For use in molecular biology applications such as ethanol precipitation of DNA/RNA samples. For repeatedly use for up to 45 minutes, holds 12 x 1.5 or 0.5 ml microcentrifuge tubes (16 inserts for 0.5 ml included). Stackable design.</t>
  </si>
  <si>
    <t>Simport Cryo-storage-box with lid plastic, suitable for cryovial 1ml to 2ml, for storage of up to 81 pcs. Operating range -196 °C to +121 °C, autoclavable, with numeric position label, colour (blue, red or green)</t>
  </si>
  <si>
    <t>Rack for cryovials made of white PC, the snap in attachment in the base stops the vias from turning when opening and closing the box and also enables speedy and convenient one-hand operation. With alpha numerical coding. Dimensions: L197xW102xH28mm 50 holes in a 5x 10 array. autoclavable</t>
  </si>
  <si>
    <t>Microcentrifuge Tubes 1.5ml with attached screw caps, PP, graduated, temp. -196°C, +121°C autoclavable, PP screw cap with silicone seal, with frosted marking field, can withstand centrifugation to 20000g</t>
  </si>
  <si>
    <t>Microcentrifuge Tubes 2 ml with attached screw caps, PP, graduated, -196°C, +121°C autoclavable, PP screw cap with silicone seal, with frosted marking, can withstand centrifugation to 20000g</t>
  </si>
  <si>
    <t>Centrifuge tubes 50ml,  super clear™, PP aor Ps, conical, printer graduation, extra thick walls to allow centrifugation up to 15000g, with extra large, solvent resistant, white labelling area and black graduations flat PE caps can close with quick 3/4 turn, allowing one handed operation, patented earth friendly® racks can be labelled with lab markers, 1 rack contains 25tubes</t>
  </si>
  <si>
    <t>Disposable Pasteur pipettes, graduated, non sterile, 155 mm, 3 ml</t>
  </si>
  <si>
    <t>Megro, Pinzette sterile, white plastic, individual packaging,   145 mm, box of 50 pcs</t>
  </si>
  <si>
    <t xml:space="preserve">EDTA Bio chemical </t>
  </si>
  <si>
    <t>Swivel stool (laboratory chair), vertical adjustable 420 - 620 mm, seat and back made of PU foam, disinfect able, 5 wheels, without armrests</t>
  </si>
  <si>
    <t xml:space="preserve">Mobile container, lockable, on 4 castors, disinfect able, worktop 30 mm thick, Melamin coated, high chemical resistance, temperature resistance to 90 °C, with edges of the worktop lipped, four drawers, smooth action and metal rails with anti bocking system for total extraction, h x w x d: 730 x 436 x 590 mm </t>
  </si>
  <si>
    <t>Electronic maxima-minima thermometer, measuring indoor and outdoor temperatures, memory function for min/max values, Out door temperature alarm with adjustable upper and lower limit values, Outer probe with 1.5m lead, measuring range, indoor -10 to + 50°C, outdoor -50 to +70°C, resolution 0.1°C, accuracy ±1°C (0 to + 50°C), ±2°C (rest measuring range), 110 x 70x 20mm, inclusive 1 spare battery</t>
  </si>
  <si>
    <t xml:space="preserve">Pipump, pipette filler set : 1132005, size 0 (yellow 0-0.02ml), 1132006 size 2 (blue 0-2ml), 1132007, size 10 (green, 0-10ml)  </t>
  </si>
  <si>
    <t>Bomix® plus 2lt, Aldehyde-free instrument decontaminant</t>
  </si>
  <si>
    <t>Medizid AF, disinfectant for floor, 2lt jerry can</t>
  </si>
  <si>
    <t xml:space="preserve">Bacillol AF, alcoholic fast disinfectant, 5lt jerry can </t>
  </si>
  <si>
    <t>Disinfectant sterilium classic, 1lt bottle</t>
  </si>
  <si>
    <t xml:space="preserve">Detergent kit DECONEX 22 HPF/ average for 3 month </t>
  </si>
  <si>
    <t>Gloves SOLVEX NITRIL green, 0.38mm G7, category III, packaging 12 pcs per box</t>
  </si>
  <si>
    <t>Gloves SOLVEX NITRIL green, 0.38mm G8, category III, packaging 12 pcs per box</t>
  </si>
  <si>
    <t>Gloves SOLVEX NITRIL green, 0.38mm G9, category III, packaging 12 pcs per box</t>
  </si>
  <si>
    <t xml:space="preserve">Bags, Biohazard 27lt, with temperature indicator, text is in white before autoclaving, than black.  The text 'autoclaved' indicates successful autoclaving, with highly visible label  'Biohazard'; bags meet ASTM D 709-98 Standard; packaging 200 pcs per box </t>
  </si>
  <si>
    <t xml:space="preserve">Inspissator TBT 100-IN control unit, tank, quilt&amp; blanket, range ambient +5°C to 90°C, with std constant level device fitted, to hold up to 156 test tubes (16x150mm) or 162 universal containers or glass bijous. Unit does not include electronic timer, racks are slanted but not adjustable, water level sensor: the grant inspissator has a constant level device and is fitted with a visible alarm.  </t>
  </si>
  <si>
    <t>Stand plate: Steel, varnished:  Firm, non-slip stand. For a wide variety of uses. With threaded hole on face side. With rubber feet for a firm footing , easy to clean, robust, rod stainless steel art. no. 241-7133, rust-proof, 12 mm diameter, very good chemical resistance. 
Three-pronged Clamp art. no. 241-7433: Zinc die-casting, powder-coated, the prongs of the clamps are covered with a plastic coating to protect the items clamped, without bosshead for fixing to stand, with wing screws for rapid easy fixing
Bosshead art.no. 241-7179, clamping range up to 16 mm, angle: 90 + 180, for quick, easy assembly</t>
  </si>
  <si>
    <t>Chest Freezer: user friendly microprocessor technique, conformable control panel with digital display to enter and read out all security relevant data, adjustable alarm limits for over and under temperatures (1-20K), additional control and alarm option, maintains all display and alarm functions for 60 hours in case of power failure, electronic alarm device and potential free contact for connection to an internal alarm system, RS 232 serial interface for trouble free data transfer, inside cabinet made completely of stainless steel and ex proof, energy saving maintenance-free cooling unit, both not flammable refrigerant and the all around special insulation (up to 150 mm) are CFC free (heat emission is only approx. 400W), temperature range from -50°C to -85°C, capacity 5 lt, unit is included with the following accessories: 6x Storage rack for boxes 50mm height art. no. 6901,  48x storage boxes art. no. 6970</t>
  </si>
  <si>
    <t>Kern PCB 3500-2 precision balance, measuring range max 3.5 kg, readout 10mg, reproducibility 10mg, linearity ± 30 mg, pre tare function of known containers, data transfer for example to Printer or PC, battery option, auto of function</t>
  </si>
  <si>
    <t xml:space="preserve">Separate water supply unit wall mounted, stainless steel, for deionised water, pressure up to 10 bar, 300l/min, quality 0.1-20µS/cm, water temp. Max 30°C, with digital conductivity measure, measuring range 0-199.9 µS/cm, including 1.5m  R3/4" hoses and mounting kit, with digital display  </t>
  </si>
  <si>
    <t>Conductivity meter LKM Type a 1.0 with quick connections, conductivity in µS/cm and temp in °C, conductivity measuring range: 0.055-199.9 µS/cm, temp range 0.1-99.9 °C, automatic temp compensation, 230V/ 50Hz</t>
  </si>
  <si>
    <t xml:space="preserve">Pipette box aluminium/stainless steel with lid, square, silicon insert, desinfectable and autoclavable/sterilisable up to +205 °C , length total 290 mm, usable length of 257 mm </t>
  </si>
  <si>
    <t xml:space="preserve">Pipette box aluminium/stainless steel with lid, square, silicon insert, desinfectable and autoclavable/sterilisable up to +205 °C , length total 430 mm, usable length of 412 mm </t>
  </si>
  <si>
    <t>Carton with integral biohazard bag HDPE, Snug fitting lid has flap through which waste is inserted, When carton is filled, internal safety cap is pulled into place and the entire unit is ready for incineration, size 196x196x254mm</t>
  </si>
  <si>
    <t>Serilisation adhesive tape, The colour of the sensitive ink changes after sterilisation. The adhesive tape indicates that the expected temperature was reached during the sterilisation process, roll of 50m, 19mm width</t>
  </si>
  <si>
    <t>Autoclave Laboclav 80MSLV with blue lid for waste management, tank vol. 30lt, chamber size 82lt, max pressure 2.8 bar, max temp. 143°C, voltage 3N 400V~(±5%), 50 Hz, 16A, 4.5KW, with liquid control unit, liquid sterilization and recooling system</t>
  </si>
  <si>
    <t>Autoclave Laboclav 80V with red lid for waste management, tank vol. 30lt, chamber size 82lt, max pressure 2.8 bar, max temp. 143°C, voltage 3N 400V~(±5%), 50 Hz, 16A, 4.5KW</t>
  </si>
  <si>
    <t>Printer for autoclave Laboclav 55-195</t>
  </si>
  <si>
    <t>ScanLaf, Mars Pro 1500, class II Biological safety Cabinet, EN 123980, with 3 Hepa filter H14, 99,999% efficient against 0.3µm particles, with motorised front window, digital control level,  noise level 56dB, Integrated UV Light, USB port and gas tap</t>
  </si>
  <si>
    <r>
      <t>WHO Guidance for 1st-line LPA:</t>
    </r>
    <r>
      <rPr>
        <u val="single"/>
        <sz val="12"/>
        <color indexed="40"/>
        <rFont val="Calibri"/>
        <family val="2"/>
      </rPr>
      <t xml:space="preserve"> http://www.who.int/tb/publications/molecular-test-resistance/en/</t>
    </r>
    <r>
      <rPr>
        <sz val="12"/>
        <color indexed="8"/>
        <rFont val="Calibri"/>
        <family val="2"/>
      </rPr>
      <t xml:space="preserve">
</t>
    </r>
  </si>
  <si>
    <t>Suzhou Hengxiang Co. Ltd.</t>
  </si>
  <si>
    <t>GCC Diagnostics</t>
  </si>
  <si>
    <t>Denatured Alcohol</t>
  </si>
  <si>
    <t xml:space="preserve">Suzhou Hengxiang 
Hangzhou Ocome Technology </t>
  </si>
  <si>
    <t xml:space="preserve">Suzhou Hengxiang </t>
  </si>
  <si>
    <t xml:space="preserve">Nantong Hailun Bio-medical Apparatuses Manufacturing </t>
  </si>
  <si>
    <t>Atlas Surgical</t>
  </si>
  <si>
    <t>Suzhou Hengxiang</t>
  </si>
  <si>
    <t xml:space="preserve">Chao'an Caitang  NOBO  Hardware  Factory </t>
  </si>
  <si>
    <t>Yongfeng outdoors product
Chao'an Caitang  NOBO</t>
  </si>
  <si>
    <t>Hebei Medicines &amp; Health Products Imp. &amp; Exp. Group Corp</t>
  </si>
  <si>
    <t>Alphatec Systems</t>
  </si>
  <si>
    <t>Ningbo Joan Lab Equipment</t>
  </si>
  <si>
    <t>BD
 221870</t>
  </si>
  <si>
    <t>BD 
220908</t>
  </si>
  <si>
    <t>BD 
262710</t>
  </si>
  <si>
    <t>BD
 212203</t>
  </si>
  <si>
    <t>BD 
212240</t>
  </si>
  <si>
    <t>BD 
271310</t>
  </si>
  <si>
    <t>BD
 221832</t>
  </si>
  <si>
    <t>BD
 220502</t>
  </si>
  <si>
    <t>BD
 220909</t>
  </si>
  <si>
    <t>BD 
445870</t>
  </si>
  <si>
    <t>BD 
441743</t>
  </si>
  <si>
    <t>BD
 440107</t>
  </si>
  <si>
    <t>BD
 257613</t>
  </si>
  <si>
    <t>BD
 444374</t>
  </si>
  <si>
    <t>BD
 445888</t>
  </si>
  <si>
    <t>BD
 445871</t>
  </si>
  <si>
    <t>BD
 445943</t>
  </si>
  <si>
    <t>BD 
445942</t>
  </si>
  <si>
    <t>BD
 245122</t>
  </si>
  <si>
    <t>BD 
245124</t>
  </si>
  <si>
    <t>BD
 245123</t>
  </si>
  <si>
    <t>BD 
240863</t>
  </si>
  <si>
    <t>BD
245116</t>
  </si>
  <si>
    <t>BD
 211886</t>
  </si>
  <si>
    <t>BD 
445923</t>
  </si>
  <si>
    <t>BD
 445944</t>
  </si>
  <si>
    <t>BD
 445945</t>
  </si>
  <si>
    <t>BD
 445946</t>
  </si>
  <si>
    <t>BD
 445993</t>
  </si>
  <si>
    <t>BD
 445941</t>
  </si>
  <si>
    <t>BD
 445872</t>
  </si>
  <si>
    <t>BD
 445959</t>
  </si>
  <si>
    <t>BD
 445873</t>
  </si>
  <si>
    <t>BD
 441049</t>
  </si>
  <si>
    <t>BD
 245128</t>
  </si>
  <si>
    <t>BD
 245115</t>
  </si>
  <si>
    <t>BD
 215348</t>
  </si>
  <si>
    <t>BD 
215349</t>
  </si>
  <si>
    <t>BD
 215350</t>
  </si>
  <si>
    <t>BD
 215351</t>
  </si>
  <si>
    <t>BD
 215352</t>
  </si>
  <si>
    <t>ScanLaf, Mars 1500, class II Biological safety Cabinet, EN 123980, with 3 Hepa filter H14, 99,999% efficient against 0.3µm particles, with motorised front window, digital control level,  noise level 56dB, Integrated UV Light, USB port and gas tap</t>
  </si>
  <si>
    <t xml:space="preserve">DGR: 38220000
Non DGR: 90189084
</t>
  </si>
  <si>
    <t>Various (Kit assembled by Svizera)</t>
  </si>
  <si>
    <t>General Cargo Large item</t>
  </si>
  <si>
    <t>General Cargo special provision A67</t>
  </si>
  <si>
    <t xml:space="preserve">Carl Zeiss </t>
  </si>
  <si>
    <t>HUMAN</t>
  </si>
  <si>
    <t>SVIZERA</t>
  </si>
  <si>
    <t>Lead time EXW after payment</t>
  </si>
  <si>
    <r>
      <t xml:space="preserve">· The operator can run a maximum of 16 reactions in one run of HumaLoop T. Of these 16 tests, 14 are patient samples and 2 are controls. Each cycle takes 1.5 hours, therefore 5 cycles may be run per day in a well-functioning laboratory (up to 70 patient samples per day);
· A UPS (106443) should be ordered with this product;
· 1 year warranty;
· WHO Guidance for LAMP:  </t>
    </r>
    <r>
      <rPr>
        <u val="single"/>
        <sz val="12"/>
        <color indexed="40"/>
        <rFont val="Calibri"/>
        <family val="2"/>
      </rPr>
      <t>http://www.who.int/tb/publications/lamp-diagnosis-molecular/en/</t>
    </r>
  </si>
  <si>
    <r>
      <t xml:space="preserve">· Most commonly used configuration globally;
· GeneXpert IV features: </t>
    </r>
    <r>
      <rPr>
        <u val="single"/>
        <sz val="12"/>
        <color indexed="40"/>
        <rFont val="Calibri"/>
        <family val="2"/>
      </rPr>
      <t>http://www.cepheid.com/us/cepheid-solutions/systems/genexpert-systems/genexpert-iv</t>
    </r>
  </si>
  <si>
    <t>· If the GeneXpert will stay in a laboratory and will not be travelling, the GXIV-2-D desktop may be a better option;
· This system may be a good option for a site with low expected utilization, but with the possibility to buy additional modules in the future when utilization increases</t>
  </si>
  <si>
    <t>· Need additional filter for dusty environments;
· Product linked to GXIV-2-D; GXIV-2-L; GXIV-4-D; GXIV-4-L; GXXVI-16-D; GXXVI-16-L</t>
  </si>
  <si>
    <t>General Cargo 
UN 2920 – CLASS 8(3)) in excepted quantity (EQ)</t>
  </si>
  <si>
    <t>This item needs to be ordered with the tubing (106222)</t>
  </si>
  <si>
    <t>· 2 years warranty; 
· Voltage / Amp / Frequency: 230V/ 50/60Hz, 110V 60Hz</t>
  </si>
  <si>
    <t>· 2 years warranty;
· Voltage / Amp / Frequency: 230V/ 50/60Hz, 110V 60Hz</t>
  </si>
  <si>
    <t>Analine / o-toluidine</t>
  </si>
  <si>
    <r>
      <rPr>
        <sz val="12"/>
        <rFont val="Calibri"/>
        <family val="2"/>
      </rPr>
      <t>Product features:</t>
    </r>
    <r>
      <rPr>
        <sz val="12"/>
        <color indexed="40"/>
        <rFont val="Calibri"/>
        <family val="2"/>
      </rPr>
      <t xml:space="preserve"> http://www.hain-lifescience.de/en/products/microbiology/mycobacteria/tuberculosis/genotype-mtbc.html</t>
    </r>
  </si>
  <si>
    <r>
      <t xml:space="preserve">· 2 years warranty;
· Voltage / Amp / Frequency: 230V/ 50/60Hz, 110V 60Hz;
</t>
    </r>
    <r>
      <rPr>
        <sz val="12"/>
        <color indexed="8"/>
        <rFont val="Calibri"/>
        <family val="2"/>
      </rPr>
      <t>·</t>
    </r>
    <r>
      <rPr>
        <sz val="7.1"/>
        <color indexed="8"/>
        <rFont val="Calibri"/>
        <family val="2"/>
      </rPr>
      <t xml:space="preserve"> </t>
    </r>
    <r>
      <rPr>
        <sz val="12"/>
        <color indexed="8"/>
        <rFont val="Calibri"/>
        <family val="2"/>
      </rPr>
      <t>Item to be upright transported, fragile</t>
    </r>
  </si>
  <si>
    <t>· This item needs to be ordered with the power supply (106212);
· 2 years warranty;
· Voltage / Amp / Frequency: 230V/ 50/60Hz, 110V 60Hz</t>
  </si>
  <si>
    <t>Heathrow HEA23461A
211-3505 VWR</t>
  </si>
  <si>
    <r>
      <t xml:space="preserve">· 2 years warranty;
</t>
    </r>
    <r>
      <rPr>
        <sz val="12"/>
        <color indexed="8"/>
        <rFont val="Calibri"/>
        <family val="2"/>
      </rPr>
      <t>·</t>
    </r>
    <r>
      <rPr>
        <sz val="7.1"/>
        <color indexed="8"/>
        <rFont val="Calibri"/>
        <family val="2"/>
      </rPr>
      <t xml:space="preserve"> </t>
    </r>
    <r>
      <rPr>
        <sz val="12"/>
        <color indexed="8"/>
        <rFont val="Calibri"/>
        <family val="2"/>
      </rPr>
      <t>Voltage / Amp / Frequency: battery 1.5 V</t>
    </r>
  </si>
  <si>
    <t>· This item needs to be ordered with:
1. 106102
2. 106103
3. 106104
4. 106105
· 2 years warranty;
· Voltage / Amp / Frequency: 230V/ 50/60Hz, 110V 60Hz</t>
  </si>
  <si>
    <r>
      <t xml:space="preserve">· 2 years warranty;
</t>
    </r>
    <r>
      <rPr>
        <sz val="12"/>
        <color indexed="8"/>
        <rFont val="Calibri"/>
        <family val="2"/>
      </rPr>
      <t>·</t>
    </r>
    <r>
      <rPr>
        <sz val="7.1"/>
        <color indexed="8"/>
        <rFont val="Calibri"/>
        <family val="2"/>
      </rPr>
      <t xml:space="preserve"> </t>
    </r>
    <r>
      <rPr>
        <sz val="12"/>
        <color indexed="8"/>
        <rFont val="Calibri"/>
        <family val="2"/>
      </rPr>
      <t>Voltage / Amp / Frequency: 230V/ 50/60Hz, 110V 60Hz</t>
    </r>
  </si>
  <si>
    <t>· This item needs to be ordered with item 106427;
· 2 years warranty;
· Voltage / Amp / Frequency: 230V/ 50/60Hz, 110V 60Hz</t>
  </si>
  <si>
    <t>· Essential for the preparation of ZN reagents;
· 2 years warranty;
· Voltage / Amp / Frequency: 230V/ 50/60Hz, 110V 60Hz</t>
  </si>
  <si>
    <t>· This item needs to be ordered with:
1. 106593
2. 106594
3. 106595
· 2 years warranty;
· Voltage / Amp / Frequency: 230 V, 50/60 Hz</t>
  </si>
  <si>
    <t>· GDF has 2 options for Autoclave basic unit for Media Kitchen ( Systec and SHP) please select the brand desired;
· This item needs to be ordered with the below items:
1. 106118
2. 106119
3. 106120
4. 106121
5. 106590
6. 106490
· 2 years warranty</t>
  </si>
  <si>
    <r>
      <t xml:space="preserve">· 2 years warranty;
· Product brochure available here: </t>
    </r>
    <r>
      <rPr>
        <u val="single"/>
        <sz val="12"/>
        <color indexed="40"/>
        <rFont val="Calibri"/>
        <family val="2"/>
      </rPr>
      <t>https://www.labogene.com/Class-2-Cabinets--Mars</t>
    </r>
  </si>
  <si>
    <t>General Cargo Large/Dangerous</t>
  </si>
  <si>
    <t>Transparent polypropylene bags</t>
  </si>
  <si>
    <t>Waste container for liquids</t>
  </si>
  <si>
    <t>Waste containers for solids</t>
  </si>
  <si>
    <t>Marker pen for PCR tubes</t>
  </si>
  <si>
    <t>Cost of services (maintenance, training, etc)</t>
  </si>
  <si>
    <t>Solar panel and battery system for GeneXpert System</t>
  </si>
  <si>
    <t xml:space="preserve">Solar panel system 24 V for min 8 hour operation time with GeneXpert 4-module system. Consisting of: Solar panel type STP085s-12/Bb, specs according to EN 60904-3 (STC), DIN EN 50380, STECA PR charge controller, model PR 3030 with integrated display built in Ah meter, automatic load reconnection, SOC regulation, automatic voltage selection (12V, 24V), data logger, simple filed adjustable parameter by 2 button, ext. temp. sensor, day and night alarm CE certified, DIN EN ISO 14001, invertor type Phonix 24/ 750 with remote control panel DIP switch 50/ 60 Hz and power safe mode, 8 batteries 6v 330Ah, installation kit for 36 m, with 1x multi plug for 4 connections (example: equipment, computer, monitor, printer), set of 10 spare fuses  </t>
  </si>
  <si>
    <t>Alarm clock</t>
  </si>
  <si>
    <t>Overhead stirrer with universal adapter</t>
  </si>
  <si>
    <t>Compact orbital shaker (for BSC)</t>
  </si>
  <si>
    <t>Slanted rack for BD LJ tubes</t>
  </si>
  <si>
    <t xml:space="preserve">Universal bottle rack </t>
  </si>
  <si>
    <t>Screw-cap for universal bottle</t>
  </si>
  <si>
    <t xml:space="preserve">BBL MGIT OADC Enrichment </t>
  </si>
  <si>
    <t>BACTEC MGIT PZA Kit</t>
  </si>
  <si>
    <t>Slide warmer</t>
  </si>
  <si>
    <t xml:space="preserve">Slide warmer with black anodised working plate, temp. Up to 100°C, regulation in 1°C steps, digital display, overheating protection, size WxDxH 160x290x30mm </t>
  </si>
  <si>
    <t>Petri dish absolutely plain, heat resisting glass, two parts incl. cover, superior quality, art no. 1070506. 94 x 16 mm</t>
  </si>
  <si>
    <t>Stainless steel rack for Deep Freezer</t>
  </si>
  <si>
    <t>If you need a 3-filter-BSC but do not have the space for a 3-filter-BSC, you can use this to “make” a 3-filter-BSC of a 2-filter-BSC.</t>
  </si>
  <si>
    <r>
      <rPr>
        <sz val="12"/>
        <color indexed="8"/>
        <rFont val="Calibri"/>
        <family val="2"/>
      </rPr>
      <t>·</t>
    </r>
    <r>
      <rPr>
        <sz val="7.1"/>
        <color indexed="8"/>
        <rFont val="Calibri"/>
        <family val="2"/>
      </rPr>
      <t xml:space="preserve"> </t>
    </r>
    <r>
      <rPr>
        <sz val="12"/>
        <color indexed="8"/>
        <rFont val="Calibri"/>
        <family val="2"/>
      </rPr>
      <t xml:space="preserve">Please inform if the vertical or horizontal version is needed;
</t>
    </r>
    <r>
      <rPr>
        <sz val="12"/>
        <color indexed="8"/>
        <rFont val="Calibri"/>
        <family val="2"/>
      </rPr>
      <t>·</t>
    </r>
    <r>
      <rPr>
        <sz val="7.1"/>
        <color indexed="8"/>
        <rFont val="Calibri"/>
        <family val="2"/>
      </rPr>
      <t xml:space="preserve"> </t>
    </r>
    <r>
      <rPr>
        <sz val="12"/>
        <color indexed="8"/>
        <rFont val="Calibri"/>
        <family val="2"/>
      </rPr>
      <t>GDF recommends the vertical version - minimal room height: 250 cm)</t>
    </r>
  </si>
  <si>
    <t>· GDF has 2 options for Autoclave basic unit for Waste Management (Systec and SHP). Please select the brand desired;
· This item needs to be ordered with the below items:
1. 106118
2. 106119
3. 106120
4. 106121
5. 106490
· 2 years warranty</t>
  </si>
  <si>
    <t>Installation of autoclave in the laboratory with if needed additional pre-installation work as plumbing, electricity.
Training on use and troubleshooting of autoclave</t>
  </si>
  <si>
    <t>Inlay for pipette box Vitan 75 shoe A temp -10 to &gt; +200°C</t>
  </si>
  <si>
    <t>Aluminum foil, 600mm width, 100m long, 0,030 mm in dispenser box</t>
  </si>
  <si>
    <t>Plastic bottle</t>
  </si>
  <si>
    <t>Nitril gloves, size 6-7 - Disposable</t>
  </si>
  <si>
    <t>Nitril gloves, size 7-8 - Disposable</t>
  </si>
  <si>
    <t>Nitril gloves, size 8-9 - Disposable</t>
  </si>
  <si>
    <t>Nitril gloves, size 6-7 - Non-disposable</t>
  </si>
  <si>
    <t>Nitril gloves, size 7-8 - Non-disposable</t>
  </si>
  <si>
    <t>Nitril gloves, size 8-9 - Non-disposable</t>
  </si>
  <si>
    <t>Laboratory coat cotton - size S</t>
  </si>
  <si>
    <t>Laboratory coat cotton - size M</t>
  </si>
  <si>
    <t>Laboratory coat cotton - size L</t>
  </si>
  <si>
    <t>Tri-pod stand for waste bags of 2 litres capacity</t>
  </si>
  <si>
    <t>Refill: Smock stick pack - 10 pcs</t>
  </si>
  <si>
    <t>Washer-disinfector 1/2 insert</t>
  </si>
  <si>
    <t>1/4 insert, for test tubes 160x16</t>
  </si>
  <si>
    <t>Validation Pack for new GeneXpert GX-IV 4-module systems</t>
  </si>
  <si>
    <t>Additional/Replacement GeneXpert Module</t>
  </si>
  <si>
    <t>GeneXpert additional module (new)</t>
  </si>
  <si>
    <t>Tri-Sodium phosphate dodecahydrate</t>
  </si>
  <si>
    <t>Loop holder</t>
  </si>
  <si>
    <t xml:space="preserve">Skim milk powder for microbiology </t>
  </si>
  <si>
    <t>GenoType MTBDR plus V2 Test kit contains:
 1) GenoType MTBDRplus Version 2.0 (30496A); 
2) GenoLyse including service and support pack (51610).</t>
  </si>
  <si>
    <t>Rack: Heat-resistant for Cryo vial 1.5ml - Modular Heating Blocks</t>
  </si>
  <si>
    <t>Constructed from a solid anodised aluminium block - Single block WxDxH: 95x76x51 mm, Close contact of tubes to block walls allows for maximum heat retention, Each block has a thermometer well for measuring block temperature</t>
  </si>
  <si>
    <t xml:space="preserve">Sterile, DNA-RNAse-free tips, 0.1 - 10 µl </t>
  </si>
  <si>
    <t>Measuring cylinder - 1000ml - 0.5ml graduated</t>
  </si>
  <si>
    <t>Measuring cylinder - 500ml - 2.5ml graduated</t>
  </si>
  <si>
    <t>Measuring cylinder - 250ml - 1ml graduated</t>
  </si>
  <si>
    <t>Measuring cylinder - 100ml - 0.5ml graduated</t>
  </si>
  <si>
    <t>Measuring cylinder - 50ml - 0.5ml graduated</t>
  </si>
  <si>
    <t>Measuring cylinder - 25ml - 0.25ml graduated</t>
  </si>
  <si>
    <t>Measuring cylinder - 1000ml - 10ml graduated</t>
  </si>
  <si>
    <t>Measuring cylinder - 50ml - 1ml graduated</t>
  </si>
  <si>
    <t>Measuring cylinder - 100ml - 1ml graduated</t>
  </si>
  <si>
    <t>Measuring cylinder - 250ml - 2ml graduated</t>
  </si>
  <si>
    <t>Measuring cylinder - 500ml - 5ml graduated</t>
  </si>
  <si>
    <t>Inoculation loop 4mm</t>
  </si>
  <si>
    <t>Inoculation loop 3mm</t>
  </si>
  <si>
    <r>
      <t>Total volume (m</t>
    </r>
    <r>
      <rPr>
        <b/>
        <vertAlign val="superscript"/>
        <sz val="17"/>
        <color indexed="56"/>
        <rFont val="Cambria"/>
        <family val="1"/>
      </rPr>
      <t>3</t>
    </r>
    <r>
      <rPr>
        <b/>
        <sz val="17"/>
        <color indexed="56"/>
        <rFont val="Cambria"/>
        <family val="1"/>
      </rPr>
      <t>)</t>
    </r>
  </si>
  <si>
    <r>
      <t>Type of cargo (volume in m</t>
    </r>
    <r>
      <rPr>
        <b/>
        <vertAlign val="superscript"/>
        <sz val="23"/>
        <color indexed="56"/>
        <rFont val="Cambria"/>
        <family val="1"/>
      </rPr>
      <t>3</t>
    </r>
    <r>
      <rPr>
        <b/>
        <sz val="23"/>
        <color indexed="56"/>
        <rFont val="Cambria"/>
        <family val="1"/>
      </rPr>
      <t>)</t>
    </r>
  </si>
  <si>
    <t>1. GDF microscopy kits</t>
  </si>
  <si>
    <t>Round disposal box 2.0 lt made of PP2 with screw cap and label Large opening, suitable for ESR pipettes. Include 30 pcs</t>
  </si>
  <si>
    <t>Bürkle, Canister wide mouth with screw cap, capacity 10Lt.
HDPE, transparent. Extra wide filling opening also makes cleaning inside much easier, which is important particularly when storing and transporting sensitive substances. UV-stabilised. Good chemical resistance. Heat resistant up to 110 °C. With threaded connector on the side just above the canister bottom, and drain cock 216-2850</t>
  </si>
  <si>
    <t>Bürkle, Canister wide mouth with screw cap, capacity 31Lt.
HDPE, transparent. Extra wide filling opening also makes cleaning inside much easier, which is important particularly when storing and transporting sensitive substances. UV-stabilised. Good chemical resistance. Heat resistant up to 110 °C. With threaded connector on the side just above the canister bottom, and drain cock 216-2851</t>
  </si>
  <si>
    <t>Analytical Balance ABT 120-5DNM, with single-cell weighing system, weighing range: 42 – 120 g, readout: 0,01 – 0,1 mg, reproducibility: 0,02 – 0,1 mg, linearity: 0,05 – 0,2 mg, incl. thermal printer with data interface RS-232</t>
  </si>
  <si>
    <t>Width 
cm</t>
  </si>
  <si>
    <t>Weight
Kg</t>
  </si>
  <si>
    <t>Depth
cm</t>
  </si>
  <si>
    <t>Height
 cm</t>
  </si>
  <si>
    <t>Volume
m3</t>
  </si>
  <si>
    <t>9 - 10
months</t>
  </si>
  <si>
    <t>UN 1170 Class 3  
Packing group II</t>
  </si>
  <si>
    <t>UN 1671  Class 6.1 
Packing group II</t>
  </si>
  <si>
    <t>UN 2811 Class 6.1 
Packing group III</t>
  </si>
  <si>
    <t>UN 1789 class 8 
Packing group II</t>
  </si>
  <si>
    <t>UN 1830  Class 8 
Packing group II</t>
  </si>
  <si>
    <t>General Cargo Valve Regulated Lead Acid Battery
UN 2800 Class 8 Packing group not restricted as per special provision A48 / A67</t>
  </si>
  <si>
    <t>UN 2811 Class 6.1 
Packing group II</t>
  </si>
  <si>
    <t>UN 1823 Class: 8 
Packing group II</t>
  </si>
  <si>
    <t>UN 1170 Class 3 
Packing Group II</t>
  </si>
  <si>
    <t>UN 1824 Class 8 
Packing group  III</t>
  </si>
  <si>
    <t>UN 2811 Class 5.1  
Packing group III</t>
  </si>
  <si>
    <t>UN 1078 Class 6.1 
Packing group II</t>
  </si>
  <si>
    <t>Large/Dangerous goods 
UN 3161 Class 2 
Packing group N/A</t>
  </si>
  <si>
    <t>UN 1805 Class 8 
Packing group III</t>
  </si>
  <si>
    <t>UN 2209 Class 8 
Packing group III</t>
  </si>
  <si>
    <t>UN 3077 Class 9 
Packing group  III</t>
  </si>
  <si>
    <t xml:space="preserve">UN 1889  Class 6.1 
Packing Group - </t>
  </si>
  <si>
    <t>UN 1671 Class 6.1 
Packing group II</t>
  </si>
  <si>
    <t>UN 1219 Class 3 
Packing group II</t>
  </si>
  <si>
    <t xml:space="preserve">UN 1903 Class 8 
Packing group III </t>
  </si>
  <si>
    <t xml:space="preserve">UN 1987 Class 3 
Packing group III </t>
  </si>
  <si>
    <t>UN 3266 Class 8 
Packing group II</t>
  </si>
  <si>
    <t>UN 3260 Class 8 
Packing group: II</t>
  </si>
  <si>
    <t>VWR Collection
479-1422, 479-0714</t>
  </si>
  <si>
    <r>
      <rPr>
        <b/>
        <sz val="22"/>
        <color indexed="56"/>
        <rFont val="Cambria"/>
        <family val="1"/>
      </rPr>
      <t>Product price</t>
    </r>
    <r>
      <rPr>
        <b/>
        <sz val="14"/>
        <color indexed="56"/>
        <rFont val="Cambria"/>
        <family val="1"/>
      </rPr>
      <t xml:space="preserve">
Concessional prices are valid only for some countries
</t>
    </r>
    <r>
      <rPr>
        <b/>
        <u val="single"/>
        <sz val="14"/>
        <color indexed="40"/>
        <rFont val="Cambria"/>
        <family val="1"/>
      </rPr>
      <t>https://www.finddx.org/find-negotiated-product-pricing/</t>
    </r>
  </si>
  <si>
    <t>GDF
code</t>
  </si>
  <si>
    <t>Dangerous 
goods</t>
  </si>
  <si>
    <t>Custom Tariff #</t>
  </si>
  <si>
    <t>Maintenance with warranty extension for TB-LAMP</t>
  </si>
  <si>
    <t>Total EXW cost</t>
  </si>
  <si>
    <t>Cost EXW per supplier</t>
  </si>
  <si>
    <t>Ziehl Neelsen stain solution, 1 L (Strong Carbol Fuchsin 1% solution for ZN staining): 6 , Ziehl Neelsen decolourisation solution, 1 L (Ready-made decolourisation solution of ZN stained slides – 3,0% HCl/alcohol): 6, Ziehl Neelsen counterstaining solution, 1 L (Methylene blue 0,1%, counterstaining solution for ZN stain): 6 , 50 x 20 Microscope slides: 1, 100x Filter papers: 1, 10x Pencils: 1, 2x Waterproof marker pens: 1, 500x Plastic bags W 200 mm x L 300 mm: 1, 1000x Wooden applicator sticks: 2, 400x Nitrile pairs of gloves (100 small, 200 medium, 100 large): 1, 30x150 Carton of paper towels: 1, lens cleaning tissue -100 tissues: 1, immersion oil 100 ml: 1, denatured alcohol 96% 0.5 L: 5 and stable chlorine disinfectant 50 tabs: 5.</t>
  </si>
  <si>
    <t>ZEISS fluorescence microscope “Primo Star iLED” (fixed Koehler version) with binocular tube 30°, equipped with quadruple revolving nosepiece (tilted backwards) and objectives “Planachromatic” 10x, 20x, 40x and 100x (oil), with white LED illumination for transmitted-bright field and blue LED illumination for epi-fluorescence.</t>
  </si>
  <si>
    <t>Robust mechanical interval timer, for periods up to 60 min, the end of the period signalled by loud, long bell ring. With indicator cum winding mechanism, CE marked or equivalent</t>
  </si>
  <si>
    <t>Polyethylene flasks with a narrow neck with a screw cap, a swan neck or a jet dispenser; volume 250 ml</t>
  </si>
  <si>
    <t>Polyethylene flasks with a narrow neck with a screw cap, a swan neck or a jet dispenser; volume 500 ml</t>
  </si>
  <si>
    <t>Tri-sodium phosphate dodecahydrate , NA3PO4·12H2O, MW:380.12 in plastic bottles</t>
  </si>
  <si>
    <t>Sodium-L-Glutamate-monohydrate, C5H8NNaO4 • H2O, MW: 187.13, purum, ≥ 98%, 1 kg plastic bottle</t>
  </si>
  <si>
    <t>Sodium hydroxide, NaOH, MW 40.00, purum ≥ 98%, pellets, in plastic bottle, tight screw cap (hygroscopic and CO2 binding from the air) for analyses EMSURE® ISO › 99%</t>
  </si>
  <si>
    <t>Tri-Magnesium di-citrate nonahydrate, Mg3(C6H5O7)2 • 9 H2O, MW: 613,25, ≥ 95%</t>
  </si>
  <si>
    <t>di-Sodium hydrogen phosphate anhydrous (offered also with crystal water) + 2water) Na2HPO4, MW: 141.96, p.a. for buffer</t>
  </si>
  <si>
    <t>Nalgene, PC, white/transparent, inclined rack, angle of either 5° or 20°, 4x10 places, heat resistant up to 135°C, autoclavable,  alphanumeric labelling</t>
  </si>
  <si>
    <t>1 pack is 6 tubes of 15 ml OADC and 6 tubes of PANTA
The kit includes 6 vials of lyophilised BBL™ MGIT™ PANTA™ Antibiotic Mixture and 6 vials of 15 ml BD BACTEC™ MGIT™ 960 Growth Supplement. The BD BACTEC™ MGIT™ Growth Supplement contains Middlebrook OADC enrichment (Oleic acid, Bovine albumin, Dextrose, Catalase and Polyoxyethylene stearate [POES]). The BBL™ MGIT™ PANTA™ Antibiotic Mixture contains Polymyxin B, Amphotericin B, Nalidixic acid, Trimethoprim and Azlocillin.</t>
  </si>
  <si>
    <t>Sulphanilamide, AnalaR NORMPUR ≥ 99%, melting point &gt; 164 °C, 100g plastic bottle</t>
  </si>
  <si>
    <t xml:space="preserve">N-(1-Naphthyl)-ethylendiamine dihydrochloride, for analyses ACS, 25g glass bottle </t>
  </si>
  <si>
    <t>Analine/ o-toluidine for synthesis</t>
  </si>
  <si>
    <t>N-(1-Naphthyl)-ethylendiamine dihydrochloride in glass bottle</t>
  </si>
  <si>
    <t>N-acetyl-L-cysteine (NALC)</t>
  </si>
  <si>
    <t>DNAase, RNAase free water - not chemically treated molecular grade water - 1.7mlx10 or 10ml</t>
  </si>
  <si>
    <t>BLX-254: UC crosslinking of DANN and RNA after Northern, Southern slot or dot blots and colony or plaque lifts, Programmable Smart Microprocessor Controller Operation modes, optimal Crosslink mode automatically provides a present UV energy dosage of 120 mJ/cm², energy set mode (0-999.990 µJ/cm²), Time mode 80-9,900 seconds) , intensity mode shows steady state UV intensity output, with irradiance display resolution of ± 5µ W/cm² over the entire range</t>
  </si>
  <si>
    <t>Sterile, DNA-/RNAse-free tips, 10 - 100 µl</t>
  </si>
  <si>
    <t>Sterile, DNA-/RNAse-free tips, 20 - 200 µl</t>
  </si>
  <si>
    <t>Sterile, DNA-/RNAse-free tips, 100 - 1000 µl</t>
  </si>
  <si>
    <t xml:space="preserve">Cryovial PP Y sterilized external Th (SAL10-6), with lid, 2ml, temperature up to -196°C, free of  RNAsen, DNAsen, DNA and Endotoxine, packaging 1000pcs </t>
  </si>
  <si>
    <t>Sterile, DNA-/RNAse-free tips, 1.0 - 20 µl</t>
  </si>
  <si>
    <t>Macherey-Nagel, Filter paper MN 616md, filtration time 55, 580x580mm, weight 85g/m², 100 pc</t>
  </si>
  <si>
    <t>Duran® measuring cyl. Glass A, blue graduated, hexagonal foot and protective collar made of PP can be slipped on easily, DIN 12680-2, comes with batch identification, autoclavable, capacity 1000ml graduation 10ml</t>
  </si>
  <si>
    <t>Duran® measuring cyl. Glass A, blue graduated, hexagonal foot and protective collar made of PP can be slipped on easily, DIN 12680-2, comes with batch identification, autoclavable, capacity 500ml graduation 1ml</t>
  </si>
  <si>
    <t>Duran® measuring cyl. Glass A, blue graduated, hexagonal foot and protective collar made of PP can be slipped on easily, DIN 12680-2, comes with batch identification, autoclavable, capacity 500ml graduation 5ml</t>
  </si>
  <si>
    <t>Duran® measuring cyl. Glass A, blue graduated, hexagonal foot and protective collar made of PP can be slipped on easily, DIN 12680-2, comes with batch identification, autoclavable, capacity 100ml graduation 0,5ml</t>
  </si>
  <si>
    <t>Duran® measuring cyl. Glass A, blue graduated, hexagonal foot and protective collar made of PP can be slipped on easily, DIN 12680-2, comes with batch identification, autoclavable, capacity 50ml graduation 0.5ml</t>
  </si>
  <si>
    <t>Duran® measuring cyl. Glass A, blue graduated, hexagonal foot and protective collar made of PP can be slipped on easily, DIN 12680-2, comes with batch identification, autoclavable, capacity 25ml graduation 0,25ml</t>
  </si>
  <si>
    <t xml:space="preserve">Sekuroka safety waste disposable system, made of break resistant (fluorinated) HDPE, system consists of waste container and removable safety funnel with lid, reduces emissions of volatile substances in the laboratory, integrated ventilating valve with PTFE syringe filter to prevent overflowing, removable sieve insert, 4 litre </t>
  </si>
  <si>
    <t>3M, foldable mask, FFP2 protection level, STD: EN 149:2001FFP2, CE Marked, Assigned Protection Factor: 10xWEL (Nominal Protection Factor 12x WEL)</t>
  </si>
  <si>
    <t>For simultaneous disinfecting in the laboratory and medical field. Based on NaDCC (sodium dichloroisocyanurate). Weight of tablet 6 g. Recommended active chlorine content for acinetobacter bactericidal, (Clostridium difficile (also spores), E. Coli, Enterococcus, Klebsiella, Pseudomonas and Staphylococcus (MRSA) (tested acc. to EN 1276), contains 1000 ppm - this corresponds to a dosage of one tablet in 1 liter water.</t>
  </si>
  <si>
    <t>Nalgene
5935-0016</t>
  </si>
  <si>
    <t>Nalgene
59350020</t>
  </si>
  <si>
    <t>Nalgene
2600646</t>
  </si>
  <si>
    <t>Machery Nagel
MN 616 md</t>
  </si>
  <si>
    <t>Nalgene
6379-0004</t>
  </si>
  <si>
    <t>Orben
1202593-ANA</t>
  </si>
  <si>
    <r>
      <t xml:space="preserve">· Tip: 176 boxes (11 pallets) will fill up a 20' container;
· For more information on container specifications, visit: </t>
    </r>
    <r>
      <rPr>
        <u val="single"/>
        <sz val="12"/>
        <color indexed="40"/>
        <rFont val="Calibri"/>
        <family val="2"/>
      </rPr>
      <t>http://cargow.com/equipment</t>
    </r>
  </si>
  <si>
    <t>Case for transport and storage for Primo Star FL iLED (D); also suitable for Primo Star without iLED. With trolley, 2 wheels, lateral handle and lockable; dustproof; outside dimensions of the case: 615x540x325 mm, weight 7.5 kg</t>
  </si>
  <si>
    <t>Product can be used for a light microscope (106535) or for a LED microscope (106531)</t>
  </si>
  <si>
    <t>Binocular microscope Olympus CX23LEDRFS1-set with: 
- LED illumination; Binocular tube
- Stand with quadruple revolving nose-piece
- Eyepieces 10x with Helicoid adjustment (FN 20, anti fungus); right-handle- double plate stage
- Abbe condenser; power cord
- Plan objectives (anti-fungus) 4x, 10x, 40x, 100x 
- With AC adapter and fixing belt for transportation
- Power supply: 100-240VAC, 50/60Hz.</t>
  </si>
  <si>
    <t>Binocular bright field microscope - reflecting mirror</t>
  </si>
  <si>
    <t>Battery supply unit for Primo Star Fluorescence iLED or LED consisting of battery and charger in one unit, for power supply via the line or a battery. With country-specific adapters, for reflected-light FL illumination iLED or/and LED transmitted-light illumination (not suitable for HAL), includes 5x NiCd battery, 5000mAh.</t>
  </si>
  <si>
    <t>· Validation packs (also known as verification kits) are free and should be sent with all new GeneXperts, to verify initial performance after installation</t>
  </si>
  <si>
    <r>
      <t xml:space="preserve">· Solar panel system 24 V for minimum 8 hour operation time using GeneXpert 4-module system
</t>
    </r>
    <r>
      <rPr>
        <sz val="12"/>
        <color indexed="8"/>
        <rFont val="Calibri"/>
        <family val="2"/>
      </rPr>
      <t>·</t>
    </r>
    <r>
      <rPr>
        <sz val="6.6"/>
        <color indexed="8"/>
        <rFont val="Calibri"/>
        <family val="2"/>
      </rPr>
      <t xml:space="preserve"> </t>
    </r>
    <r>
      <rPr>
        <sz val="12"/>
        <color indexed="8"/>
        <rFont val="Calibri"/>
        <family val="2"/>
      </rPr>
      <t xml:space="preserve">2 years warranty
</t>
    </r>
    <r>
      <rPr>
        <sz val="12"/>
        <color indexed="8"/>
        <rFont val="Calibri"/>
        <family val="2"/>
      </rPr>
      <t>·</t>
    </r>
    <r>
      <rPr>
        <sz val="7.1"/>
        <color indexed="8"/>
        <rFont val="Calibri"/>
        <family val="2"/>
      </rPr>
      <t xml:space="preserve"> </t>
    </r>
    <r>
      <rPr>
        <sz val="12"/>
        <color indexed="8"/>
        <rFont val="Calibri"/>
        <family val="2"/>
      </rPr>
      <t>Voltage / Amp / Frequency: 12/24V  invertor</t>
    </r>
  </si>
  <si>
    <t xml:space="preserve"> This item is included with the BACTEC system</t>
  </si>
  <si>
    <t>· About 1000 test done with 1 gr;
· Powder presentation; needs to be prepared manually. Follow manufacturers instructions</t>
  </si>
  <si>
    <t>· The quantities are essential: with 1 g about a 100 tests can be done in solid or liquid culture;
· Powder presentation, needs to be prepared manually. Follow manufacturers instructions</t>
  </si>
  <si>
    <r>
      <t xml:space="preserve">· Validated with GenoLyse only; 
· It is recommended to use MTBDRplus extracts; if not, Genolyse must be ordered separated;
· WHO Guidance for 2nd-line LPA: </t>
    </r>
    <r>
      <rPr>
        <u val="single"/>
        <sz val="12"/>
        <color indexed="40"/>
        <rFont val="Calibri"/>
        <family val="2"/>
      </rPr>
      <t>http://www.who.int/tb/publications/lpa-mdr-diagnostics/en/</t>
    </r>
  </si>
  <si>
    <r>
      <rPr>
        <sz val="12"/>
        <color indexed="8"/>
        <rFont val="Calibri"/>
        <family val="2"/>
      </rPr>
      <t>·</t>
    </r>
    <r>
      <rPr>
        <sz val="12"/>
        <color indexed="8"/>
        <rFont val="Calibri"/>
        <family val="2"/>
      </rPr>
      <t xml:space="preserve"> If the lab performs only Genotype MTBDRsl, need to add Genolyse in the order
</t>
    </r>
    <r>
      <rPr>
        <sz val="12"/>
        <color indexed="8"/>
        <rFont val="Calibri"/>
        <family val="2"/>
      </rPr>
      <t>·</t>
    </r>
    <r>
      <rPr>
        <sz val="12"/>
        <color indexed="8"/>
        <rFont val="Calibri"/>
        <family val="2"/>
      </rPr>
      <t xml:space="preserve"> If Genotype MTBDRsl is performed after GenoType MTBDRplus, there is no need to order Genolyse.</t>
    </r>
  </si>
  <si>
    <t>For customers using the GT-Blot 48 only; approximately 1 Reagent set is suitable for 4 GT kits</t>
  </si>
  <si>
    <t>Desktop deep freeze storage box with lid for 0.2ml PCR tubes</t>
  </si>
  <si>
    <t xml:space="preserve">Rack for 50 ml PP-tubes </t>
  </si>
  <si>
    <t>Rack 15 ml / 50 ml - 4-Way microtube rack</t>
  </si>
  <si>
    <t>Laboratory floor-standing refrigerator 140L</t>
  </si>
  <si>
    <t>Laboratory freezer 140 L</t>
  </si>
  <si>
    <t>Deep freezer 70L / - 50 °C to - 85 °C</t>
  </si>
  <si>
    <t>Benchtop pH meter</t>
  </si>
  <si>
    <r>
      <t xml:space="preserve">· GDF recommends to provide the labs with 3-filter-BSC’s (Mars 1500 Pro);
· 2 years warranty;
· Voltage / Amp / Frequency: 230V/ 50 Hz or 110V/ 60 Hz;
· Product brochure available here: </t>
    </r>
    <r>
      <rPr>
        <u val="single"/>
        <sz val="12"/>
        <color indexed="40"/>
        <rFont val="Calibri"/>
        <family val="2"/>
      </rPr>
      <t>https://www.labogene.com/Class-2-Cabinets--Mars-Pro</t>
    </r>
  </si>
  <si>
    <t>Ducting kit with anti-blow back valve</t>
  </si>
  <si>
    <t>For each BSC please calculate 5 “units” for the installation, as 5 days  is estimated for the completion of the installation of one BSC.  E.g: for 1 BSC= 5 installations. Final invoice will be on actuals</t>
  </si>
  <si>
    <t>For each BSC please calculate 5 “units” for the installation, as 5 days is estimated for the completion of the installation of one BSC.  E.g: for 1 BSC= 5 installations. Final invoice will be on actuals</t>
  </si>
  <si>
    <t>Multi pipette ®stream: Automatic Combitip ®plus tip recognition and volume recognition, volume range from 1µ-50ml, illuminated easy to - read display, 1 button tip rejector, rapid, ergonomic dispensing with motorized piston, high precision while handling</t>
  </si>
  <si>
    <t>Product includes: 
Manual Users BACTEC MGIT960; Quick Ref Guide MGIT960 RAW; Label Barcode BBL MGIT Tube; Station Plug Detail; Temperature QC Device; Kit Calibrator MGIT960 51 Pk; Cord 17255 Belden; Cordset 3 Cond Detachable; Cordset UK 6A/250V Black; Filter Air 5.5in X 5.5in; Filter Intake; Software Bactec MGIT USB Packaged; Carton 14.25in x 11.12 x 7.5in; Bubble Bag 4in x 7-1/2in; Label Drawer Needs Service; Label All Instrument (Label MGIT960 Tube Brkg Warn, Label MGIT960 Tube Brkg Jap, Label MGIT960 Tube Brkg Span, Label MGIT960 Tube Brkg Ital, Label MGIT960 Tube Brkg Germ, Label MGIT960 Tube Brkg French)</t>
  </si>
  <si>
    <r>
      <rPr>
        <sz val="12"/>
        <color indexed="8"/>
        <rFont val="Calibri"/>
        <family val="2"/>
      </rPr>
      <t xml:space="preserve">· </t>
    </r>
    <r>
      <rPr>
        <sz val="12"/>
        <color indexed="8"/>
        <rFont val="Calibri"/>
        <family val="2"/>
      </rPr>
      <t xml:space="preserve">Shelf lives of products in the kit vary, but no product has a shelf life shorter than 35 months.
</t>
    </r>
    <r>
      <rPr>
        <sz val="12"/>
        <color indexed="8"/>
        <rFont val="Calibri"/>
        <family val="2"/>
      </rPr>
      <t xml:space="preserve">· </t>
    </r>
    <r>
      <rPr>
        <sz val="12"/>
        <color indexed="8"/>
        <rFont val="Calibri"/>
        <family val="2"/>
      </rPr>
      <t xml:space="preserve">Tip: 72 kits (11 pallets) will fill up a 20 foot container
</t>
    </r>
    <r>
      <rPr>
        <sz val="12"/>
        <color indexed="8"/>
        <rFont val="Californian FB"/>
        <family val="1"/>
      </rPr>
      <t>·</t>
    </r>
    <r>
      <rPr>
        <sz val="7.1"/>
        <color indexed="8"/>
        <rFont val="Calibri"/>
        <family val="2"/>
      </rPr>
      <t xml:space="preserve"> </t>
    </r>
    <r>
      <rPr>
        <sz val="12"/>
        <color indexed="8"/>
        <rFont val="Calibri"/>
        <family val="2"/>
      </rPr>
      <t xml:space="preserve">For more information on transport container specifications, visit: </t>
    </r>
    <r>
      <rPr>
        <u val="single"/>
        <sz val="12"/>
        <color indexed="40"/>
        <rFont val="Calibri"/>
        <family val="2"/>
      </rPr>
      <t>http://cargow.com/equipment</t>
    </r>
    <r>
      <rPr>
        <sz val="12"/>
        <color indexed="8"/>
        <rFont val="Calibri"/>
        <family val="2"/>
      </rPr>
      <t xml:space="preserve">
</t>
    </r>
  </si>
  <si>
    <r>
      <rPr>
        <sz val="12"/>
        <color indexed="8"/>
        <rFont val="Calibri"/>
        <family val="2"/>
      </rPr>
      <t>·</t>
    </r>
    <r>
      <rPr>
        <sz val="7.1"/>
        <color indexed="8"/>
        <rFont val="Calibri"/>
        <family val="2"/>
      </rPr>
      <t xml:space="preserve"> </t>
    </r>
    <r>
      <rPr>
        <sz val="12"/>
        <color indexed="8"/>
        <rFont val="Calibri"/>
        <family val="2"/>
      </rPr>
      <t xml:space="preserve">Shelf lives of products in the kit vary, but no product has a shelf life shorter than 35 months;
· Tip: 72 kits (11 pallets) will fill up a 20 foot container;
· For more information on transport container specifications, visit: </t>
    </r>
    <r>
      <rPr>
        <u val="single"/>
        <sz val="12"/>
        <color indexed="40"/>
        <rFont val="Calibri"/>
        <family val="2"/>
      </rPr>
      <t>http://cargow.com/equipment</t>
    </r>
  </si>
  <si>
    <t>Glass alcohol lamp with 1 meter pre-cut wicks: 2, timer: 1, staining rack: 2, slide drying racks: 2, slide storage boxes: 6, slide-holding forceps: 2, reagent bottle: 4, staining bottle 250 ml: 3, staining bottle 500 ml: 3, beaker 250ml: 1, beaker 1000ml: 1, measuring cylinder 10 ml: 1, goggles: 2, 4x funnels (1 large 155 mm, 1 medium 120 mm and 2 small 45 mm) with 100 filter papers: 1, set of pencil sharpener with 10 pencils: 1, 3x stands for waste bags with 500 plastic bags: 1, paper towel dispenser with 1 carton of paper: 1, GLI Handbook on Lab Diagnosis of TB by Sputum Microscopy: 5, SOPs: 1 and a WHO Policy statement.</t>
  </si>
  <si>
    <r>
      <t xml:space="preserve">· Tip: 104 kits (11 pallets) will fill up a 20 foot container;
· For more information on transport container specifications, visit: </t>
    </r>
    <r>
      <rPr>
        <u val="single"/>
        <sz val="12"/>
        <color indexed="40"/>
        <rFont val="Calibri"/>
        <family val="2"/>
      </rPr>
      <t>http://cargow.com/equipment</t>
    </r>
    <r>
      <rPr>
        <sz val="12"/>
        <color indexed="8"/>
        <rFont val="Calibri"/>
        <family val="2"/>
      </rPr>
      <t xml:space="preserve">
</t>
    </r>
    <r>
      <rPr>
        <sz val="12"/>
        <color indexed="8"/>
        <rFont val="Calibri"/>
        <family val="2"/>
      </rPr>
      <t xml:space="preserve">· GLI </t>
    </r>
    <r>
      <rPr>
        <sz val="12"/>
        <color indexed="8"/>
        <rFont val="Calibri"/>
        <family val="2"/>
      </rPr>
      <t xml:space="preserve">Handbook on Lab Diagnosis of TB by Sputum Microscopy also available here: </t>
    </r>
    <r>
      <rPr>
        <u val="single"/>
        <sz val="12"/>
        <color indexed="40"/>
        <rFont val="Calibri"/>
        <family val="2"/>
      </rPr>
      <t>http://www.stoptb.org/wg/gli/assets/documents/TB%20MICROSCOPY%20HANDBOOK_FINAL.pdf</t>
    </r>
  </si>
  <si>
    <t xml:space="preserve">• 1 year checking on-site conditions
• Extensive cleaning of working area, instrument surface, heating blocks and fluorescence reading unit according to maintenance check list
• Inspection and validation of UPS and power connection
• Temperature check and verifying the incubation and reaction block are reaching the target temperature according to maintenance check list
• Performance of maintenance test kit to assure the instrument is working properly according to Operation Qualification (OQ)
• Needed equipment and test kit to perform the OQ
• Issue of OQ certificate
• Travel and accommodation expenses, where applicable, are not included and will be charged separately by HUMAN to the recipient. </t>
  </si>
  <si>
    <t xml:space="preserve">End user training for 2 days:
• Introduction to Loopamp technology
• Familiarization with products and procedures
• Preparation of materials and workspace
• Performing TB assay
• Results interpretation &amp; troubleshooting
• Examination of trainees. Each trainee receives a certificate after passing the exam.
• The training includes needed training documentation.
• Test kits to be used for training purposes are not included in the pricing and should be provided by the trainee or can be ordered via the assigned partner of HUMAN
• Travel and accommodation expenses, where applicable, are not included and will be charged separately by HUMAN to the recipient. </t>
  </si>
  <si>
    <t>Hettich Centrifuge type Micro 200: capacity: 24x 2.0ml, rpm 15.000min-1, voltage 220-240V, 50-60Hz, with rotor type 2424-A, angle rotor 24x02-2.0ml</t>
  </si>
  <si>
    <t>Memmert UFE 600 has been phased out; the replacement is UF 260, forced air circulation by quiet air turbine adjustable in 10% steps, continuous adjustment of pre heated fresh air admixture, fuzzy-supported PID microprocessor, solid state switching unit, 1 P</t>
  </si>
  <si>
    <t>Washer disinfector for laboratory glass, LAB 500 SCL (500D has been phased out), ISO 15883-1/3, KIWA, CSA-US, CEI EN 61010-1, EMC and SPRI, chamber volume 171lt, 5600W, pump 550W, Noise 52 dB(A), permitted temp. +5°C/ +40°C, programmable detergent pump, 5 washing programs, inbuilt water softener, wrasencondensator</t>
  </si>
  <si>
    <t>Thick walled glass bottle, Grade 3.3 borosilicate glass, with graduations, DIN GL 45 thread, pouring ring and blue PP screw cap, transparent, very good chemical resistants, autoclavable, according to ISO 4796, with ring and cap of PP, 2000 ml</t>
  </si>
  <si>
    <t>Thick walled glass bottle, Grade 3.3 borosilicate glass, with graduations, DIN GL 45 thread, pouring ring and blue PP screw cap, transparent, very good chemical resistants, autoclavable, according to ISO 4796, with ring and cap of PP, 1000 ml</t>
  </si>
  <si>
    <t>Thick walled glass bottle, Grade 3.3 borosilicate glass, with graduations, DIN GL 45 thread, pouring ring and blue PP screw cap, transparent, very good chemical resistants, autoclavable, according to ISO 4796, with ring and cap of PP, 500 ml</t>
  </si>
  <si>
    <t>Powder funnel, diameter 100mm</t>
  </si>
  <si>
    <t>Funnel, soda lime glass, plain, short stem, diameter = 75 mm</t>
  </si>
  <si>
    <t>Funnel, soda lime glass, plain, short stem, diameter = 125 mm</t>
  </si>
  <si>
    <t>Funnel vitlab, PP plain with short stern, Ø 75mm</t>
  </si>
  <si>
    <t>GDF recommends that these filters are always available for the replacement of non-functioning filters (1 x per 1 BSC)</t>
  </si>
  <si>
    <t>GDF recommends that these filters are always available for the replacement of non-functioning filters (15 x per 1 BSC)</t>
  </si>
  <si>
    <t>Lenz Laborglas instrumente 4.3749.14 + 1.4000.29</t>
  </si>
  <si>
    <t>4 
months</t>
  </si>
  <si>
    <t xml:space="preserve">IVD Directive 98/79/EC </t>
  </si>
  <si>
    <t>Water bath 7 Liters</t>
  </si>
  <si>
    <t>Water bath 22 Liters</t>
  </si>
  <si>
    <t>Universal oven 32 Liters</t>
  </si>
  <si>
    <t>Discard bin 2 Liters</t>
  </si>
  <si>
    <t>Auramine stain solution, reagents (Set of 3 components: 200 g - Colourless Phenol crystals C6H6O, 1 liter - Ethanol for stain solutions C2H6O and 5 g - Auramine O C17H22ClN3 to produce Auramine stain solution): 1 set, Auramine decolourisation solution, 1 L (Ready-made decolourisation solution 0,5% HCl/alcohol): 6, Auramine counterstaining solution, 1 L (Methylene blue 0,3%, counterstaining solution for auramine O stain) : 6, 50 x 20 Microscope slides: 1, 100x Filter papers: 1, 10x Pencils: 1, 2x Waterproof marker pens: 1, 500x Plastic bags W 200 mm x L 300 mm: 1, 1000x Wooden applicator sticks: 1, 400x Nitrile pairs of gloves (100 small, 200 medium, 100 large): 1, 30x150 Carton of paper towels: 1, lens cleaning tissue -100 tissues: 1, immersion oil 100 ml: 1, denatured alcohol 96% 0.5 L: 1 and stable chlorine disinfectant 50 tabs: 5.</t>
  </si>
  <si>
    <t>· An XpertCheck pack should be ordered when ordering a new GeneXpert system without upfront 3 years of warranty extension (WX04UP36), for use after year 1 during the initial free 2-year warranty;
· Also, an XpertCheck pack is provided for free when a 1-year warranty extension (see WX04RG12) is ordered for a GeneXpert. You still need to order 1 XPERTCHECK for using end of year 1</t>
  </si>
  <si>
    <t>Strong Carbol fuchsin : UN 2810  Class 6.1I
Packing group III
Industrial Methylated Spirit IMS : UN 1170
Class 3 Packing group II
Immersion oil : UN3082 Class 9
Packing group III
Acid Alcohol 3% v/v : UN 1993  Class 3
Packing group III
Immersion Oil UN NA</t>
  </si>
  <si>
    <t>Auramine O : UN 3077 Class  9 Packing group III 
Phenol detached crystal : UN 1671 Class 6.1 Packing group II 
Ethanol 96% denatured : UN 1170 Class 3 Packing  group II
Hydrochloric acid : UN1789 Class 8 Packing group  II
Methylated Spirit IMS : UN 1170 Class 3 Packing group II
Chlorine tablets based on sodium dichloroisocyanurate: IATA Special provision A197
Dissolution tablets 5x50 disinfectant tabs UN NA</t>
  </si>
  <si>
    <t>MICROSCOPY KITS</t>
  </si>
  <si>
    <t>CONSUMABLES</t>
  </si>
  <si>
    <t>EQUIPMENT</t>
  </si>
  <si>
    <t>REAGENTS</t>
  </si>
  <si>
    <t xml:space="preserve">RAPID TESTING </t>
  </si>
  <si>
    <t>SERVICES &amp; MAINTENANCE</t>
  </si>
  <si>
    <t>REAGENTS - READY TO USE</t>
  </si>
  <si>
    <t>REAGENTS - POWDER</t>
  </si>
  <si>
    <t>PLASTICWARE</t>
  </si>
  <si>
    <t>FOR MEDIA KITCHEN</t>
  </si>
  <si>
    <t>FOR WASTE MANAGEMENT</t>
  </si>
  <si>
    <t>BRIGHT FIELD MICROSCOPY</t>
  </si>
  <si>
    <t>LED MICROSCOPY</t>
  </si>
  <si>
    <t>GLASSWARE</t>
  </si>
  <si>
    <t>CLASS II - 2 FILTERS</t>
  </si>
  <si>
    <t>CLASS II - 3 FILTERS</t>
  </si>
  <si>
    <t>Protionamide (PTH) - for laboratory use</t>
  </si>
  <si>
    <r>
      <rPr>
        <sz val="12"/>
        <rFont val="Calibri"/>
        <family val="2"/>
      </rPr>
      <t>· Product linked to reflecting mirror (106629), battery supply unit (106533) and transport case (106630);
· 1 year warranty;</t>
    </r>
    <r>
      <rPr>
        <u val="single"/>
        <sz val="12"/>
        <color indexed="12"/>
        <rFont val="Calibri"/>
        <family val="2"/>
      </rPr>
      <t xml:space="preserve">
</t>
    </r>
    <r>
      <rPr>
        <sz val="12"/>
        <color indexed="12"/>
        <rFont val="Calibri"/>
        <family val="2"/>
      </rPr>
      <t xml:space="preserve">· </t>
    </r>
    <r>
      <rPr>
        <sz val="12"/>
        <rFont val="Calibri"/>
        <family val="2"/>
      </rPr>
      <t>Olympus CX23 features</t>
    </r>
    <r>
      <rPr>
        <u val="single"/>
        <sz val="12"/>
        <color indexed="12"/>
        <rFont val="Calibri"/>
        <family val="2"/>
      </rPr>
      <t xml:space="preserve">: </t>
    </r>
    <r>
      <rPr>
        <u val="single"/>
        <sz val="12"/>
        <color indexed="40"/>
        <rFont val="Calibri"/>
        <family val="2"/>
      </rPr>
      <t>https://www.olympus-lifescience.com/en/microscopes/upright/cx23/</t>
    </r>
  </si>
  <si>
    <t>If the microscope will stay in the lab, a transport case may not be necessary and may be excluded from an order</t>
  </si>
  <si>
    <r>
      <t xml:space="preserve">· Product linked to light mirror (106532); battery supply unit (106533) and transport case (106534);
· 2 years warranty
·  ZEISS Primo star iLED features: </t>
    </r>
    <r>
      <rPr>
        <u val="single"/>
        <sz val="12"/>
        <color indexed="40"/>
        <rFont val="Calibri"/>
        <family val="2"/>
      </rPr>
      <t>https://www.zeiss.com/microscopy/int/products/light-microscopes/primo-star-iled.html</t>
    </r>
  </si>
  <si>
    <t xml:space="preserve">Product has slide with low organism count </t>
  </si>
  <si>
    <t>If the GeneXpert will stay in a laboratory and will not be travelling, the GXIV-4-D desktop may be a better option</t>
  </si>
  <si>
    <t>This system may be a good option for a site with low expected utilization, but with the possibility to buy additional modules in the future when utilization increases</t>
  </si>
  <si>
    <t>High throughput system, for reference laboratories (up to 96 tests per run), as an alternative to HumaLoop T</t>
  </si>
  <si>
    <t>Accessory product for reference laboratories using HumaTurb C + HumaTurbA</t>
  </si>
  <si>
    <t>A Detection kit of 96 tests and an Extraction kit of 90 tests will provide the appropriate number of reagents for 6 cycles comprising 84 patient samples plus 6 negative controls and 6 positive controls;</t>
  </si>
  <si>
    <t>A Detection kit of 96 tests and an Extraction kit of 90 tests will provide the appropriate number of reagents for 6 cycles comprising 84 patient samples plus 6 negative controls and 6 positive controls</t>
  </si>
  <si>
    <t xml:space="preserve">Travel and accommodation expenses, where applicable, are not included and will be charged separately by HUMAN to the recipient. </t>
  </si>
  <si>
    <t>Product linked to the safety gas burner (106221)</t>
  </si>
  <si>
    <t>Product linked to the material for packing specimen (106245)</t>
  </si>
  <si>
    <t>Product linked to the sturdy container (106244)</t>
  </si>
  <si>
    <t>Product linked to the precision Incubator (106247)</t>
  </si>
  <si>
    <t>Sodium pyruvate</t>
  </si>
  <si>
    <t>Product linked to the culture tubes with screw cap (106338)</t>
  </si>
  <si>
    <t>Product linked to the loop holder (106232)</t>
  </si>
  <si>
    <r>
      <t>For each box of SIRE kits, you need 2 boxes of MGIT Tubes (106026)</t>
    </r>
  </si>
  <si>
    <t>The 1-year warranty extension includes 1 Xpert Check kit for year 1. This means that for year 2 the kit must be ordered separately.</t>
  </si>
  <si>
    <t>The 3-year warranty extension includes the Xpert Check kits for year 1, 2, 3 and 4. This means that for year 5 the kit must be ordered separately.</t>
  </si>
  <si>
    <t>Powder presentation; needs to be prepared manually. Follow manufacturers instructions</t>
  </si>
  <si>
    <t>· MGIT tubes (106026) need to be ordered to perform liquid culture;
· Item with very short shelf life (9 months after manufacturing) so about 4-5 months of use at arrival in country; Need to order according to consumption.</t>
  </si>
  <si>
    <r>
      <rPr>
        <sz val="12"/>
        <rFont val="Calibri"/>
        <family val="2"/>
      </rPr>
      <t xml:space="preserve">MPT 64 Antigen kit </t>
    </r>
    <r>
      <rPr>
        <sz val="12"/>
        <rFont val="Calibri"/>
        <family val="2"/>
      </rPr>
      <t>features:</t>
    </r>
    <r>
      <rPr>
        <u val="single"/>
        <sz val="12"/>
        <color indexed="12"/>
        <rFont val="Calibri"/>
        <family val="2"/>
      </rPr>
      <t xml:space="preserve"> http://www.standardia.com/en/home/product/Rapid_Diagnostic_Test/TB_Ag_MPT64.html</t>
    </r>
  </si>
  <si>
    <r>
      <rPr>
        <sz val="12"/>
        <rFont val="Calibri"/>
        <family val="2"/>
      </rPr>
      <t>· Product linked to the extraction buffer (106612);</t>
    </r>
    <r>
      <rPr>
        <u val="single"/>
        <sz val="12"/>
        <color indexed="12"/>
        <rFont val="Calibri"/>
        <family val="2"/>
      </rPr>
      <t xml:space="preserve">
</t>
    </r>
    <r>
      <rPr>
        <sz val="12"/>
        <rFont val="Calibri"/>
        <family val="2"/>
      </rPr>
      <t>· Product features:</t>
    </r>
    <r>
      <rPr>
        <u val="single"/>
        <sz val="12"/>
        <color indexed="12"/>
        <rFont val="Calibri"/>
        <family val="2"/>
      </rPr>
      <t xml:space="preserve"> http://capilia.jp/english/capilia_tb-neo.html</t>
    </r>
  </si>
  <si>
    <t>Product linked to Capilia TB-Neo - Rapid test for detection of MPT 64 Antigen (106611);</t>
  </si>
  <si>
    <t>Dangerous item. It can ONLY be transported by road</t>
  </si>
  <si>
    <t>Product linked to the refrigerated bench top centrifuge (106224)</t>
  </si>
  <si>
    <t>· 2 years warranty
· Voltage / Amp / Frequency: 230V/ 50/60Hz, 110V 60Hz</t>
  </si>
  <si>
    <r>
      <rPr>
        <sz val="12"/>
        <color indexed="8"/>
        <rFont val="Calibri"/>
        <family val="2"/>
      </rPr>
      <t>·</t>
    </r>
    <r>
      <rPr>
        <sz val="12"/>
        <color indexed="8"/>
        <rFont val="Calibri"/>
        <family val="2"/>
      </rPr>
      <t xml:space="preserve"> For free with any HAIN kits. 
</t>
    </r>
    <r>
      <rPr>
        <sz val="12"/>
        <color indexed="8"/>
        <rFont val="Calibri"/>
        <family val="2"/>
      </rPr>
      <t>·</t>
    </r>
    <r>
      <rPr>
        <sz val="12"/>
        <color indexed="8"/>
        <rFont val="Calibri"/>
        <family val="2"/>
      </rPr>
      <t xml:space="preserve"> If the lab needs only a marker use this code (106355).</t>
    </r>
  </si>
  <si>
    <t>Product linked to 106384</t>
  </si>
  <si>
    <t>Product linked to the tips, 0.1 - 10 µl  (106554)</t>
  </si>
  <si>
    <t>Product linked to the tips, 1.0 - 20 µl (106555)</t>
  </si>
  <si>
    <t>Product linked to the tips, 10 - 100 µl (106388)</t>
  </si>
  <si>
    <t>Product linked to the tips, 20 - 200 µl (106389)</t>
  </si>
  <si>
    <t>Product linked to the tips, 100 - 1000 µl (106390)</t>
  </si>
  <si>
    <t>Product linked to the  pipette 1 - 10 µl - (106053)</t>
  </si>
  <si>
    <t>Product linked to the pipette  2,0 - 20 µl (106054)</t>
  </si>
  <si>
    <t>Product linked to the pipette 10 - 100 µl  (106055)</t>
  </si>
  <si>
    <t>Product linked to pipette 20 -200 ul (106056)</t>
  </si>
  <si>
    <t>Product linked to the pipette 200 - 1000 µl (106057)</t>
  </si>
  <si>
    <t>Product linked to the hand-dispenser pipette (106115)</t>
  </si>
  <si>
    <t>Product linked to the PCR tubes (106385)</t>
  </si>
  <si>
    <t>Product linked to the standard reaction tubes 1.5 ml (106421)</t>
  </si>
  <si>
    <t>Product linked to cryo-vialwith cap, 2 ml (106344)</t>
  </si>
  <si>
    <t>Product linked to cryo-vial with cap (106383)</t>
  </si>
  <si>
    <t>Product linked to PCR tubes (106385)</t>
  </si>
  <si>
    <t>Product linked to PP-tubes for centrifuge 50 ml (106340)</t>
  </si>
  <si>
    <t>· Product linked to Electrophoresis chamber (106211);
· 2 years warranty;
· Voltage / Amp / Frequency: 230V/ 50/60Hz, 110V 60Hz</t>
  </si>
  <si>
    <r>
      <rPr>
        <sz val="12"/>
        <color indexed="8"/>
        <rFont val="Calibri"/>
        <family val="2"/>
      </rPr>
      <t>·</t>
    </r>
    <r>
      <rPr>
        <sz val="7.1"/>
        <color indexed="8"/>
        <rFont val="Calibri"/>
        <family val="2"/>
      </rPr>
      <t xml:space="preserve"> </t>
    </r>
    <r>
      <rPr>
        <sz val="12"/>
        <color indexed="8"/>
        <rFont val="Calibri"/>
        <family val="2"/>
      </rPr>
      <t>Product linked to the perforated stainless steel shelf (106100);
· 2 years warranty.</t>
    </r>
  </si>
  <si>
    <t>Product linked to the Universal Hot-air oven (106099)</t>
  </si>
  <si>
    <t>Product linked to the Laboratory washer-disinfector (106101)</t>
  </si>
  <si>
    <t>· 2 years warranty;
· Voltage / Amp / Frequency: 230V/ 50/60Hz, 110V 60Hz.</t>
  </si>
  <si>
    <t>Product linked to Glass receptable (106426)</t>
  </si>
  <si>
    <t>· Product linked to the deep Freezer 550L (106592);
· The deep freezer (106592) has 5 black doors inside. You can put 4 racks behind each black door. That means that you can put max. 20 racks in one deep freezer.</t>
  </si>
  <si>
    <t>· Product linked to the deep Freezer 550L (106592);
· 2 years warranty;
· Voltage / Amp / Frequency: min. 171 - 272 V, 8 Amp</t>
  </si>
  <si>
    <t>Product linked to the deep Freezer 550L (106592)</t>
  </si>
  <si>
    <t>Product linked to the separate water supply (106107)</t>
  </si>
  <si>
    <t>Product inked to  stop cock PP (106145)</t>
  </si>
  <si>
    <t>Product linked to the balloon HDPE 30 L (106143) and 10 L (106144)</t>
  </si>
  <si>
    <t>Product linked to the vacuum tube 3 m (106153)</t>
  </si>
  <si>
    <t>Product linked to the membrane vacuum pump (106151)</t>
  </si>
  <si>
    <t>Product linked to autoclave for Media Kitchen (106116)</t>
  </si>
  <si>
    <r>
      <rPr>
        <sz val="12"/>
        <color indexed="8"/>
        <rFont val="Calibri"/>
        <family val="2"/>
      </rPr>
      <t>·</t>
    </r>
    <r>
      <rPr>
        <sz val="7.1"/>
        <color indexed="8"/>
        <rFont val="Calibri"/>
        <family val="2"/>
      </rPr>
      <t xml:space="preserve"> </t>
    </r>
    <r>
      <rPr>
        <sz val="12"/>
        <color indexed="8"/>
        <rFont val="Calibri"/>
        <family val="2"/>
      </rPr>
      <t xml:space="preserve">Product linked to autoclave for Media Kitchen (106116);
· 2 years warranty;
</t>
    </r>
    <r>
      <rPr>
        <sz val="12"/>
        <color indexed="8"/>
        <rFont val="Calibri"/>
        <family val="2"/>
      </rPr>
      <t>·</t>
    </r>
    <r>
      <rPr>
        <sz val="7.1"/>
        <color indexed="8"/>
        <rFont val="Calibri"/>
        <family val="2"/>
      </rPr>
      <t xml:space="preserve"> </t>
    </r>
    <r>
      <rPr>
        <sz val="12"/>
        <color indexed="8"/>
        <rFont val="Calibri"/>
        <family val="2"/>
      </rPr>
      <t>Voltage / Amp / Frequency: 230 V </t>
    </r>
  </si>
  <si>
    <t>· Product linked to autoclave for Media Kitchen (106116);
· For each autoclave please calculate 5 “units” for the installation, as 5 days is estimated for the completion of the installation of one autoclave.  E.g: for 1 autoclave= 5 installations. Final invoice will be on actuals</t>
  </si>
  <si>
    <t>· Product linked to autoclave for Media Kitchen (106116);
· 2 years warranty;
· Voltage / Amp / Frequency: 230 V </t>
  </si>
  <si>
    <r>
      <rPr>
        <sz val="12"/>
        <color indexed="8"/>
        <rFont val="Calibri"/>
        <family val="2"/>
      </rPr>
      <t>·</t>
    </r>
    <r>
      <rPr>
        <sz val="7.1"/>
        <color indexed="8"/>
        <rFont val="Calibri"/>
        <family val="2"/>
      </rPr>
      <t xml:space="preserve"> </t>
    </r>
    <r>
      <rPr>
        <sz val="12"/>
        <color indexed="8"/>
        <rFont val="Calibri"/>
        <family val="2"/>
      </rPr>
      <t xml:space="preserve">Product linked to autoclave for Media Kitchen (106116);
</t>
    </r>
    <r>
      <rPr>
        <sz val="12"/>
        <color indexed="8"/>
        <rFont val="Calibri"/>
        <family val="2"/>
      </rPr>
      <t>· For each autoclave please calculate 5 “units” for the installation, as 5 days is estimated for the completion of the installation of one autoclave.  E.g: for 1 autoclave= 5 installations. Final invoice will be on actuals</t>
    </r>
  </si>
  <si>
    <t>Product linked to the autoclave for Waste Management (106117)</t>
  </si>
  <si>
    <r>
      <rPr>
        <sz val="12"/>
        <color indexed="8"/>
        <rFont val="Calibri"/>
        <family val="2"/>
      </rPr>
      <t>·</t>
    </r>
    <r>
      <rPr>
        <sz val="7.1"/>
        <color indexed="8"/>
        <rFont val="Calibri"/>
        <family val="2"/>
      </rPr>
      <t xml:space="preserve"> </t>
    </r>
    <r>
      <rPr>
        <sz val="12"/>
        <color indexed="8"/>
        <rFont val="Calibri"/>
        <family val="2"/>
      </rPr>
      <t xml:space="preserve">Product linked to the autoclave for Waste Management (106117); 
</t>
    </r>
    <r>
      <rPr>
        <sz val="12"/>
        <color indexed="8"/>
        <rFont val="Calibri"/>
        <family val="2"/>
      </rPr>
      <t>· For each autoclave please calculate 5 “units” for the installation, as 5 days is estimated for the completion of the installation of one autoclave.  E.g: for 1 autoclave= 5 installations. Final invoice will be on actuals</t>
    </r>
  </si>
  <si>
    <r>
      <rPr>
        <sz val="12"/>
        <color indexed="8"/>
        <rFont val="Calibri"/>
        <family val="2"/>
      </rPr>
      <t>·</t>
    </r>
    <r>
      <rPr>
        <sz val="7.1"/>
        <color indexed="8"/>
        <rFont val="Calibri"/>
        <family val="2"/>
      </rPr>
      <t xml:space="preserve"> </t>
    </r>
    <r>
      <rPr>
        <sz val="12"/>
        <color indexed="8"/>
        <rFont val="Calibri"/>
        <family val="2"/>
      </rPr>
      <t xml:space="preserve">Product linked to the autoclave for Waste Management (106117);
</t>
    </r>
    <r>
      <rPr>
        <sz val="12"/>
        <color indexed="8"/>
        <rFont val="Calibri"/>
        <family val="2"/>
      </rPr>
      <t>· For each autoclave please calculate 5 “units” for the installation, as 5 days is estimated for the completion of the installation of one autoclave.  E.g: for 1 autoclave= 5 installations. Final invoice will be on actuals</t>
    </r>
  </si>
  <si>
    <t>Optional item, in addition to the Fromaldehyde/neutralization fumigation top plate (106471)</t>
  </si>
  <si>
    <r>
      <rPr>
        <sz val="12"/>
        <color indexed="8"/>
        <rFont val="Calibri"/>
        <family val="2"/>
      </rPr>
      <t>·</t>
    </r>
    <r>
      <rPr>
        <sz val="7.1"/>
        <color indexed="8"/>
        <rFont val="Calibri"/>
        <family val="2"/>
      </rPr>
      <t xml:space="preserve"> </t>
    </r>
    <r>
      <rPr>
        <sz val="12"/>
        <color indexed="8"/>
        <rFont val="Calibri"/>
        <family val="2"/>
      </rPr>
      <t xml:space="preserve">Product linked to the Biosafety Cabinet (106076);
· 2 years warranty;
</t>
    </r>
    <r>
      <rPr>
        <sz val="12"/>
        <color indexed="8"/>
        <rFont val="Calibri"/>
        <family val="2"/>
      </rPr>
      <t>·</t>
    </r>
    <r>
      <rPr>
        <sz val="7.1"/>
        <color indexed="8"/>
        <rFont val="Calibri"/>
        <family val="2"/>
      </rPr>
      <t xml:space="preserve"> </t>
    </r>
    <r>
      <rPr>
        <sz val="12"/>
        <color indexed="8"/>
        <rFont val="Calibri"/>
        <family val="2"/>
      </rPr>
      <t>Voltage / Amp / Frequency: battery 1.5 V</t>
    </r>
  </si>
  <si>
    <t>Product linked to the tri-pod stand (106349)</t>
  </si>
  <si>
    <t>Product linked to the plastic bags (106399)</t>
  </si>
  <si>
    <t>Product linked to the stand for bags (106445)</t>
  </si>
  <si>
    <t>Product linked to te plastic bags 30L (106444)  and the transparent polypropylene bags(106348)</t>
  </si>
  <si>
    <t>Product linked to the refill: Smock stick pack (106508)</t>
  </si>
  <si>
    <t>Product linked to the smock stick starter kit (106507)</t>
  </si>
  <si>
    <t>Not CE marked as is an accessory, consumable.</t>
  </si>
  <si>
    <t>Not CE marked as is an accessory.</t>
  </si>
  <si>
    <t xml:space="preserve">1-channel pipette, variable from 1 - 10 µl </t>
  </si>
  <si>
    <t xml:space="preserve">1-channel pipette, variable from 2,0 - 20 µl </t>
  </si>
  <si>
    <t xml:space="preserve">1-channel pipette, variable from 10 - 100 µl </t>
  </si>
  <si>
    <t xml:space="preserve">1-chanel pipette, variable from 20 -200 ul </t>
  </si>
  <si>
    <t xml:space="preserve">1-channel pipette, variable from 200 - 1000 µl </t>
  </si>
  <si>
    <t>GT-Blot 48 reagent set</t>
  </si>
  <si>
    <t>2. LED /Bright field microscopy supplies</t>
  </si>
  <si>
    <t xml:space="preserve"> 900-0386R /900-0491R - 1 Module replacement </t>
  </si>
  <si>
    <t>GX-SWAP-1</t>
  </si>
  <si>
    <t xml:space="preserve">900-0386R / 900-0491R - 2 Modules Replacement </t>
  </si>
  <si>
    <t xml:space="preserve">GX-SWAP-2 </t>
  </si>
  <si>
    <t xml:space="preserve"> 900-0386R / 900-0491R - 3 Modules Replacement</t>
  </si>
  <si>
    <t>GX-SWAP-3</t>
  </si>
  <si>
    <t xml:space="preserve"> 900-0386R / 900-0491R - 4 Modules Replacement</t>
  </si>
  <si>
    <t>GX-SWAP-4</t>
  </si>
  <si>
    <t xml:space="preserve">1 Module replacement </t>
  </si>
  <si>
    <t xml:space="preserve">2 Modules Replacement </t>
  </si>
  <si>
    <t>3 Modules Replacement</t>
  </si>
  <si>
    <t>4 Modules Replacement</t>
  </si>
  <si>
    <t>Large/Dangerous goods 
UN 3358 Class 2.1 
Packing group N/A</t>
  </si>
  <si>
    <r>
      <t>Surgical gowns</t>
    </r>
    <r>
      <rPr>
        <strike/>
        <sz val="12"/>
        <color indexed="10"/>
        <rFont val="Calibri"/>
        <family val="2"/>
      </rPr>
      <t xml:space="preserve"> </t>
    </r>
    <r>
      <rPr>
        <sz val="12"/>
        <color indexed="8"/>
        <rFont val="Calibri"/>
        <family val="2"/>
      </rPr>
      <t xml:space="preserve"> sterile - Size S</t>
    </r>
  </si>
  <si>
    <r>
      <t xml:space="preserve">Surgical gowns </t>
    </r>
    <r>
      <rPr>
        <sz val="12"/>
        <color indexed="8"/>
        <rFont val="Calibri"/>
        <family val="2"/>
      </rPr>
      <t>sterile - Size M</t>
    </r>
  </si>
  <si>
    <r>
      <t xml:space="preserve">Surgical gowns </t>
    </r>
    <r>
      <rPr>
        <sz val="12"/>
        <color indexed="8"/>
        <rFont val="Calibri"/>
        <family val="2"/>
      </rPr>
      <t>sterile - Size L</t>
    </r>
  </si>
  <si>
    <t>Microscope - battery supply unit</t>
  </si>
  <si>
    <t>Immersion oil</t>
  </si>
  <si>
    <t xml:space="preserve">Ethanol </t>
  </si>
  <si>
    <t>Ethanol, approx. 99 %, 1 ltr</t>
  </si>
  <si>
    <t>Ethanol for stain solutions and decolourization. Approx. 99 %, 1 ltr</t>
  </si>
  <si>
    <t>1 x 100 ml</t>
  </si>
  <si>
    <t>25 gr</t>
  </si>
  <si>
    <t>2 x 250 gr</t>
  </si>
  <si>
    <t>4 x 25 gr</t>
  </si>
  <si>
    <t>Basic Fuchsin, 4 x 25 gr</t>
  </si>
  <si>
    <t>Phenol, 2 x 250 gr</t>
  </si>
  <si>
    <t>Auramine O, 25 gr</t>
  </si>
  <si>
    <t>10 x 10 gr</t>
  </si>
  <si>
    <t>2 x 500 gr</t>
  </si>
  <si>
    <t>1000 ml</t>
  </si>
  <si>
    <t>1 lt</t>
  </si>
  <si>
    <t>1 x 1 lt</t>
  </si>
  <si>
    <t>1 x 250 ml</t>
  </si>
  <si>
    <t>1 x 500 ml</t>
  </si>
  <si>
    <t>Reagent bottle</t>
  </si>
  <si>
    <t>Staining bottle</t>
  </si>
  <si>
    <t xml:space="preserve">Staining bottle </t>
  </si>
  <si>
    <t>Beaker</t>
  </si>
  <si>
    <t>1 x 1000 ml</t>
  </si>
  <si>
    <t>1 x 10 ml</t>
  </si>
  <si>
    <t>1 x 50 ml</t>
  </si>
  <si>
    <t>Suction piston graduated pipette</t>
  </si>
  <si>
    <t>1 x 2 lt</t>
  </si>
  <si>
    <t>1 x 50 tests</t>
  </si>
  <si>
    <t>Qualitative in vitro diagnostic test for the detection of MTB complex /96 tests9. The amplification under isothermal conditions enables within a short time the fluorescence or turbidity based detection of MTB complex.</t>
  </si>
  <si>
    <t>BD BBL™ Lowenstein-Jensen Medium, slants</t>
  </si>
  <si>
    <t xml:space="preserve">BD BBL™ Middlebrook 7H9 Broth with Glycerol, 5 mL </t>
  </si>
  <si>
    <t>BD BBL™ Middlebrook OADC Enrichment, 100 mL per bottle</t>
  </si>
  <si>
    <t>Starter kit for BACTEC</t>
  </si>
  <si>
    <t xml:space="preserve">BD BBL AST Starter Group </t>
  </si>
  <si>
    <r>
      <t xml:space="preserve">Printer </t>
    </r>
    <r>
      <rPr>
        <sz val="12"/>
        <rFont val="Calibri"/>
        <family val="2"/>
      </rPr>
      <t>for BACTEC</t>
    </r>
  </si>
  <si>
    <t>500 gr</t>
  </si>
  <si>
    <t>1 x 100 tubes</t>
  </si>
  <si>
    <t xml:space="preserve">BBL MGIT tubes for use in Bactec MGIT 960 (7ml) </t>
  </si>
  <si>
    <t>100 tests</t>
  </si>
  <si>
    <t>BACTEC MGIT 960 Supplement Kit (PANTA and OADC combined)</t>
  </si>
  <si>
    <t>40 tests</t>
  </si>
  <si>
    <t>BACTEC MGIT 960 SIRE kit</t>
  </si>
  <si>
    <t>The BD BACTEC™ MGIT™ 960 SIRE Kit is a rapid qualitative procedure for susceptibility testing of Mycobacterium tuberculosis, from culture, to streptomycin (STR), isoniazid (INH), rifampicin (RIF) and ethambutol (EMB). One kit is sufficient for 40 test</t>
  </si>
  <si>
    <t xml:space="preserve"> BD BBL Middlebrook OADC Enrichment, 20 mL per tube, ''A'' size tube </t>
  </si>
  <si>
    <t>This kit contains reagents necessary for the preparation of respiratory and no respiratory (blood excluded) specimens for identification of mycobacteria. The kit includes bottles of NaOH-citrate solution (containing a plastic ampule with NALC) and powdered phosphate buffer. After activation of the NALC ampule, the NALC-NaOH mixture is stable for 24 hours.</t>
  </si>
  <si>
    <t>1 x 10 bottles</t>
  </si>
  <si>
    <t>MycoPrep Specimen Digestion / Decontamination Kit -  150ml</t>
  </si>
  <si>
    <t>50 x 20 slides</t>
  </si>
  <si>
    <t>Made of soda-lime glass; 76 mm × 24 mm; 1.0–1.2 mm thick; compliant with ISO 8037–1 (Optics and optical instruments --Microscopes --Slides --Part 1: Dimensions, optical properties and marking); cleaned and degreased; straight edges and corners; cellophane wrapped and tropical packing; frosted ends for marking. Total of 1000 slides</t>
  </si>
  <si>
    <t>BD Difco™ Middlebrook 7H9 Broth, Use with Tween™ 80 or Glycerol and Middlebrook ADC Enrichment for cultivation of mycobacteria and preparation of tubercle emulsion for susceptibility testing, 500 g (1 ea). BD 271310</t>
  </si>
  <si>
    <t xml:space="preserve">Bottle Middlebrook 7H9 Broth </t>
  </si>
  <si>
    <t>BD BBL™ Prepared Plated Media 7H11 Agar Base, 500 g. BD 212203</t>
  </si>
  <si>
    <t xml:space="preserve">Middlebrook 7H11 Agar Base </t>
  </si>
  <si>
    <t>BD Difco™ Middlebrook 7H10 Agar, Use with Glycerol and Middlebrook OADC Enrichment for isolation and cultivation of mycobacteria, 500 gr. BD  262710</t>
  </si>
  <si>
    <t xml:space="preserve">Middlebrook 7H10 Agar </t>
  </si>
  <si>
    <t>220908 - BD BBL™ Lowenstein-Jensen Medium, Slants (10/sp). BD  220908</t>
  </si>
  <si>
    <t xml:space="preserve">Lowenstein-Jensen Medium -  10 slants - large-size slant </t>
  </si>
  <si>
    <t>221870 - BD BBL™ Prepared Plated Media 7H11 Agar (Deep Fill) (10/sp). BD 221870</t>
  </si>
  <si>
    <t xml:space="preserve">Seven H11 Agar (Deep Fill) Plates  </t>
  </si>
  <si>
    <t xml:space="preserve">BD BBL™ Calibrators Kit (for 1 drawer). Contains 17 vials </t>
  </si>
  <si>
    <t>1 x 17 vials</t>
  </si>
  <si>
    <t>BD BBL™ QC Temperature Tube (1 ea.). BD  445872</t>
  </si>
  <si>
    <t xml:space="preserve">BD BACTEC MGIT 960 - Temperature QC Tube </t>
  </si>
  <si>
    <t>BD BBL™ AST Carrier Set, Spare Barcodes (1/ca). BD  445959</t>
  </si>
  <si>
    <t xml:space="preserve">BD BACTEC MGIT  960 - Spare bar code Set carrier </t>
  </si>
  <si>
    <t>BBL™ Plug, Bad Station (10/sp). BD 445873</t>
  </si>
  <si>
    <t>BD BACTEC MGIT  960 - Plug for Bad Station</t>
  </si>
  <si>
    <t>TUBE CALIBRATOR MICRO MGIT (1 ea.). BD 441049</t>
  </si>
  <si>
    <t xml:space="preserve">MicroMGIT Calibrator </t>
  </si>
  <si>
    <t>1 x 200 pcs</t>
  </si>
  <si>
    <t>High-capacity thermal cycler assisting you processing with the GenoType and GenoQuick® test systems. HAIN 7024007</t>
  </si>
  <si>
    <t xml:space="preserve">GTQ-Cycler 96 </t>
  </si>
  <si>
    <t>1 x 200ml</t>
  </si>
  <si>
    <t>1 mtr</t>
  </si>
  <si>
    <t>1 x 12 pcs</t>
  </si>
  <si>
    <t>100 gr</t>
  </si>
  <si>
    <t>1 x 100 strips</t>
  </si>
  <si>
    <t>6 x 100 ml</t>
  </si>
  <si>
    <t>10 slants</t>
  </si>
  <si>
    <t>500 pcs</t>
  </si>
  <si>
    <t xml:space="preserve">100 pcs </t>
  </si>
  <si>
    <t>1 x 28 ml</t>
  </si>
  <si>
    <t>4000 pcs</t>
  </si>
  <si>
    <t xml:space="preserve">BACTEC MGIT PZA Tubes </t>
  </si>
  <si>
    <t>100 ml</t>
  </si>
  <si>
    <t>50 pcs</t>
  </si>
  <si>
    <t>72 pcs</t>
  </si>
  <si>
    <t>24 x 20 pcs</t>
  </si>
  <si>
    <t>5 gr</t>
  </si>
  <si>
    <t>1 gr</t>
  </si>
  <si>
    <t>6 vials</t>
  </si>
  <si>
    <t>10 gr</t>
  </si>
  <si>
    <t>2 gr</t>
  </si>
  <si>
    <t>25 tests</t>
  </si>
  <si>
    <t>Determine TB LAM Ag</t>
  </si>
  <si>
    <t>7D2740</t>
  </si>
  <si>
    <t>Alere</t>
  </si>
  <si>
    <t>General cargo</t>
  </si>
  <si>
    <t>3. Rapid antigen detection tests (LAM)</t>
  </si>
  <si>
    <t>4. GeneXpert system supplies</t>
  </si>
  <si>
    <t>Alere Determine™ TB LAM Ag is an In Vitro, visually read, qualitative immunoassay for the detection of lipoarabinomannan (LAM) antigen of Mycobacteria in human urine as an aid in the diagnosis of active mycobacterial infection in HIV positive individuals with clinical symptoms of tuberculosis.Time to results is 25 minutes
Kit content:
1) Alere Determine TB LAM Ag Test Card, 10 cards (10 tests/card) 
2) Reference Scale Card, 
3) Package Insert</t>
  </si>
  <si>
    <t>5. Loop-mediated isothermal amplification (TB-LAMP) supplies</t>
  </si>
  <si>
    <t>6. Processing and transport supplies</t>
  </si>
  <si>
    <t>7. Solid culture supplies</t>
  </si>
  <si>
    <t>8. Liquid culture supplies</t>
  </si>
  <si>
    <t>9. Solid and liquid culture DST: First-line drug pure substances</t>
  </si>
  <si>
    <t>10. Solid and liquid culture DST: Second-line drug pure substances</t>
  </si>
  <si>
    <t>11. Solid and liquid culture: Rapid tests for MTB identification</t>
  </si>
  <si>
    <t>12. Solid and liquid culture: Reagents for MTB identification</t>
  </si>
  <si>
    <t>13. LPA supplies</t>
  </si>
  <si>
    <t>14. Electrophoresis supplies</t>
  </si>
  <si>
    <t>15. Media kitchen supplies</t>
  </si>
  <si>
    <t>16. Autoclave supplies</t>
  </si>
  <si>
    <t>17. Waste management supplies</t>
  </si>
  <si>
    <t>18. Biosafety cabinet (BSC) supplies</t>
  </si>
  <si>
    <t>19. Biosafety supplies</t>
  </si>
  <si>
    <t>12. Solid and liquid culture: Chemicals for MTB identification</t>
  </si>
  <si>
    <t>50 gr</t>
  </si>
  <si>
    <t>4 pcs</t>
  </si>
  <si>
    <t>96 tests</t>
  </si>
  <si>
    <t>10 x 1.7ml</t>
  </si>
  <si>
    <t>5 pcs</t>
  </si>
  <si>
    <t>960 pcs</t>
  </si>
  <si>
    <t>800 pcs</t>
  </si>
  <si>
    <t>Set of 10</t>
  </si>
  <si>
    <t>1000 pcs</t>
  </si>
  <si>
    <t>50 tests</t>
  </si>
  <si>
    <t>25 pcs</t>
  </si>
  <si>
    <t>6 pcs</t>
  </si>
  <si>
    <t>250 gr</t>
  </si>
  <si>
    <t>10 pcs</t>
  </si>
  <si>
    <t>12 kg</t>
  </si>
  <si>
    <t>5 lt</t>
  </si>
  <si>
    <t>1 x 10 lt</t>
  </si>
  <si>
    <t>30 pcs</t>
  </si>
  <si>
    <t>2 lt</t>
  </si>
  <si>
    <t>5000 pcs</t>
  </si>
  <si>
    <t>12 pcs</t>
  </si>
  <si>
    <t>20 pcs</t>
  </si>
  <si>
    <t>2000 pcs</t>
  </si>
  <si>
    <t>200 pcs</t>
  </si>
  <si>
    <t> 900-0386R /900-0491R</t>
  </si>
  <si>
    <t>900-0386R / 900-0491R </t>
  </si>
  <si>
    <t xml:space="preserve">Suggested shipping mode </t>
  </si>
  <si>
    <t>Inoculation loops, Platinum/Iridium wire, length 5 cm, wire diameter 0.6, loop diameter 3mm</t>
  </si>
  <si>
    <t xml:space="preserve">Serological pipette 5 ml, graduation 0.1 ml, packaging single packed, 200 pcs per box </t>
  </si>
  <si>
    <t xml:space="preserve">Serological pipette 10 ml, graduation 0.1 ml, packaging single packed, 200 pcs per box </t>
  </si>
  <si>
    <t xml:space="preserve">Single use syringes, sterile 20 ml individual packaging in box 50 </t>
  </si>
  <si>
    <t>1 x 5 pcs</t>
  </si>
  <si>
    <t>80 pcs</t>
  </si>
  <si>
    <t xml:space="preserve">2 x 48 tests
</t>
  </si>
  <si>
    <t>1 x 100 slants</t>
  </si>
  <si>
    <t>1 x 10 pcs</t>
  </si>
  <si>
    <t>3 pcs</t>
  </si>
  <si>
    <t>1 x 20 ml</t>
  </si>
  <si>
    <t>1 x 100 pcs</t>
  </si>
  <si>
    <t>General Cargo
 Large item</t>
  </si>
  <si>
    <t>General Cargo 
Large item</t>
  </si>
  <si>
    <r>
      <rPr>
        <sz val="12"/>
        <color indexed="8"/>
        <rFont val="Calibri"/>
        <family val="2"/>
      </rPr>
      <t>·</t>
    </r>
    <r>
      <rPr>
        <sz val="6.85"/>
        <color indexed="8"/>
        <rFont val="Calibri"/>
        <family val="2"/>
      </rPr>
      <t xml:space="preserve"> </t>
    </r>
    <r>
      <rPr>
        <sz val="12"/>
        <color indexed="8"/>
        <rFont val="Calibri"/>
        <family val="2"/>
      </rPr>
      <t xml:space="preserve">0 - 50: from stock
</t>
    </r>
    <r>
      <rPr>
        <sz val="12"/>
        <color indexed="8"/>
        <rFont val="Calibri"/>
        <family val="2"/>
      </rPr>
      <t>·</t>
    </r>
    <r>
      <rPr>
        <sz val="6.85"/>
        <color indexed="8"/>
        <rFont val="Calibri"/>
        <family val="2"/>
      </rPr>
      <t xml:space="preserve"> </t>
    </r>
    <r>
      <rPr>
        <sz val="12"/>
        <color indexed="8"/>
        <rFont val="Calibri"/>
        <family val="2"/>
      </rPr>
      <t xml:space="preserve">100-300: 4-6 weeks
</t>
    </r>
    <r>
      <rPr>
        <sz val="12"/>
        <color indexed="8"/>
        <rFont val="Calibri"/>
        <family val="2"/>
      </rPr>
      <t>·</t>
    </r>
    <r>
      <rPr>
        <sz val="6.85"/>
        <color indexed="8"/>
        <rFont val="Calibri"/>
        <family val="2"/>
      </rPr>
      <t xml:space="preserve"> </t>
    </r>
    <r>
      <rPr>
        <sz val="12"/>
        <color indexed="8"/>
        <rFont val="Calibri"/>
        <family val="2"/>
      </rPr>
      <t>300+: 6-8 weks</t>
    </r>
  </si>
  <si>
    <t>Tube / Brush rack, epoxy coated steel wire racks, 5 x 10 places, for tubes of 33 mm</t>
  </si>
  <si>
    <r>
      <t> </t>
    </r>
    <r>
      <rPr>
        <sz val="11"/>
        <color indexed="56"/>
        <rFont val="Calibri"/>
        <family val="2"/>
      </rPr>
      <t>10</t>
    </r>
  </si>
  <si>
    <t> 5</t>
  </si>
  <si>
    <t>36 </t>
  </si>
  <si>
    <t> 8</t>
  </si>
  <si>
    <t> 36</t>
  </si>
  <si>
    <t> 11</t>
  </si>
  <si>
    <t>44 </t>
  </si>
  <si>
    <t>9027 5000 </t>
  </si>
  <si>
    <t>9027 5000  </t>
  </si>
  <si>
    <t>3822 0000 </t>
  </si>
  <si>
    <t>VP-DCS5MTB/RIF</t>
  </si>
  <si>
    <r>
      <t xml:space="preserve">Molecular line probe assay for identification of </t>
    </r>
    <r>
      <rPr>
        <i/>
        <sz val="12"/>
        <color indexed="8"/>
        <rFont val="Calibri"/>
        <family val="2"/>
      </rPr>
      <t>M. tuberculosis</t>
    </r>
    <r>
      <rPr>
        <sz val="12"/>
        <color indexed="8"/>
        <rFont val="Calibri"/>
        <family val="2"/>
      </rPr>
      <t xml:space="preserve"> complex and its resistance to rifampicin and isoniazid from smear-positive specimens and cultures. Product includes Master mix</t>
    </r>
  </si>
  <si>
    <r>
      <t xml:space="preserve">Molecular line probe assay for identification of </t>
    </r>
    <r>
      <rPr>
        <i/>
        <sz val="12"/>
        <color indexed="8"/>
        <rFont val="Calibri"/>
        <family val="2"/>
      </rPr>
      <t>M. tuberculosis</t>
    </r>
    <r>
      <rPr>
        <sz val="12"/>
        <color indexed="8"/>
        <rFont val="Calibri"/>
        <family val="2"/>
      </rPr>
      <t xml:space="preserve"> complex and its resistance to fluoroquinolones and aminoglycosides/cyclic peptides from rifampicin-resistant or MDR sputum specimens or cultures. Product includes Master mix</t>
    </r>
  </si>
  <si>
    <t xml:space="preserve">Densitometer, MiniDen, designed to measure cell suspensions turbidity in the range of 0.3-0.5 McFarland units (100x109  cells/ml - 150x109 cells/ml). Product includes adaptor of 16mm and set of McFarland stds </t>
  </si>
  <si>
    <t>Non-radiometric, fully automated BACTEC MGIT 320 system (annual capacity of 2,700 tubes) for the rapid detection of mycobacteria in clinical specimens, other than blood, as well as antimicrobial susceptibility testing of anti-tuberculosis drugs known as S.I.R.E., I.R., and PZA. 
This product includes: Starter Kit (440107), and AST Starter Kit (445941).</t>
  </si>
  <si>
    <t>Non-radiometric, fully automated BACTEC MGIT 960 system (annual capacity of 8,300 tubes) for the rapid detection of mycobacteria in clinical specimens, other than blood, as well as antimicrobial susceptibility testing of anti-tuberculosis drugs known as S.I.R.E., I.R., and PZA. 
This product includes: Starter Kit (440107), and AST Starter Kit (445941)</t>
  </si>
  <si>
    <t>Tri-Sodium citrate dihydrate</t>
  </si>
  <si>
    <t>Tri-Magnesium di-citrate nonahydrate</t>
  </si>
  <si>
    <t>Di-Sodium hydrogen phosphate, anhydrous</t>
  </si>
  <si>
    <t>Di-Sodium hydrogen phosphate dodecahydrate</t>
  </si>
  <si>
    <t>Formaldehyde/neutralization fumigation top plate</t>
  </si>
  <si>
    <t>uu6</t>
  </si>
  <si>
    <t>66i7u</t>
  </si>
  <si>
    <t xml:space="preserve"> Order Summary</t>
  </si>
  <si>
    <t xml:space="preserve"> Product Categories</t>
  </si>
  <si>
    <t>Silica gel for desiccator, granulate ~ 1 - 3 mm</t>
  </si>
  <si>
    <t>Test tube rack stainless steel, 3x7 places</t>
  </si>
  <si>
    <t>Test tube rack stainless steel, 3x12 places</t>
  </si>
  <si>
    <t xml:space="preserve"> GDF TB Diagnostics Ordering List</t>
  </si>
  <si>
    <r>
      <t xml:space="preserve">Product linked  to the perforated stainless steel shelf (106248)
More information at: </t>
    </r>
    <r>
      <rPr>
        <u val="single"/>
        <sz val="12"/>
        <color indexed="40"/>
        <rFont val="Calibri"/>
        <family val="2"/>
      </rPr>
      <t>https://www.memmert.com/products/incubators/incubator/IN750/</t>
    </r>
  </si>
  <si>
    <t>27
months</t>
  </si>
  <si>
    <t>Rapid discrimination between the M. tuberculosis complex and MOTT bacilli. Identification of the M. tuberculosis complex in combination with culture systems. Sample: Colony, Condensation fluid(Solid cultures) or Liquid cultures. Test result: 15minutes</t>
  </si>
  <si>
    <t>To detect M. tuberculosis complex antigens in a suspension of bacteria cultured on the medium for acid-fast bacteria (AFB) or in a portion of the liquid medium for AFB in which bacteria have been cultured (to assist in the diagnosis of tuberculosis). Reading time is 3-8 min.</t>
  </si>
  <si>
    <r>
      <t xml:space="preserve">Accesories required but not provided:
1) Urine collection cups 
2) Pipette capable of accurately delivering 60 μL and disposable pipette tips.
3) Timer
Determine TB LAM Ag features: 
</t>
    </r>
    <r>
      <rPr>
        <u val="single"/>
        <sz val="12"/>
        <color indexed="40"/>
        <rFont val="Calibri"/>
        <family val="2"/>
      </rPr>
      <t>https://www.alere.com/en/home/product-details/determine-tb-lam.html</t>
    </r>
  </si>
  <si>
    <t>Break/leak-resistant (waterproof) container, made of transparent plastic pure polyethylene or polypropylene, completely combustible without generating toxic compounds; wide mouth to easily collect sputum, opening angle of 270°; IEC 60529 certified IP67; a multi-thread closing screw cap of double thread; with identification through a frosted writing panel that accepts pencil; dimensions: Volume is 80 ml; height 66 mm; mouth diameter 52 mm.
These containers can be used to collect urine samples as well.</t>
  </si>
  <si>
    <r>
      <t xml:space="preserve">· This item needs to be ordered with:
1. 106225
2. 106226
3. 106227
4. 106228
5. 106229
· 2 years warranty;
</t>
    </r>
    <r>
      <rPr>
        <sz val="12"/>
        <color indexed="8"/>
        <rFont val="Calibri"/>
        <family val="2"/>
      </rPr>
      <t>·</t>
    </r>
    <r>
      <rPr>
        <sz val="6.85"/>
        <color indexed="8"/>
        <rFont val="Calibri"/>
        <family val="2"/>
      </rPr>
      <t xml:space="preserve"> </t>
    </r>
    <r>
      <rPr>
        <sz val="12"/>
        <color indexed="8"/>
        <rFont val="Calibri"/>
        <family val="2"/>
      </rPr>
      <t xml:space="preserve">Product features: </t>
    </r>
    <r>
      <rPr>
        <u val="single"/>
        <sz val="12"/>
        <color indexed="40"/>
        <rFont val="Calibri"/>
        <family val="2"/>
      </rPr>
      <t>https://www.meslo.com/product/1706/Hettich-ROTINA-380-R-Cooled-Centrifuge.html</t>
    </r>
  </si>
  <si>
    <r>
      <t>· The BACTEC MGIT320 contains only one drawer holding 320 MGIT tubes, for a throughput of approximately 2700 specimens per year;
· Printer (106016) not included with BACTEC system, to be procure separately.
· 1 year warranty;
·</t>
    </r>
    <r>
      <rPr>
        <sz val="12"/>
        <rFont val="Calibri"/>
        <family val="2"/>
      </rPr>
      <t xml:space="preserve"> Product leaflet: </t>
    </r>
    <r>
      <rPr>
        <u val="single"/>
        <sz val="12"/>
        <color indexed="40"/>
        <rFont val="Calibri"/>
        <family val="2"/>
      </rPr>
      <t>http://www.bd.com/resource.aspx?IDX=11570</t>
    </r>
  </si>
  <si>
    <r>
      <t xml:space="preserve">· 1 year warranty;
· Printer (106016) not included with BACTEC system, to be procure separately.
· Product leaflet:
</t>
    </r>
    <r>
      <rPr>
        <u val="single"/>
        <sz val="12"/>
        <color indexed="40"/>
        <rFont val="Calibri"/>
        <family val="2"/>
      </rPr>
      <t>http://www.bd.com/resource.aspx?IDX=15213</t>
    </r>
  </si>
</sst>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quot;$&quot;* #,##0_-;\-&quot;$&quot;* #,##0_-;_-&quot;$&quot;* &quot;-&quot;_-;_-@_-"/>
    <numFmt numFmtId="165" formatCode="_-&quot;$&quot;* #,##0.00_-;\-&quot;$&quot;* #,##0.00_-;_-&quot;$&quot;* &quot;-&quot;??_-;_-@_-"/>
    <numFmt numFmtId="166" formatCode="_-* #,##0.00_-;\-* #,##0.00_-;_-* &quot;-&quot;??_-;_-@_-"/>
    <numFmt numFmtId="167" formatCode="_-* #,##0.00\ &quot;€&quot;_-;\-* #,##0.00\ &quot;€&quot;_-;_-* &quot;-&quot;??\ &quot;€&quot;_-;_-@_-"/>
    <numFmt numFmtId="168" formatCode="_-* #,##0.00\ _€_-;\-* #,##0.00\ _€_-;_-* &quot;-&quot;??\ _€_-;_-@_-"/>
    <numFmt numFmtId="169" formatCode="_-* #,##0.00\ _D_M_-;\-* #,##0.00\ _D_M_-;_-* &quot;-&quot;??\ _D_M_-;_-@_-"/>
    <numFmt numFmtId="170" formatCode="_(&quot;$&quot;* #,##0.00_);_(&quot;$&quot;* \(#,##0.00\);_(&quot;$&quot;* &quot;-&quot;??_);_(@_)"/>
    <numFmt numFmtId="171" formatCode="&quot;$&quot;#,##0"/>
    <numFmt numFmtId="172" formatCode="0.0%"/>
    <numFmt numFmtId="173" formatCode="#,##0_ ;\-#,##0\ "/>
    <numFmt numFmtId="174" formatCode="_-* 0.0,_-;[Red]\(\ 0.0,\);_-* &quot;-&quot;??_-;_-@_-"/>
    <numFmt numFmtId="175" formatCode="#,##0.00\ [$USD]"/>
    <numFmt numFmtId="176" formatCode="0.00000"/>
    <numFmt numFmtId="177" formatCode="0.0"/>
    <numFmt numFmtId="178" formatCode="_(&quot;$&quot;* #,##0_);_(&quot;$&quot;* \(#,##0\);_(&quot;$&quot;* &quot;-&quot;??_);_(@_)"/>
    <numFmt numFmtId="179" formatCode="_ &quot;R&quot;\ * #,##0.00_ ;_ &quot;R&quot;\ * \-#,##0.00_ ;_ &quot;R&quot;\ * &quot;-&quot;??_ ;_ @_ "/>
    <numFmt numFmtId="180" formatCode="#,##0.0"/>
    <numFmt numFmtId="181" formatCode="_-* #,##0.00000\ _€_-;\-* #,##0.00000\ _€_-;_-* &quot;-&quot;??\ _€_-;_-@_-"/>
    <numFmt numFmtId="182" formatCode="_-[$$-409]* #,##0.00_ ;_-[$$-409]* \-#,##0.00\ ;_-[$$-409]* &quot;-&quot;??_ ;_-@_ "/>
    <numFmt numFmtId="183" formatCode="0.000"/>
    <numFmt numFmtId="184" formatCode="&quot;Yes&quot;;&quot;Yes&quot;;&quot;No&quot;"/>
    <numFmt numFmtId="185" formatCode="&quot;True&quot;;&quot;True&quot;;&quot;False&quot;"/>
    <numFmt numFmtId="186" formatCode="&quot;On&quot;;&quot;On&quot;;&quot;Off&quot;"/>
    <numFmt numFmtId="187" formatCode="[$€-2]\ #,##0.00_);[Red]\([$€-2]\ #,##0.00\)"/>
    <numFmt numFmtId="188" formatCode="0.0000"/>
    <numFmt numFmtId="189" formatCode="#,##0.000"/>
    <numFmt numFmtId="190" formatCode="#,##0.0000"/>
  </numFmts>
  <fonts count="127">
    <font>
      <sz val="10"/>
      <name val="Arial"/>
      <family val="0"/>
    </font>
    <font>
      <sz val="11"/>
      <color indexed="8"/>
      <name val="Calibri"/>
      <family val="2"/>
    </font>
    <font>
      <sz val="10"/>
      <color indexed="8"/>
      <name val="MS Sans Serif"/>
      <family val="2"/>
    </font>
    <font>
      <u val="single"/>
      <sz val="10"/>
      <color indexed="12"/>
      <name val="MS Sans Serif"/>
      <family val="2"/>
    </font>
    <font>
      <b/>
      <sz val="8"/>
      <name val="Arial"/>
      <family val="2"/>
    </font>
    <font>
      <sz val="8"/>
      <color indexed="8"/>
      <name val="Arial"/>
      <family val="2"/>
    </font>
    <font>
      <sz val="8"/>
      <name val="Arial"/>
      <family val="2"/>
    </font>
    <font>
      <sz val="8"/>
      <color indexed="9"/>
      <name val="Arial"/>
      <family val="2"/>
    </font>
    <font>
      <sz val="8"/>
      <color indexed="12"/>
      <name val="Arial"/>
      <family val="2"/>
    </font>
    <font>
      <b/>
      <sz val="9"/>
      <color indexed="32"/>
      <name val="Tahoma"/>
      <family val="2"/>
    </font>
    <font>
      <u val="single"/>
      <sz val="8"/>
      <color indexed="12"/>
      <name val="Arial"/>
      <family val="2"/>
    </font>
    <font>
      <b/>
      <sz val="10"/>
      <name val="Arial"/>
      <family val="2"/>
    </font>
    <font>
      <b/>
      <i/>
      <sz val="8"/>
      <name val="Arial"/>
      <family val="2"/>
    </font>
    <font>
      <sz val="7"/>
      <name val="Lucida Console"/>
      <family val="3"/>
    </font>
    <font>
      <sz val="10"/>
      <color indexed="8"/>
      <name val="Arial"/>
      <family val="2"/>
    </font>
    <font>
      <b/>
      <sz val="11"/>
      <name val="Arial"/>
      <family val="2"/>
    </font>
    <font>
      <sz val="12"/>
      <color indexed="8"/>
      <name val="Calibri"/>
      <family val="2"/>
    </font>
    <font>
      <u val="single"/>
      <sz val="12"/>
      <color indexed="12"/>
      <name val="Calibri"/>
      <family val="2"/>
    </font>
    <font>
      <sz val="12"/>
      <name val="Calibri"/>
      <family val="2"/>
    </font>
    <font>
      <u val="single"/>
      <sz val="12"/>
      <color indexed="40"/>
      <name val="Calibri"/>
      <family val="2"/>
    </font>
    <font>
      <sz val="12"/>
      <color indexed="12"/>
      <name val="Calibri"/>
      <family val="2"/>
    </font>
    <font>
      <b/>
      <sz val="14"/>
      <color indexed="56"/>
      <name val="Cambria"/>
      <family val="1"/>
    </font>
    <font>
      <b/>
      <sz val="22"/>
      <color indexed="56"/>
      <name val="Cambria"/>
      <family val="1"/>
    </font>
    <font>
      <i/>
      <sz val="12"/>
      <color indexed="8"/>
      <name val="Calibri"/>
      <family val="2"/>
    </font>
    <font>
      <sz val="12"/>
      <color indexed="40"/>
      <name val="Calibri"/>
      <family val="2"/>
    </font>
    <font>
      <sz val="7.1"/>
      <color indexed="8"/>
      <name val="Calibri"/>
      <family val="2"/>
    </font>
    <font>
      <sz val="12"/>
      <color indexed="8"/>
      <name val="Californian FB"/>
      <family val="1"/>
    </font>
    <font>
      <sz val="6.6"/>
      <color indexed="8"/>
      <name val="Calibri"/>
      <family val="2"/>
    </font>
    <font>
      <b/>
      <sz val="17"/>
      <color indexed="56"/>
      <name val="Cambria"/>
      <family val="1"/>
    </font>
    <font>
      <b/>
      <vertAlign val="superscript"/>
      <sz val="17"/>
      <color indexed="56"/>
      <name val="Cambria"/>
      <family val="1"/>
    </font>
    <font>
      <b/>
      <sz val="23"/>
      <color indexed="56"/>
      <name val="Cambria"/>
      <family val="1"/>
    </font>
    <font>
      <b/>
      <vertAlign val="superscript"/>
      <sz val="23"/>
      <color indexed="56"/>
      <name val="Cambria"/>
      <family val="1"/>
    </font>
    <font>
      <b/>
      <u val="single"/>
      <sz val="14"/>
      <color indexed="40"/>
      <name val="Cambria"/>
      <family val="1"/>
    </font>
    <font>
      <strike/>
      <sz val="12"/>
      <color indexed="10"/>
      <name val="Calibri"/>
      <family val="2"/>
    </font>
    <font>
      <sz val="6.85"/>
      <color indexed="8"/>
      <name val="Calibri"/>
      <family val="2"/>
    </font>
    <font>
      <sz val="11"/>
      <color indexed="56"/>
      <name val="Calibri"/>
      <family val="2"/>
    </font>
    <font>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23"/>
      <name val="Arial"/>
      <family val="2"/>
    </font>
    <font>
      <b/>
      <sz val="12"/>
      <color indexed="8"/>
      <name val="Calibri"/>
      <family val="2"/>
    </font>
    <font>
      <sz val="12"/>
      <color indexed="10"/>
      <name val="Calibri"/>
      <family val="2"/>
    </font>
    <font>
      <sz val="10"/>
      <name val="Cambria"/>
      <family val="1"/>
    </font>
    <font>
      <sz val="14"/>
      <color indexed="56"/>
      <name val="Cambria"/>
      <family val="1"/>
    </font>
    <font>
      <sz val="10"/>
      <color indexed="8"/>
      <name val="Cambria"/>
      <family val="1"/>
    </font>
    <font>
      <b/>
      <sz val="20"/>
      <color indexed="56"/>
      <name val="Cambria"/>
      <family val="1"/>
    </font>
    <font>
      <b/>
      <sz val="14"/>
      <color indexed="56"/>
      <name val="Calibri"/>
      <family val="2"/>
    </font>
    <font>
      <sz val="16"/>
      <color indexed="8"/>
      <name val="Calibri"/>
      <family val="2"/>
    </font>
    <font>
      <b/>
      <sz val="16"/>
      <color indexed="56"/>
      <name val="Cambria"/>
      <family val="1"/>
    </font>
    <font>
      <b/>
      <sz val="18"/>
      <color indexed="56"/>
      <name val="Cambria"/>
      <family val="1"/>
    </font>
    <font>
      <b/>
      <sz val="12"/>
      <color indexed="56"/>
      <name val="Cambria"/>
      <family val="1"/>
    </font>
    <font>
      <sz val="10"/>
      <color indexed="56"/>
      <name val="Arial"/>
      <family val="2"/>
    </font>
    <font>
      <b/>
      <sz val="10"/>
      <color indexed="56"/>
      <name val="Arial"/>
      <family val="2"/>
    </font>
    <font>
      <b/>
      <sz val="20"/>
      <color indexed="56"/>
      <name val="Arial"/>
      <family val="2"/>
    </font>
    <font>
      <b/>
      <sz val="30"/>
      <color indexed="56"/>
      <name val="Cambria"/>
      <family val="1"/>
    </font>
    <font>
      <b/>
      <sz val="30"/>
      <color indexed="56"/>
      <name val="Californian FB"/>
      <family val="1"/>
    </font>
    <font>
      <b/>
      <sz val="18"/>
      <color indexed="56"/>
      <name val="Arial"/>
      <family val="2"/>
    </font>
    <font>
      <b/>
      <sz val="36"/>
      <color indexed="56"/>
      <name val="Cambria"/>
      <family val="1"/>
    </font>
    <font>
      <sz val="8"/>
      <name val="Segoe UI"/>
      <family val="2"/>
    </font>
    <font>
      <sz val="8"/>
      <color rgb="FFFF000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sz val="10"/>
      <color theme="1" tint="0.49998000264167786"/>
      <name val="Arial"/>
      <family val="2"/>
    </font>
    <font>
      <sz val="12"/>
      <color theme="1"/>
      <name val="Calibri"/>
      <family val="2"/>
    </font>
    <font>
      <b/>
      <sz val="12"/>
      <color theme="1"/>
      <name val="Calibri"/>
      <family val="2"/>
    </font>
    <font>
      <sz val="12"/>
      <color rgb="FFFF0000"/>
      <name val="Calibri"/>
      <family val="2"/>
    </font>
    <font>
      <sz val="12"/>
      <color theme="10"/>
      <name val="Calibri"/>
      <family val="2"/>
    </font>
    <font>
      <sz val="14"/>
      <color rgb="FF002060"/>
      <name val="Cambria"/>
      <family val="1"/>
    </font>
    <font>
      <sz val="10"/>
      <color theme="1"/>
      <name val="Cambria"/>
      <family val="1"/>
    </font>
    <font>
      <b/>
      <sz val="20"/>
      <color rgb="FF002060"/>
      <name val="Cambria"/>
      <family val="1"/>
    </font>
    <font>
      <b/>
      <sz val="14"/>
      <color rgb="FF002060"/>
      <name val="Calibri"/>
      <family val="2"/>
    </font>
    <font>
      <sz val="16"/>
      <color theme="1"/>
      <name val="Calibri"/>
      <family val="2"/>
    </font>
    <font>
      <b/>
      <sz val="16"/>
      <color rgb="FF002060"/>
      <name val="Cambria"/>
      <family val="1"/>
    </font>
    <font>
      <b/>
      <sz val="17"/>
      <color rgb="FF002060"/>
      <name val="Cambria"/>
      <family val="1"/>
    </font>
    <font>
      <b/>
      <sz val="18"/>
      <color rgb="FF002060"/>
      <name val="Cambria"/>
      <family val="1"/>
    </font>
    <font>
      <b/>
      <sz val="12"/>
      <color rgb="FF002060"/>
      <name val="Cambria"/>
      <family val="1"/>
    </font>
    <font>
      <b/>
      <sz val="14"/>
      <color rgb="FF002060"/>
      <name val="Cambria"/>
      <family val="1"/>
    </font>
    <font>
      <b/>
      <sz val="22"/>
      <color rgb="FF002060"/>
      <name val="Cambria"/>
      <family val="1"/>
    </font>
    <font>
      <u val="single"/>
      <sz val="12"/>
      <color theme="10"/>
      <name val="Calibri"/>
      <family val="2"/>
    </font>
    <font>
      <sz val="10"/>
      <color rgb="FF002060"/>
      <name val="Arial"/>
      <family val="2"/>
    </font>
    <font>
      <b/>
      <sz val="10"/>
      <color rgb="FF002060"/>
      <name val="Arial"/>
      <family val="2"/>
    </font>
    <font>
      <b/>
      <sz val="20"/>
      <color rgb="FF002060"/>
      <name val="Arial"/>
      <family val="2"/>
    </font>
    <font>
      <sz val="11"/>
      <color rgb="FF000000"/>
      <name val="Calibri"/>
      <family val="2"/>
    </font>
    <font>
      <sz val="11"/>
      <color rgb="FF1F497D"/>
      <name val="Calibri"/>
      <family val="2"/>
    </font>
    <font>
      <b/>
      <sz val="30"/>
      <color rgb="FF002060"/>
      <name val="Cambria"/>
      <family val="1"/>
    </font>
    <font>
      <b/>
      <sz val="18"/>
      <color rgb="FF002060"/>
      <name val="Arial"/>
      <family val="2"/>
    </font>
    <font>
      <b/>
      <sz val="30"/>
      <color rgb="FF002060"/>
      <name val="Californian FB"/>
      <family val="1"/>
    </font>
    <font>
      <b/>
      <sz val="23"/>
      <color rgb="FF002060"/>
      <name val="Cambria"/>
      <family val="1"/>
    </font>
    <font>
      <b/>
      <sz val="36"/>
      <color rgb="FF002060"/>
      <name val="Cambria"/>
      <family val="1"/>
    </font>
  </fonts>
  <fills count="44">
    <fill>
      <patternFill/>
    </fill>
    <fill>
      <patternFill patternType="gray125"/>
    </fill>
    <fill>
      <patternFill patternType="solid">
        <fgColor theme="0" tint="-0.149959996342659"/>
        <bgColor indexed="64"/>
      </patternFill>
    </fill>
    <fill>
      <patternFill patternType="solid">
        <fgColor indexed="43"/>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2" tint="-0.4999699890613556"/>
        <bgColor indexed="64"/>
      </patternFill>
    </fill>
  </fills>
  <borders count="86">
    <border>
      <left/>
      <right/>
      <top/>
      <bottom/>
      <diagonal/>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top style="medium"/>
      <bottom style="thin"/>
    </border>
    <border>
      <left/>
      <right/>
      <top style="thin"/>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thin"/>
      <top style="medium"/>
      <bottom style="thin"/>
    </border>
    <border>
      <left style="medium"/>
      <right style="thin"/>
      <top style="medium"/>
      <bottom style="thin"/>
    </border>
    <border>
      <left style="thin"/>
      <right style="thin"/>
      <top style="thin"/>
      <bottom style="medium"/>
    </border>
    <border>
      <left style="thin"/>
      <right style="thin"/>
      <top style="medium"/>
      <bottom/>
    </border>
    <border>
      <left style="thin"/>
      <right style="thin"/>
      <top style="thin"/>
      <bottom/>
    </border>
    <border>
      <left style="medium"/>
      <right style="thin"/>
      <top style="thin"/>
      <bottom/>
    </border>
    <border>
      <left style="thin"/>
      <right style="medium"/>
      <top style="thin"/>
      <bottom/>
    </border>
    <border>
      <left style="thin"/>
      <right/>
      <top style="thin"/>
      <bottom style="thin"/>
    </border>
    <border>
      <left style="medium"/>
      <right style="thin"/>
      <top style="thin"/>
      <bottom style="medium"/>
    </border>
    <border>
      <left style="thin"/>
      <right/>
      <top style="thin"/>
      <bottom/>
    </border>
    <border>
      <left style="thin"/>
      <right/>
      <top/>
      <bottom style="thin"/>
    </border>
    <border>
      <left/>
      <right style="thin"/>
      <top/>
      <bottom style="thin"/>
    </border>
    <border>
      <left/>
      <right style="thin"/>
      <top style="thin"/>
      <bottom/>
    </border>
    <border>
      <left/>
      <right/>
      <top style="medium"/>
      <bottom style="medium"/>
    </border>
    <border>
      <left style="thin"/>
      <right style="medium"/>
      <top/>
      <bottom style="thin"/>
    </border>
    <border>
      <left style="thin"/>
      <right style="thin"/>
      <top/>
      <bottom/>
    </border>
    <border>
      <left style="thin"/>
      <right style="medium"/>
      <top style="thin"/>
      <bottom style="medium"/>
    </border>
    <border>
      <left style="thin"/>
      <right style="medium"/>
      <top style="medium"/>
      <bottom style="thin"/>
    </border>
    <border>
      <left style="thin"/>
      <right style="thin"/>
      <top/>
      <bottom style="medium"/>
    </border>
    <border>
      <left style="thin"/>
      <right/>
      <top style="medium"/>
      <bottom style="thin"/>
    </border>
    <border>
      <left/>
      <right/>
      <top style="thin"/>
      <bottom style="thin"/>
    </border>
    <border>
      <left style="thin"/>
      <right style="medium"/>
      <top style="medium"/>
      <bottom/>
    </border>
    <border>
      <left/>
      <right style="thin"/>
      <top style="medium"/>
      <bottom style="thin"/>
    </border>
    <border>
      <left style="thin"/>
      <right/>
      <top style="thin"/>
      <bottom style="medium"/>
    </border>
    <border>
      <left style="thin"/>
      <right/>
      <top style="medium"/>
      <bottom/>
    </border>
    <border>
      <left style="thin"/>
      <right/>
      <top/>
      <bottom/>
    </border>
    <border>
      <left/>
      <right/>
      <top style="medium">
        <color theme="0"/>
      </top>
      <bottom style="medium">
        <color theme="0"/>
      </bottom>
    </border>
    <border>
      <left/>
      <right/>
      <top style="medium">
        <color theme="0"/>
      </top>
      <bottom/>
    </border>
    <border>
      <left/>
      <right/>
      <top/>
      <bottom style="medium">
        <color theme="0"/>
      </bottom>
    </border>
    <border>
      <left/>
      <right style="thin"/>
      <top style="thin"/>
      <bottom style="medium"/>
    </border>
    <border>
      <left style="thin"/>
      <right style="medium"/>
      <top/>
      <bottom/>
    </border>
    <border>
      <left/>
      <right style="thin"/>
      <top/>
      <bottom/>
    </border>
    <border>
      <left style="medium">
        <color theme="9" tint="-0.4999699890613556"/>
      </left>
      <right style="medium">
        <color theme="9" tint="-0.4999699890613556"/>
      </right>
      <top style="medium">
        <color theme="9" tint="-0.4999699890613556"/>
      </top>
      <bottom style="medium">
        <color theme="9" tint="-0.4999699890613556"/>
      </bottom>
    </border>
    <border>
      <left style="medium">
        <color theme="9" tint="-0.4999699890613556"/>
      </left>
      <right style="medium">
        <color theme="9" tint="-0.4999699890613556"/>
      </right>
      <top style="medium">
        <color theme="9" tint="-0.4999699890613556"/>
      </top>
      <bottom/>
    </border>
    <border>
      <left style="medium">
        <color theme="6" tint="-0.4999699890613556"/>
      </left>
      <right style="medium">
        <color theme="6" tint="-0.4999699890613556"/>
      </right>
      <top style="medium">
        <color theme="6" tint="-0.4999699890613556"/>
      </top>
      <bottom style="medium">
        <color theme="6" tint="-0.4999699890613556"/>
      </bottom>
    </border>
    <border>
      <left style="medium"/>
      <right style="medium"/>
      <top style="medium"/>
      <bottom/>
    </border>
    <border>
      <left style="thin"/>
      <right/>
      <top/>
      <bottom style="medium"/>
    </border>
    <border>
      <left style="medium"/>
      <right style="thin"/>
      <top>
        <color indexed="63"/>
      </top>
      <bottom/>
    </border>
    <border>
      <left/>
      <right/>
      <top style="medium"/>
      <bottom style="thin"/>
    </border>
    <border>
      <left style="medium"/>
      <right style="thin"/>
      <top/>
      <bottom style="medium"/>
    </border>
    <border>
      <left style="thin"/>
      <right style="medium"/>
      <top/>
      <bottom style="medium"/>
    </border>
    <border>
      <left/>
      <right style="thin"/>
      <top/>
      <bottom style="medium"/>
    </border>
    <border>
      <left/>
      <right style="medium"/>
      <top style="medium"/>
      <bottom/>
    </border>
    <border>
      <left style="medium"/>
      <right style="thin"/>
      <top style="medium"/>
      <bottom/>
    </border>
    <border>
      <left style="medium">
        <color theme="9" tint="-0.4999699890613556"/>
      </left>
      <right/>
      <top style="medium">
        <color theme="9" tint="-0.4999699890613556"/>
      </top>
      <bottom style="medium">
        <color theme="9" tint="-0.4999699890613556"/>
      </bottom>
    </border>
    <border>
      <left/>
      <right style="medium">
        <color theme="9" tint="-0.4999699890613556"/>
      </right>
      <top style="medium">
        <color theme="9" tint="-0.4999699890613556"/>
      </top>
      <bottom style="medium">
        <color theme="9" tint="-0.4999699890613556"/>
      </bottom>
    </border>
    <border>
      <left/>
      <right/>
      <top>
        <color indexed="63"/>
      </top>
      <bottom style="thin"/>
    </border>
    <border>
      <left style="medium"/>
      <right/>
      <top style="medium"/>
      <bottom style="medium"/>
    </border>
    <border>
      <left>
        <color indexed="63"/>
      </left>
      <right style="thin"/>
      <top style="medium"/>
      <bottom/>
    </border>
    <border>
      <left/>
      <right style="medium"/>
      <top style="medium"/>
      <bottom style="medium"/>
    </border>
    <border>
      <left/>
      <right style="medium"/>
      <top/>
      <bottom style="thin"/>
    </border>
    <border>
      <left/>
      <right style="medium"/>
      <top style="thin"/>
      <bottom style="thin"/>
    </border>
    <border>
      <left/>
      <right style="medium"/>
      <top style="thin"/>
      <bottom/>
    </border>
    <border>
      <left/>
      <right style="medium"/>
      <top style="thin"/>
      <bottom style="medium"/>
    </border>
    <border>
      <left/>
      <right style="medium"/>
      <top style="medium"/>
      <bottom style="thin"/>
    </border>
    <border>
      <left style="medium"/>
      <right>
        <color indexed="63"/>
      </right>
      <top>
        <color indexed="63"/>
      </top>
      <bottom>
        <color indexed="63"/>
      </bottom>
    </border>
    <border>
      <left style="medium"/>
      <right/>
      <top style="medium"/>
      <bottom/>
    </border>
    <border>
      <left>
        <color indexed="63"/>
      </left>
      <right style="medium"/>
      <top>
        <color indexed="63"/>
      </top>
      <bottom>
        <color indexed="63"/>
      </bottom>
    </border>
    <border>
      <left style="medium"/>
      <right style="medium"/>
      <top>
        <color indexed="63"/>
      </top>
      <bottom>
        <color indexed="63"/>
      </bottom>
    </border>
    <border>
      <left style="medium"/>
      <right style="medium"/>
      <top/>
      <bottom style="medium"/>
    </border>
    <border>
      <left/>
      <right/>
      <top style="medium"/>
      <bottom/>
    </border>
    <border>
      <left style="medium">
        <color theme="6" tint="-0.4999699890613556"/>
      </left>
      <right style="medium">
        <color theme="6" tint="-0.4999699890613556"/>
      </right>
      <top style="medium">
        <color theme="6" tint="-0.4999699890613556"/>
      </top>
      <bottom>
        <color indexed="63"/>
      </bottom>
    </border>
    <border>
      <left style="medium">
        <color theme="6" tint="-0.4999699890613556"/>
      </left>
      <right style="medium">
        <color theme="6" tint="-0.4999699890613556"/>
      </right>
      <top>
        <color indexed="63"/>
      </top>
      <bottom style="medium">
        <color theme="6" tint="-0.4999699890613556"/>
      </bottom>
    </border>
    <border>
      <left style="medium">
        <color theme="6" tint="-0.4999699890613556"/>
      </left>
      <right/>
      <top style="medium">
        <color theme="6" tint="-0.4999699890613556"/>
      </top>
      <bottom style="medium">
        <color theme="6" tint="-0.4999699890613556"/>
      </bottom>
    </border>
    <border>
      <left/>
      <right/>
      <top style="medium">
        <color theme="6" tint="-0.4999699890613556"/>
      </top>
      <bottom style="medium">
        <color theme="6" tint="-0.4999699890613556"/>
      </bottom>
    </border>
    <border>
      <left/>
      <right style="medium">
        <color theme="6" tint="-0.4999699890613556"/>
      </right>
      <top style="medium">
        <color theme="6" tint="-0.4999699890613556"/>
      </top>
      <bottom style="medium">
        <color theme="6" tint="-0.4999699890613556"/>
      </bottom>
    </border>
  </borders>
  <cellStyleXfs count="1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2" borderId="1">
      <alignment/>
      <protection/>
    </xf>
    <xf numFmtId="9" fontId="77" fillId="3" borderId="2">
      <alignment horizontal="center" vertical="center"/>
      <protection locked="0"/>
    </xf>
    <xf numFmtId="0" fontId="4" fillId="2" borderId="1" applyProtection="0">
      <alignment horizontal="center" vertical="center"/>
    </xf>
    <xf numFmtId="0" fontId="5" fillId="0" borderId="3" applyBorder="0" applyAlignment="0">
      <protection locked="0"/>
    </xf>
    <xf numFmtId="3" fontId="6" fillId="4" borderId="0">
      <alignment horizontal="center"/>
      <protection/>
    </xf>
    <xf numFmtId="164" fontId="6" fillId="4" borderId="0">
      <alignment horizontal="center"/>
      <protection/>
    </xf>
    <xf numFmtId="9" fontId="6" fillId="4" borderId="0">
      <alignment horizontal="center"/>
      <protection/>
    </xf>
    <xf numFmtId="0" fontId="7" fillId="0" borderId="0" applyProtection="0">
      <alignment/>
    </xf>
    <xf numFmtId="171" fontId="4" fillId="5" borderId="0">
      <alignment horizontal="center"/>
      <protection/>
    </xf>
    <xf numFmtId="3" fontId="8" fillId="0" borderId="0">
      <alignment horizontal="center" vertical="center"/>
      <protection locked="0"/>
    </xf>
    <xf numFmtId="3" fontId="8" fillId="0" borderId="0">
      <alignment horizontal="center" vertical="center"/>
      <protection locked="0"/>
    </xf>
    <xf numFmtId="164" fontId="8" fillId="0" borderId="0">
      <alignment horizontal="center" vertical="center"/>
      <protection locked="0"/>
    </xf>
    <xf numFmtId="164" fontId="8" fillId="0" borderId="0">
      <alignment horizontal="center" vertical="center"/>
      <protection locked="0"/>
    </xf>
    <xf numFmtId="172" fontId="8" fillId="0" borderId="0">
      <alignment horizontal="center" vertical="center"/>
      <protection locked="0"/>
    </xf>
    <xf numFmtId="172" fontId="8" fillId="0" borderId="0">
      <alignment horizontal="center" vertical="center"/>
      <protection locked="0"/>
    </xf>
    <xf numFmtId="49" fontId="9" fillId="6" borderId="0">
      <alignment horizontal="left"/>
      <protection/>
    </xf>
    <xf numFmtId="1" fontId="5" fillId="3" borderId="0">
      <alignment horizontal="center" vertical="center"/>
      <protection locked="0"/>
    </xf>
    <xf numFmtId="9" fontId="6" fillId="3" borderId="0">
      <alignment horizontal="center"/>
      <protection locked="0"/>
    </xf>
    <xf numFmtId="49" fontId="10" fillId="5" borderId="0">
      <alignment horizontal="left" vertical="center" wrapText="1"/>
      <protection locked="0"/>
    </xf>
    <xf numFmtId="49" fontId="10" fillId="5" borderId="0">
      <alignment horizontal="left" vertical="center" wrapText="1"/>
      <protection/>
    </xf>
    <xf numFmtId="164" fontId="6" fillId="0" borderId="4">
      <alignment horizontal="center" vertical="center"/>
      <protection/>
    </xf>
    <xf numFmtId="173" fontId="6" fillId="0" borderId="4" applyBorder="0">
      <alignment horizontal="center" vertical="center"/>
      <protection/>
    </xf>
    <xf numFmtId="49" fontId="11" fillId="0" borderId="0">
      <alignment/>
      <protection/>
    </xf>
    <xf numFmtId="49" fontId="11" fillId="0" borderId="0">
      <alignment horizontal="left"/>
      <protection/>
    </xf>
    <xf numFmtId="49" fontId="6" fillId="0" borderId="0">
      <alignment horizontal="left"/>
      <protection/>
    </xf>
    <xf numFmtId="49" fontId="6" fillId="0" borderId="0">
      <alignment horizontal="left"/>
      <protection/>
    </xf>
    <xf numFmtId="49" fontId="11" fillId="0" borderId="0">
      <alignment horizontal="left"/>
      <protection/>
    </xf>
    <xf numFmtId="49" fontId="12" fillId="0" borderId="0">
      <alignment horizontal="left"/>
      <protection/>
    </xf>
    <xf numFmtId="0" fontId="5" fillId="0" borderId="0">
      <alignment/>
      <protection locked="0"/>
    </xf>
    <xf numFmtId="0" fontId="5" fillId="0" borderId="0">
      <alignment/>
      <protection locked="0"/>
    </xf>
    <xf numFmtId="0" fontId="6" fillId="0" borderId="0" applyProtection="0">
      <alignment/>
    </xf>
    <xf numFmtId="0" fontId="5" fillId="0" borderId="0">
      <alignment/>
      <protection locked="0"/>
    </xf>
    <xf numFmtId="0" fontId="5" fillId="0" borderId="0">
      <alignment/>
      <protection locked="0"/>
    </xf>
    <xf numFmtId="0" fontId="5" fillId="0" borderId="0">
      <alignment/>
      <protection locked="0"/>
    </xf>
    <xf numFmtId="0" fontId="4" fillId="0" borderId="0">
      <alignment horizontal="center" vertical="center"/>
      <protection/>
    </xf>
    <xf numFmtId="0" fontId="4" fillId="0" borderId="0">
      <alignment horizontal="center" vertical="center"/>
      <protection/>
    </xf>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80" fillId="31" borderId="0" applyNumberFormat="0" applyBorder="0" applyAlignment="0" applyProtection="0"/>
    <xf numFmtId="0" fontId="81" fillId="32" borderId="5" applyNumberFormat="0" applyAlignment="0" applyProtection="0"/>
    <xf numFmtId="0" fontId="82" fillId="33"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78" fillId="0" borderId="0" applyFont="0" applyFill="0" applyBorder="0" applyAlignment="0" applyProtection="0"/>
    <xf numFmtId="166" fontId="0" fillId="0" borderId="0" applyFont="0" applyFill="0" applyBorder="0" applyAlignment="0" applyProtection="0"/>
    <xf numFmtId="168" fontId="7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78" fillId="0" borderId="0" applyFont="0" applyFill="0" applyBorder="0" applyAlignment="0" applyProtection="0"/>
    <xf numFmtId="170" fontId="7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65"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0" fillId="0" borderId="0">
      <alignment/>
      <protection/>
    </xf>
    <xf numFmtId="0" fontId="0" fillId="0" borderId="0">
      <alignment/>
      <protection/>
    </xf>
    <xf numFmtId="0" fontId="83" fillId="0" borderId="0" applyNumberFormat="0" applyFill="0" applyBorder="0" applyAlignment="0" applyProtection="0"/>
    <xf numFmtId="0" fontId="84" fillId="0" borderId="0" applyNumberFormat="0" applyFill="0" applyBorder="0" applyAlignment="0" applyProtection="0"/>
    <xf numFmtId="0" fontId="85" fillId="34" borderId="0" applyNumberFormat="0" applyBorder="0" applyAlignment="0" applyProtection="0"/>
    <xf numFmtId="0" fontId="86" fillId="0" borderId="7" applyNumberFormat="0" applyFill="0" applyAlignment="0" applyProtection="0"/>
    <xf numFmtId="0" fontId="87" fillId="0" borderId="8" applyNumberFormat="0" applyFill="0" applyAlignment="0" applyProtection="0"/>
    <xf numFmtId="0" fontId="88" fillId="0" borderId="9"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3" fillId="0" borderId="0" applyNumberFormat="0" applyFill="0" applyBorder="0" applyAlignment="0" applyProtection="0"/>
    <xf numFmtId="0" fontId="91" fillId="35" borderId="5" applyNumberFormat="0" applyAlignment="0" applyProtection="0"/>
    <xf numFmtId="0" fontId="92" fillId="0" borderId="10" applyNumberFormat="0" applyFill="0" applyAlignment="0" applyProtection="0"/>
    <xf numFmtId="0" fontId="93" fillId="36" borderId="0" applyNumberFormat="0" applyBorder="0" applyAlignment="0" applyProtection="0"/>
    <xf numFmtId="0" fontId="78" fillId="0" borderId="0">
      <alignment/>
      <protection/>
    </xf>
    <xf numFmtId="0" fontId="78" fillId="0" borderId="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78" fillId="0" borderId="0">
      <alignment/>
      <protection/>
    </xf>
    <xf numFmtId="0" fontId="78" fillId="0" borderId="0">
      <alignment/>
      <protection/>
    </xf>
    <xf numFmtId="0" fontId="0" fillId="0" borderId="0">
      <alignment/>
      <protection/>
    </xf>
    <xf numFmtId="0" fontId="0" fillId="0" borderId="0">
      <alignment/>
      <protection/>
    </xf>
    <xf numFmtId="0" fontId="78" fillId="0" borderId="0">
      <alignment/>
      <protection/>
    </xf>
    <xf numFmtId="0" fontId="2" fillId="0" borderId="0">
      <alignment/>
      <protection/>
    </xf>
    <xf numFmtId="0" fontId="2"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78" fillId="0" borderId="0">
      <alignment/>
      <protection/>
    </xf>
    <xf numFmtId="0" fontId="78" fillId="0" borderId="0">
      <alignment/>
      <protection/>
    </xf>
    <xf numFmtId="0" fontId="94" fillId="0" borderId="0">
      <alignment/>
      <protection/>
    </xf>
    <xf numFmtId="0" fontId="0" fillId="0" borderId="0">
      <alignment/>
      <protection/>
    </xf>
    <xf numFmtId="0" fontId="78" fillId="0" borderId="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2" fillId="0" borderId="0">
      <alignment/>
      <protection/>
    </xf>
    <xf numFmtId="0" fontId="0" fillId="37" borderId="11" applyNumberFormat="0" applyFont="0" applyAlignment="0" applyProtection="0"/>
    <xf numFmtId="0" fontId="95" fillId="32" borderId="12" applyNumberFormat="0" applyAlignment="0" applyProtection="0"/>
    <xf numFmtId="9" fontId="0" fillId="0" borderId="0" applyFont="0" applyFill="0" applyBorder="0" applyAlignment="0" applyProtection="0"/>
    <xf numFmtId="9" fontId="6" fillId="0" borderId="0" applyFont="0" applyFill="0" applyBorder="0" applyAlignment="0" applyProtection="0"/>
    <xf numFmtId="174" fontId="13"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top"/>
      <protection/>
    </xf>
    <xf numFmtId="164" fontId="6" fillId="3" borderId="0">
      <alignment horizontal="center" vertical="center"/>
      <protection locked="0"/>
    </xf>
    <xf numFmtId="0" fontId="96" fillId="0" borderId="0" applyNumberFormat="0" applyFill="0" applyBorder="0" applyAlignment="0" applyProtection="0"/>
    <xf numFmtId="0" fontId="97" fillId="0" borderId="13" applyNumberFormat="0" applyFill="0" applyAlignment="0" applyProtection="0"/>
    <xf numFmtId="170" fontId="0" fillId="0" borderId="0" applyFont="0" applyFill="0" applyBorder="0" applyAlignment="0" applyProtection="0"/>
    <xf numFmtId="179" fontId="0" fillId="0" borderId="0" applyFont="0" applyFill="0" applyBorder="0" applyAlignment="0" applyProtection="0"/>
    <xf numFmtId="165" fontId="0" fillId="0" borderId="0" applyFont="0" applyFill="0" applyBorder="0" applyAlignment="0" applyProtection="0"/>
    <xf numFmtId="0" fontId="98" fillId="0" borderId="0" applyNumberFormat="0" applyFill="0" applyBorder="0" applyAlignment="0" applyProtection="0"/>
    <xf numFmtId="0" fontId="0" fillId="0" borderId="0">
      <alignment/>
      <protection/>
    </xf>
  </cellStyleXfs>
  <cellXfs count="590">
    <xf numFmtId="0" fontId="0" fillId="0" borderId="0" xfId="0" applyAlignment="1">
      <alignment/>
    </xf>
    <xf numFmtId="0" fontId="99" fillId="38" borderId="0" xfId="0" applyFont="1" applyFill="1" applyBorder="1" applyAlignment="1">
      <alignment vertical="center" wrapText="1"/>
    </xf>
    <xf numFmtId="0" fontId="99" fillId="38" borderId="0" xfId="0" applyFont="1" applyFill="1" applyBorder="1" applyAlignment="1">
      <alignment horizontal="center" vertical="center" wrapText="1"/>
    </xf>
    <xf numFmtId="0" fontId="99" fillId="38" borderId="0" xfId="0" applyFont="1" applyFill="1" applyBorder="1" applyAlignment="1">
      <alignment horizontal="center" vertical="center"/>
    </xf>
    <xf numFmtId="0" fontId="99" fillId="38" borderId="0" xfId="0" applyFont="1" applyFill="1" applyBorder="1" applyAlignment="1">
      <alignment horizontal="left" vertical="center" wrapText="1"/>
    </xf>
    <xf numFmtId="0" fontId="94" fillId="38" borderId="0" xfId="77" applyFont="1" applyFill="1" applyBorder="1" applyAlignment="1">
      <alignment vertical="center" wrapText="1"/>
    </xf>
    <xf numFmtId="0" fontId="94" fillId="38" borderId="0" xfId="75" applyFont="1" applyFill="1" applyBorder="1" applyAlignment="1">
      <alignment vertical="center" wrapText="1"/>
    </xf>
    <xf numFmtId="0" fontId="94" fillId="38" borderId="0" xfId="116" applyFont="1" applyFill="1" applyBorder="1" applyAlignment="1">
      <alignment vertical="center" wrapText="1"/>
    </xf>
    <xf numFmtId="0" fontId="99" fillId="0" borderId="0" xfId="0" applyFont="1" applyFill="1" applyBorder="1" applyAlignment="1">
      <alignment vertical="center" wrapText="1"/>
    </xf>
    <xf numFmtId="0" fontId="99" fillId="0" borderId="0" xfId="0" applyFont="1" applyFill="1" applyBorder="1" applyAlignment="1">
      <alignment horizontal="left" vertical="center" wrapText="1"/>
    </xf>
    <xf numFmtId="0" fontId="15" fillId="0" borderId="0" xfId="0" applyFont="1" applyAlignment="1">
      <alignment horizontal="center"/>
    </xf>
    <xf numFmtId="0" fontId="100" fillId="0" borderId="0" xfId="0" applyFont="1" applyAlignment="1">
      <alignment/>
    </xf>
    <xf numFmtId="0" fontId="0" fillId="0" borderId="0" xfId="0" applyFont="1" applyAlignment="1">
      <alignment horizontal="right"/>
    </xf>
    <xf numFmtId="0" fontId="0" fillId="39" borderId="14" xfId="0" applyFill="1" applyBorder="1" applyAlignment="1">
      <alignment/>
    </xf>
    <xf numFmtId="0" fontId="0" fillId="0" borderId="0" xfId="0" applyFont="1" applyFill="1" applyBorder="1" applyAlignment="1">
      <alignment horizontal="right"/>
    </xf>
    <xf numFmtId="0" fontId="0" fillId="0" borderId="0" xfId="0" applyAlignment="1">
      <alignment horizontal="left"/>
    </xf>
    <xf numFmtId="171" fontId="0" fillId="0" borderId="0" xfId="0" applyNumberFormat="1" applyAlignment="1">
      <alignment/>
    </xf>
    <xf numFmtId="0" fontId="0" fillId="0" borderId="0" xfId="0" applyAlignment="1">
      <alignment horizontal="center"/>
    </xf>
    <xf numFmtId="4" fontId="0" fillId="0" borderId="0" xfId="0" applyNumberFormat="1" applyAlignment="1">
      <alignment horizontal="center"/>
    </xf>
    <xf numFmtId="0" fontId="0" fillId="0" borderId="0" xfId="0" applyAlignment="1">
      <alignment/>
    </xf>
    <xf numFmtId="0" fontId="101" fillId="38" borderId="14" xfId="0" applyFont="1" applyFill="1" applyBorder="1" applyAlignment="1">
      <alignment horizontal="center" vertical="center" wrapText="1"/>
    </xf>
    <xf numFmtId="0" fontId="101" fillId="0" borderId="14" xfId="0" applyFont="1" applyFill="1" applyBorder="1" applyAlignment="1">
      <alignment horizontal="center" vertical="center" wrapText="1"/>
    </xf>
    <xf numFmtId="0" fontId="101" fillId="38" borderId="14"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101" fillId="0" borderId="15" xfId="0" applyFont="1" applyFill="1" applyBorder="1" applyAlignment="1">
      <alignment horizontal="center" vertical="center" wrapText="1"/>
    </xf>
    <xf numFmtId="0" fontId="101" fillId="38" borderId="14" xfId="0" applyFont="1" applyFill="1" applyBorder="1" applyAlignment="1">
      <alignment horizontal="center" vertical="center"/>
    </xf>
    <xf numFmtId="0" fontId="101" fillId="38" borderId="14" xfId="132" applyFont="1" applyFill="1" applyBorder="1" applyAlignment="1">
      <alignment horizontal="left" vertical="center" wrapText="1"/>
      <protection/>
    </xf>
    <xf numFmtId="0" fontId="101" fillId="38" borderId="14" xfId="75" applyFont="1" applyFill="1" applyBorder="1" applyAlignment="1">
      <alignment horizontal="left" vertical="center" wrapText="1"/>
    </xf>
    <xf numFmtId="0" fontId="18" fillId="38" borderId="14" xfId="0" applyFont="1" applyFill="1" applyBorder="1" applyAlignment="1">
      <alignment horizontal="left" vertical="center" wrapText="1"/>
    </xf>
    <xf numFmtId="0" fontId="101" fillId="38" borderId="16" xfId="0" applyFont="1" applyFill="1" applyBorder="1" applyAlignment="1">
      <alignment horizontal="left" vertical="center" wrapText="1"/>
    </xf>
    <xf numFmtId="0" fontId="101" fillId="0" borderId="14" xfId="132" applyFont="1" applyFill="1" applyBorder="1" applyAlignment="1">
      <alignment horizontal="center" vertical="center" wrapText="1"/>
      <protection/>
    </xf>
    <xf numFmtId="2" fontId="101" fillId="0" borderId="14" xfId="0" applyNumberFormat="1" applyFont="1" applyFill="1" applyBorder="1" applyAlignment="1">
      <alignment horizontal="center" vertical="center" wrapText="1"/>
    </xf>
    <xf numFmtId="176" fontId="101" fillId="0" borderId="14" xfId="0" applyNumberFormat="1" applyFont="1" applyFill="1" applyBorder="1" applyAlignment="1">
      <alignment horizontal="center" vertical="center" wrapText="1"/>
    </xf>
    <xf numFmtId="175" fontId="101" fillId="0" borderId="14" xfId="0" applyNumberFormat="1" applyFont="1" applyFill="1" applyBorder="1" applyAlignment="1">
      <alignment horizontal="center" vertical="center" wrapText="1"/>
    </xf>
    <xf numFmtId="0" fontId="101" fillId="38" borderId="14" xfId="75" applyFont="1" applyFill="1" applyBorder="1" applyAlignment="1">
      <alignment horizontal="center" vertical="center" wrapText="1"/>
    </xf>
    <xf numFmtId="0" fontId="101" fillId="0" borderId="16" xfId="0" applyFont="1" applyFill="1" applyBorder="1" applyAlignment="1">
      <alignment horizontal="center" vertical="center" wrapText="1"/>
    </xf>
    <xf numFmtId="0" fontId="101" fillId="38" borderId="16" xfId="0" applyFont="1" applyFill="1" applyBorder="1" applyAlignment="1">
      <alignment horizontal="center" vertical="center" wrapText="1"/>
    </xf>
    <xf numFmtId="0" fontId="101" fillId="0" borderId="14" xfId="0" applyFont="1" applyFill="1" applyBorder="1" applyAlignment="1">
      <alignment horizontal="center" vertical="center"/>
    </xf>
    <xf numFmtId="49" fontId="101" fillId="0" borderId="14" xfId="132" applyNumberFormat="1" applyFont="1" applyFill="1" applyBorder="1" applyAlignment="1">
      <alignment horizontal="center" vertical="center" wrapText="1"/>
      <protection/>
    </xf>
    <xf numFmtId="1" fontId="101" fillId="38" borderId="17" xfId="0" applyNumberFormat="1" applyFont="1" applyFill="1" applyBorder="1" applyAlignment="1">
      <alignment horizontal="left" vertical="center" wrapText="1"/>
    </xf>
    <xf numFmtId="178" fontId="101" fillId="0" borderId="18" xfId="91" applyNumberFormat="1" applyFont="1" applyFill="1" applyBorder="1" applyAlignment="1">
      <alignment horizontal="left" vertical="center" wrapText="1"/>
    </xf>
    <xf numFmtId="1" fontId="101" fillId="0" borderId="17" xfId="132" applyNumberFormat="1" applyFont="1" applyFill="1" applyBorder="1" applyAlignment="1">
      <alignment horizontal="left" vertical="center" wrapText="1"/>
      <protection/>
    </xf>
    <xf numFmtId="1" fontId="101" fillId="38" borderId="17" xfId="75" applyNumberFormat="1" applyFont="1" applyFill="1" applyBorder="1" applyAlignment="1">
      <alignment horizontal="left" vertical="center" wrapText="1"/>
    </xf>
    <xf numFmtId="1" fontId="101" fillId="0" borderId="17" xfId="0" applyNumberFormat="1" applyFont="1" applyFill="1" applyBorder="1" applyAlignment="1">
      <alignment horizontal="left" vertical="center" wrapText="1"/>
    </xf>
    <xf numFmtId="1" fontId="101" fillId="38" borderId="19" xfId="0" applyNumberFormat="1" applyFont="1" applyFill="1" applyBorder="1" applyAlignment="1">
      <alignment horizontal="left" vertical="center" wrapText="1"/>
    </xf>
    <xf numFmtId="0" fontId="101" fillId="38" borderId="17" xfId="0" applyFont="1" applyFill="1" applyBorder="1" applyAlignment="1">
      <alignment horizontal="left" vertical="center" wrapText="1"/>
    </xf>
    <xf numFmtId="0" fontId="101" fillId="38" borderId="20" xfId="119" applyFont="1" applyFill="1" applyBorder="1" applyAlignment="1">
      <alignment horizontal="center" vertical="center" wrapText="1"/>
      <protection/>
    </xf>
    <xf numFmtId="0" fontId="101" fillId="38" borderId="14" xfId="119" applyFont="1" applyFill="1" applyBorder="1" applyAlignment="1">
      <alignment horizontal="left" vertical="center" wrapText="1"/>
      <protection/>
    </xf>
    <xf numFmtId="0" fontId="101" fillId="38" borderId="14" xfId="119" applyFont="1" applyFill="1" applyBorder="1" applyAlignment="1">
      <alignment horizontal="center" vertical="center" wrapText="1"/>
      <protection/>
    </xf>
    <xf numFmtId="1" fontId="101" fillId="38" borderId="21" xfId="119" applyNumberFormat="1" applyFont="1" applyFill="1" applyBorder="1" applyAlignment="1">
      <alignment horizontal="left" vertical="center" wrapText="1"/>
      <protection/>
    </xf>
    <xf numFmtId="1" fontId="101" fillId="38" borderId="17" xfId="119" applyNumberFormat="1" applyFont="1" applyFill="1" applyBorder="1" applyAlignment="1">
      <alignment horizontal="left" vertical="center" wrapText="1"/>
      <protection/>
    </xf>
    <xf numFmtId="176" fontId="101" fillId="0" borderId="14" xfId="132" applyNumberFormat="1" applyFont="1" applyFill="1" applyBorder="1" applyAlignment="1">
      <alignment horizontal="center" vertical="center" wrapText="1"/>
      <protection/>
    </xf>
    <xf numFmtId="175" fontId="101" fillId="0" borderId="14" xfId="132" applyNumberFormat="1" applyFont="1" applyFill="1" applyBorder="1" applyAlignment="1">
      <alignment horizontal="center" vertical="center" wrapText="1"/>
      <protection/>
    </xf>
    <xf numFmtId="0" fontId="101" fillId="38" borderId="14" xfId="132" applyFont="1" applyFill="1" applyBorder="1" applyAlignment="1">
      <alignment horizontal="center" vertical="center" wrapText="1"/>
      <protection/>
    </xf>
    <xf numFmtId="0" fontId="18" fillId="38" borderId="16" xfId="0" applyFont="1" applyFill="1" applyBorder="1" applyAlignment="1">
      <alignment horizontal="left" vertical="center" wrapText="1"/>
    </xf>
    <xf numFmtId="2" fontId="101" fillId="0" borderId="16" xfId="0" applyNumberFormat="1" applyFont="1" applyFill="1" applyBorder="1" applyAlignment="1">
      <alignment horizontal="center" vertical="center" wrapText="1"/>
    </xf>
    <xf numFmtId="176" fontId="101" fillId="0" borderId="16" xfId="0" applyNumberFormat="1" applyFont="1" applyFill="1" applyBorder="1" applyAlignment="1">
      <alignment horizontal="center" vertical="center" wrapText="1"/>
    </xf>
    <xf numFmtId="175" fontId="101" fillId="0" borderId="16" xfId="0" applyNumberFormat="1" applyFont="1" applyFill="1" applyBorder="1" applyAlignment="1">
      <alignment horizontal="center" vertical="center" wrapText="1"/>
    </xf>
    <xf numFmtId="2" fontId="101" fillId="0" borderId="15" xfId="0" applyNumberFormat="1" applyFont="1" applyFill="1" applyBorder="1" applyAlignment="1">
      <alignment horizontal="center" vertical="center" wrapText="1"/>
    </xf>
    <xf numFmtId="0" fontId="101" fillId="0" borderId="14" xfId="77" applyFont="1" applyFill="1" applyBorder="1" applyAlignment="1">
      <alignment horizontal="center" vertical="center" wrapText="1"/>
    </xf>
    <xf numFmtId="0" fontId="18" fillId="0" borderId="14" xfId="155" applyFont="1" applyFill="1" applyBorder="1" applyAlignment="1">
      <alignment horizontal="center" vertical="center" wrapText="1"/>
      <protection/>
    </xf>
    <xf numFmtId="0" fontId="102" fillId="38" borderId="20" xfId="119" applyFont="1" applyFill="1" applyBorder="1" applyAlignment="1">
      <alignment horizontal="left" vertical="center" wrapText="1"/>
      <protection/>
    </xf>
    <xf numFmtId="0" fontId="18" fillId="0" borderId="14" xfId="119" applyFont="1" applyBorder="1" applyAlignment="1">
      <alignment horizontal="center" vertical="center"/>
      <protection/>
    </xf>
    <xf numFmtId="1" fontId="101" fillId="0" borderId="19" xfId="0" applyNumberFormat="1" applyFont="1" applyFill="1" applyBorder="1" applyAlignment="1">
      <alignment horizontal="left" vertical="center" wrapText="1"/>
    </xf>
    <xf numFmtId="1" fontId="101" fillId="0" borderId="17" xfId="77" applyNumberFormat="1" applyFont="1" applyFill="1" applyBorder="1" applyAlignment="1">
      <alignment horizontal="left" vertical="center" wrapText="1"/>
    </xf>
    <xf numFmtId="1" fontId="99" fillId="38" borderId="0" xfId="0" applyNumberFormat="1" applyFont="1" applyFill="1" applyBorder="1" applyAlignment="1">
      <alignment horizontal="left" vertical="center" wrapText="1"/>
    </xf>
    <xf numFmtId="1" fontId="101" fillId="0" borderId="15" xfId="0" applyNumberFormat="1" applyFont="1" applyFill="1" applyBorder="1" applyAlignment="1">
      <alignment horizontal="center" vertical="center" wrapText="1"/>
    </xf>
    <xf numFmtId="1" fontId="101" fillId="0" borderId="14" xfId="0" applyNumberFormat="1" applyFont="1" applyFill="1" applyBorder="1" applyAlignment="1">
      <alignment horizontal="center" vertical="center" wrapText="1"/>
    </xf>
    <xf numFmtId="2" fontId="101" fillId="0" borderId="15" xfId="0" applyNumberFormat="1" applyFont="1" applyFill="1" applyBorder="1" applyAlignment="1">
      <alignment horizontal="center" vertical="center"/>
    </xf>
    <xf numFmtId="181" fontId="101" fillId="0" borderId="14" xfId="80" applyNumberFormat="1" applyFont="1" applyFill="1" applyBorder="1" applyAlignment="1">
      <alignment horizontal="center" vertical="center" wrapText="1"/>
    </xf>
    <xf numFmtId="0" fontId="101" fillId="38" borderId="20" xfId="0" applyFont="1" applyFill="1" applyBorder="1" applyAlignment="1">
      <alignment horizontal="center" vertical="center"/>
    </xf>
    <xf numFmtId="0" fontId="101" fillId="38" borderId="22" xfId="0" applyFont="1" applyFill="1" applyBorder="1" applyAlignment="1">
      <alignment horizontal="center" vertical="center"/>
    </xf>
    <xf numFmtId="0" fontId="101" fillId="38" borderId="16" xfId="0" applyFont="1" applyFill="1" applyBorder="1" applyAlignment="1">
      <alignment horizontal="center" vertical="center"/>
    </xf>
    <xf numFmtId="176" fontId="101" fillId="38" borderId="14" xfId="0" applyNumberFormat="1" applyFont="1" applyFill="1" applyBorder="1" applyAlignment="1">
      <alignment horizontal="center" vertical="center"/>
    </xf>
    <xf numFmtId="0" fontId="101" fillId="38" borderId="23" xfId="0" applyFont="1" applyFill="1" applyBorder="1" applyAlignment="1">
      <alignment horizontal="center" vertical="center"/>
    </xf>
    <xf numFmtId="1" fontId="101" fillId="38" borderId="17" xfId="119" applyNumberFormat="1" applyFont="1" applyFill="1" applyBorder="1" applyAlignment="1">
      <alignment horizontal="center" vertical="center" wrapText="1"/>
      <protection/>
    </xf>
    <xf numFmtId="0" fontId="101" fillId="38" borderId="24" xfId="0" applyFont="1" applyFill="1" applyBorder="1" applyAlignment="1">
      <alignment horizontal="center" vertical="center" wrapText="1"/>
    </xf>
    <xf numFmtId="1" fontId="101" fillId="38" borderId="25" xfId="0" applyNumberFormat="1" applyFont="1" applyFill="1" applyBorder="1" applyAlignment="1">
      <alignment horizontal="left" vertical="center" wrapText="1"/>
    </xf>
    <xf numFmtId="0" fontId="101" fillId="38" borderId="24" xfId="0" applyFont="1" applyFill="1" applyBorder="1" applyAlignment="1">
      <alignment horizontal="left" vertical="center" wrapText="1"/>
    </xf>
    <xf numFmtId="0" fontId="101" fillId="0" borderId="24" xfId="0" applyFont="1" applyFill="1" applyBorder="1" applyAlignment="1">
      <alignment horizontal="center" vertical="center" wrapText="1"/>
    </xf>
    <xf numFmtId="0" fontId="101" fillId="0" borderId="24" xfId="0" applyFont="1" applyFill="1" applyBorder="1" applyAlignment="1">
      <alignment horizontal="left" vertical="center" wrapText="1"/>
    </xf>
    <xf numFmtId="176" fontId="101" fillId="0" borderId="24" xfId="0" applyNumberFormat="1" applyFont="1" applyFill="1" applyBorder="1" applyAlignment="1">
      <alignment horizontal="center" vertical="center" wrapText="1"/>
    </xf>
    <xf numFmtId="178" fontId="101" fillId="0" borderId="26" xfId="91" applyNumberFormat="1" applyFont="1" applyFill="1" applyBorder="1" applyAlignment="1">
      <alignment horizontal="left" vertical="center" wrapText="1"/>
    </xf>
    <xf numFmtId="0" fontId="18" fillId="38" borderId="14" xfId="0" applyFont="1" applyFill="1" applyBorder="1" applyAlignment="1">
      <alignment horizontal="center" vertical="center" wrapText="1"/>
    </xf>
    <xf numFmtId="0" fontId="18" fillId="38" borderId="16" xfId="0" applyFont="1" applyFill="1" applyBorder="1" applyAlignment="1">
      <alignment horizontal="center" vertical="center" wrapText="1"/>
    </xf>
    <xf numFmtId="0" fontId="101" fillId="0" borderId="27" xfId="0" applyFont="1" applyFill="1" applyBorder="1" applyAlignment="1">
      <alignment horizontal="center" vertical="center" wrapText="1"/>
    </xf>
    <xf numFmtId="0" fontId="101" fillId="38" borderId="17" xfId="0" applyFont="1" applyFill="1" applyBorder="1" applyAlignment="1">
      <alignment horizontal="center" vertical="center" wrapText="1"/>
    </xf>
    <xf numFmtId="0" fontId="101" fillId="38" borderId="28" xfId="0" applyFont="1" applyFill="1" applyBorder="1" applyAlignment="1">
      <alignment horizontal="center" vertical="center" wrapText="1"/>
    </xf>
    <xf numFmtId="0" fontId="101" fillId="0" borderId="17" xfId="0" applyFont="1" applyFill="1" applyBorder="1" applyAlignment="1">
      <alignment horizontal="center" vertical="center" wrapText="1"/>
    </xf>
    <xf numFmtId="175" fontId="101" fillId="0" borderId="24" xfId="0" applyNumberFormat="1" applyFont="1" applyFill="1" applyBorder="1" applyAlignment="1">
      <alignment horizontal="center" vertical="center" wrapText="1"/>
    </xf>
    <xf numFmtId="1" fontId="101" fillId="38" borderId="25" xfId="119" applyNumberFormat="1" applyFont="1" applyFill="1" applyBorder="1" applyAlignment="1">
      <alignment horizontal="left" vertical="center" wrapText="1"/>
      <protection/>
    </xf>
    <xf numFmtId="0" fontId="101" fillId="38" borderId="24" xfId="119" applyFont="1" applyFill="1" applyBorder="1" applyAlignment="1">
      <alignment horizontal="left" vertical="center" wrapText="1"/>
      <protection/>
    </xf>
    <xf numFmtId="0" fontId="101" fillId="38" borderId="24" xfId="119" applyFont="1" applyFill="1" applyBorder="1" applyAlignment="1">
      <alignment horizontal="center" vertical="center" wrapText="1"/>
      <protection/>
    </xf>
    <xf numFmtId="0" fontId="101" fillId="38" borderId="24" xfId="0" applyFont="1" applyFill="1" applyBorder="1" applyAlignment="1">
      <alignment horizontal="center" vertical="center"/>
    </xf>
    <xf numFmtId="0" fontId="101" fillId="38" borderId="25" xfId="0" applyFont="1" applyFill="1" applyBorder="1" applyAlignment="1">
      <alignment horizontal="center" vertical="center" wrapText="1"/>
    </xf>
    <xf numFmtId="0" fontId="101" fillId="38" borderId="27" xfId="0" applyFont="1" applyFill="1" applyBorder="1" applyAlignment="1">
      <alignment horizontal="center" vertical="center" wrapText="1"/>
    </xf>
    <xf numFmtId="0" fontId="101" fillId="9" borderId="21" xfId="0" applyFont="1" applyFill="1" applyBorder="1" applyAlignment="1">
      <alignment horizontal="left" vertical="center" wrapText="1"/>
    </xf>
    <xf numFmtId="0" fontId="101" fillId="9" borderId="17" xfId="0" applyFont="1" applyFill="1" applyBorder="1" applyAlignment="1">
      <alignment horizontal="left" vertical="center" wrapText="1"/>
    </xf>
    <xf numFmtId="0" fontId="101" fillId="38" borderId="29" xfId="0" applyFont="1" applyFill="1" applyBorder="1" applyAlignment="1">
      <alignment horizontal="center" vertical="center" wrapText="1"/>
    </xf>
    <xf numFmtId="0" fontId="101" fillId="9" borderId="25" xfId="0" applyFont="1" applyFill="1" applyBorder="1" applyAlignment="1">
      <alignment horizontal="left" vertical="center" wrapText="1"/>
    </xf>
    <xf numFmtId="0" fontId="101" fillId="0" borderId="30" xfId="0" applyFont="1" applyFill="1" applyBorder="1" applyAlignment="1">
      <alignment horizontal="center" vertical="center" wrapText="1"/>
    </xf>
    <xf numFmtId="2" fontId="101" fillId="0" borderId="31" xfId="0" applyNumberFormat="1" applyFont="1" applyFill="1" applyBorder="1" applyAlignment="1">
      <alignment horizontal="center" vertical="center" wrapText="1"/>
    </xf>
    <xf numFmtId="2" fontId="101" fillId="0" borderId="15" xfId="132" applyNumberFormat="1" applyFont="1" applyFill="1" applyBorder="1" applyAlignment="1">
      <alignment horizontal="center" vertical="center" wrapText="1"/>
      <protection/>
    </xf>
    <xf numFmtId="2" fontId="18" fillId="0" borderId="15" xfId="155" applyNumberFormat="1" applyFont="1" applyFill="1" applyBorder="1" applyAlignment="1">
      <alignment horizontal="center" vertical="center" wrapText="1"/>
      <protection/>
    </xf>
    <xf numFmtId="0" fontId="101" fillId="9" borderId="17" xfId="132" applyFont="1" applyFill="1" applyBorder="1" applyAlignment="1">
      <alignment horizontal="left" vertical="center" wrapText="1"/>
      <protection/>
    </xf>
    <xf numFmtId="0" fontId="101" fillId="0" borderId="29" xfId="0" applyFont="1" applyFill="1" applyBorder="1" applyAlignment="1">
      <alignment horizontal="center" vertical="center" wrapText="1"/>
    </xf>
    <xf numFmtId="2" fontId="101" fillId="0" borderId="32" xfId="0" applyNumberFormat="1" applyFont="1" applyFill="1" applyBorder="1" applyAlignment="1">
      <alignment horizontal="center" vertical="center" wrapText="1"/>
    </xf>
    <xf numFmtId="0" fontId="101" fillId="9" borderId="17" xfId="77" applyFont="1" applyFill="1" applyBorder="1" applyAlignment="1">
      <alignment horizontal="left" vertical="center" wrapText="1"/>
    </xf>
    <xf numFmtId="0" fontId="103" fillId="9" borderId="17" xfId="0" applyFont="1" applyFill="1" applyBorder="1" applyAlignment="1">
      <alignment horizontal="left" vertical="center" wrapText="1"/>
    </xf>
    <xf numFmtId="0" fontId="101" fillId="9" borderId="19" xfId="0" applyFont="1" applyFill="1" applyBorder="1" applyAlignment="1">
      <alignment horizontal="left" vertical="center" wrapText="1"/>
    </xf>
    <xf numFmtId="0" fontId="101" fillId="0" borderId="15" xfId="0" applyFont="1" applyFill="1" applyBorder="1" applyAlignment="1">
      <alignment horizontal="center" vertical="center"/>
    </xf>
    <xf numFmtId="0" fontId="101" fillId="9" borderId="17" xfId="75" applyFont="1" applyFill="1" applyBorder="1" applyAlignment="1">
      <alignment horizontal="left" vertical="center" wrapText="1"/>
    </xf>
    <xf numFmtId="0" fontId="99" fillId="12" borderId="33" xfId="0" applyFont="1" applyFill="1" applyBorder="1" applyAlignment="1">
      <alignment horizontal="left" vertical="center" wrapText="1"/>
    </xf>
    <xf numFmtId="0" fontId="99" fillId="12" borderId="33" xfId="0" applyFont="1" applyFill="1" applyBorder="1" applyAlignment="1">
      <alignment horizontal="center" vertical="center" wrapText="1"/>
    </xf>
    <xf numFmtId="0" fontId="99" fillId="12" borderId="33" xfId="0" applyFont="1" applyFill="1" applyBorder="1" applyAlignment="1">
      <alignment horizontal="center" vertical="center"/>
    </xf>
    <xf numFmtId="0" fontId="101" fillId="0" borderId="32" xfId="0" applyFont="1" applyFill="1" applyBorder="1" applyAlignment="1">
      <alignment horizontal="center" vertical="center" wrapText="1"/>
    </xf>
    <xf numFmtId="0" fontId="101" fillId="0" borderId="24" xfId="0" applyFont="1" applyFill="1" applyBorder="1" applyAlignment="1">
      <alignment horizontal="center" vertical="center"/>
    </xf>
    <xf numFmtId="0" fontId="101" fillId="0" borderId="31" xfId="0" applyFont="1" applyFill="1" applyBorder="1" applyAlignment="1">
      <alignment horizontal="center" vertical="center" wrapText="1"/>
    </xf>
    <xf numFmtId="178" fontId="101" fillId="0" borderId="34" xfId="91" applyNumberFormat="1" applyFont="1" applyFill="1" applyBorder="1" applyAlignment="1">
      <alignment horizontal="left" vertical="center" wrapText="1"/>
    </xf>
    <xf numFmtId="1" fontId="101" fillId="0" borderId="25" xfId="0" applyNumberFormat="1" applyFont="1" applyFill="1" applyBorder="1" applyAlignment="1">
      <alignment horizontal="left" vertical="center" wrapText="1"/>
    </xf>
    <xf numFmtId="1" fontId="101" fillId="0" borderId="31" xfId="0" applyNumberFormat="1" applyFont="1" applyFill="1" applyBorder="1" applyAlignment="1">
      <alignment horizontal="center" vertical="center" wrapText="1"/>
    </xf>
    <xf numFmtId="0" fontId="101" fillId="38" borderId="35" xfId="0" applyFont="1" applyFill="1" applyBorder="1" applyAlignment="1">
      <alignment horizontal="center" vertical="center" wrapText="1"/>
    </xf>
    <xf numFmtId="1" fontId="101" fillId="0" borderId="32" xfId="0" applyNumberFormat="1" applyFont="1" applyFill="1" applyBorder="1" applyAlignment="1">
      <alignment horizontal="center" vertical="center" wrapText="1"/>
    </xf>
    <xf numFmtId="0" fontId="101" fillId="38" borderId="35" xfId="0" applyFont="1" applyFill="1" applyBorder="1" applyAlignment="1">
      <alignment horizontal="center" vertical="center"/>
    </xf>
    <xf numFmtId="0" fontId="101" fillId="38" borderId="21" xfId="0" applyFont="1" applyFill="1" applyBorder="1" applyAlignment="1">
      <alignment horizontal="center" vertical="center"/>
    </xf>
    <xf numFmtId="0" fontId="101" fillId="38" borderId="17" xfId="0" applyFont="1" applyFill="1" applyBorder="1" applyAlignment="1">
      <alignment horizontal="center" vertical="center"/>
    </xf>
    <xf numFmtId="0" fontId="101" fillId="38" borderId="25" xfId="0" applyFont="1" applyFill="1" applyBorder="1" applyAlignment="1">
      <alignment horizontal="center" vertical="center"/>
    </xf>
    <xf numFmtId="0" fontId="101" fillId="38" borderId="26" xfId="0" applyFont="1" applyFill="1" applyBorder="1" applyAlignment="1">
      <alignment horizontal="center" vertical="center"/>
    </xf>
    <xf numFmtId="0" fontId="101" fillId="38" borderId="29" xfId="0" applyFont="1" applyFill="1" applyBorder="1" applyAlignment="1">
      <alignment horizontal="center" vertical="center"/>
    </xf>
    <xf numFmtId="0" fontId="18" fillId="38" borderId="14" xfId="132" applyFont="1" applyFill="1" applyBorder="1" applyAlignment="1">
      <alignment horizontal="left" vertical="center" wrapText="1"/>
      <protection/>
    </xf>
    <xf numFmtId="0" fontId="18" fillId="38" borderId="14" xfId="132" applyFont="1" applyFill="1" applyBorder="1" applyAlignment="1">
      <alignment horizontal="center" vertical="center" wrapText="1"/>
      <protection/>
    </xf>
    <xf numFmtId="0" fontId="101" fillId="0" borderId="20" xfId="0" applyFont="1" applyFill="1" applyBorder="1" applyAlignment="1">
      <alignment horizontal="center" vertical="center" wrapText="1"/>
    </xf>
    <xf numFmtId="175" fontId="101" fillId="0" borderId="22" xfId="132" applyNumberFormat="1" applyFont="1" applyFill="1" applyBorder="1" applyAlignment="1">
      <alignment horizontal="center" vertical="center" wrapText="1"/>
      <protection/>
    </xf>
    <xf numFmtId="175" fontId="101" fillId="0" borderId="20" xfId="0" applyNumberFormat="1" applyFont="1" applyFill="1" applyBorder="1" applyAlignment="1">
      <alignment horizontal="center" vertical="center" wrapText="1"/>
    </xf>
    <xf numFmtId="175" fontId="101" fillId="0" borderId="22" xfId="0" applyNumberFormat="1" applyFont="1" applyFill="1" applyBorder="1" applyAlignment="1">
      <alignment horizontal="center" vertical="center" wrapText="1"/>
    </xf>
    <xf numFmtId="178" fontId="101" fillId="0" borderId="36" xfId="91" applyNumberFormat="1" applyFont="1" applyFill="1" applyBorder="1" applyAlignment="1">
      <alignment horizontal="left" vertical="center" wrapText="1"/>
    </xf>
    <xf numFmtId="0" fontId="101" fillId="0" borderId="18" xfId="0" applyFont="1" applyFill="1" applyBorder="1" applyAlignment="1">
      <alignment horizontal="center" vertical="center" wrapText="1"/>
    </xf>
    <xf numFmtId="1" fontId="101" fillId="0" borderId="16" xfId="0" applyNumberFormat="1" applyFont="1" applyFill="1" applyBorder="1" applyAlignment="1">
      <alignment horizontal="center" vertical="center" wrapText="1"/>
    </xf>
    <xf numFmtId="1" fontId="101" fillId="0" borderId="24" xfId="0" applyNumberFormat="1" applyFont="1" applyFill="1" applyBorder="1" applyAlignment="1">
      <alignment horizontal="center" vertical="center" wrapText="1"/>
    </xf>
    <xf numFmtId="2" fontId="101" fillId="0" borderId="24" xfId="0" applyNumberFormat="1" applyFont="1" applyFill="1" applyBorder="1" applyAlignment="1">
      <alignment horizontal="center" vertical="center" wrapText="1"/>
    </xf>
    <xf numFmtId="177" fontId="101" fillId="0" borderId="14" xfId="0" applyNumberFormat="1" applyFont="1" applyFill="1" applyBorder="1" applyAlignment="1">
      <alignment horizontal="center" vertical="center" wrapText="1"/>
    </xf>
    <xf numFmtId="177" fontId="101" fillId="0" borderId="16" xfId="0" applyNumberFormat="1" applyFont="1" applyFill="1" applyBorder="1" applyAlignment="1">
      <alignment horizontal="center" vertical="center" wrapText="1"/>
    </xf>
    <xf numFmtId="178" fontId="101" fillId="0" borderId="37" xfId="91" applyNumberFormat="1" applyFont="1" applyFill="1" applyBorder="1" applyAlignment="1">
      <alignment horizontal="left" vertical="center" wrapText="1"/>
    </xf>
    <xf numFmtId="2" fontId="101" fillId="38" borderId="14" xfId="0" applyNumberFormat="1" applyFont="1" applyFill="1" applyBorder="1" applyAlignment="1">
      <alignment horizontal="center" vertical="center" wrapText="1"/>
    </xf>
    <xf numFmtId="1" fontId="101" fillId="0" borderId="14" xfId="0" applyNumberFormat="1" applyFont="1" applyFill="1" applyBorder="1" applyAlignment="1">
      <alignment horizontal="center" vertical="center"/>
    </xf>
    <xf numFmtId="0" fontId="101" fillId="0" borderId="32" xfId="0" applyFont="1" applyFill="1" applyBorder="1" applyAlignment="1">
      <alignment horizontal="center" vertical="center"/>
    </xf>
    <xf numFmtId="0" fontId="101" fillId="38" borderId="20" xfId="0" applyFont="1" applyFill="1" applyBorder="1" applyAlignment="1">
      <alignment horizontal="center" vertical="center" wrapText="1"/>
    </xf>
    <xf numFmtId="0" fontId="101" fillId="38" borderId="22" xfId="0" applyFont="1" applyFill="1" applyBorder="1" applyAlignment="1">
      <alignment horizontal="center" vertical="center" wrapText="1"/>
    </xf>
    <xf numFmtId="1" fontId="101" fillId="40" borderId="17" xfId="0" applyNumberFormat="1" applyFont="1" applyFill="1" applyBorder="1" applyAlignment="1">
      <alignment horizontal="left" vertical="center" wrapText="1"/>
    </xf>
    <xf numFmtId="1" fontId="101" fillId="38" borderId="25" xfId="0" applyNumberFormat="1" applyFont="1" applyFill="1" applyBorder="1" applyAlignment="1">
      <alignment horizontal="center" vertical="center" wrapText="1"/>
    </xf>
    <xf numFmtId="1" fontId="101" fillId="38" borderId="21" xfId="119" applyNumberFormat="1" applyFont="1" applyFill="1" applyBorder="1" applyAlignment="1">
      <alignment horizontal="center" vertical="center" wrapText="1"/>
      <protection/>
    </xf>
    <xf numFmtId="0" fontId="101" fillId="38" borderId="20" xfId="0" applyFont="1" applyFill="1" applyBorder="1" applyAlignment="1">
      <alignment horizontal="left" vertical="center" wrapText="1"/>
    </xf>
    <xf numFmtId="0" fontId="101" fillId="0" borderId="16" xfId="0" applyFont="1" applyFill="1" applyBorder="1" applyAlignment="1">
      <alignment horizontal="center" vertical="center"/>
    </xf>
    <xf numFmtId="0" fontId="101" fillId="0" borderId="22" xfId="0" applyFont="1" applyFill="1" applyBorder="1" applyAlignment="1">
      <alignment horizontal="center" vertical="center" wrapText="1"/>
    </xf>
    <xf numFmtId="0" fontId="101" fillId="0" borderId="38" xfId="0" applyFont="1" applyFill="1" applyBorder="1" applyAlignment="1">
      <alignment horizontal="center" vertical="center" wrapText="1"/>
    </xf>
    <xf numFmtId="0" fontId="101" fillId="0" borderId="19" xfId="0" applyFont="1" applyFill="1" applyBorder="1" applyAlignment="1">
      <alignment horizontal="center" vertical="center" wrapText="1"/>
    </xf>
    <xf numFmtId="0" fontId="101" fillId="40" borderId="14" xfId="0" applyFont="1" applyFill="1" applyBorder="1" applyAlignment="1">
      <alignment horizontal="center" vertical="center" wrapText="1"/>
    </xf>
    <xf numFmtId="0" fontId="101" fillId="38" borderId="26" xfId="0" applyFont="1" applyFill="1" applyBorder="1" applyAlignment="1">
      <alignment horizontal="center" vertical="center" wrapText="1"/>
    </xf>
    <xf numFmtId="1" fontId="102" fillId="38" borderId="21" xfId="119" applyNumberFormat="1" applyFont="1" applyFill="1" applyBorder="1" applyAlignment="1">
      <alignment horizontal="left" vertical="center" wrapText="1"/>
      <protection/>
    </xf>
    <xf numFmtId="0" fontId="101" fillId="0" borderId="37" xfId="0" applyFont="1" applyFill="1" applyBorder="1" applyAlignment="1">
      <alignment horizontal="center" vertical="center" wrapText="1"/>
    </xf>
    <xf numFmtId="1" fontId="18" fillId="38" borderId="25" xfId="0" applyNumberFormat="1" applyFont="1" applyFill="1" applyBorder="1" applyAlignment="1">
      <alignment horizontal="left" vertical="center" wrapText="1"/>
    </xf>
    <xf numFmtId="0" fontId="101" fillId="0" borderId="35" xfId="0" applyFont="1" applyFill="1" applyBorder="1" applyAlignment="1">
      <alignment horizontal="center" vertical="center" wrapText="1"/>
    </xf>
    <xf numFmtId="0" fontId="104" fillId="9" borderId="17" xfId="111" applyFont="1" applyFill="1" applyBorder="1" applyAlignment="1">
      <alignment horizontal="left" vertical="center" wrapText="1"/>
    </xf>
    <xf numFmtId="1" fontId="101" fillId="0" borderId="17" xfId="0" applyNumberFormat="1" applyFont="1" applyFill="1" applyBorder="1" applyAlignment="1">
      <alignment horizontal="center" vertical="center" wrapText="1"/>
    </xf>
    <xf numFmtId="1" fontId="101" fillId="0" borderId="19" xfId="0" applyNumberFormat="1" applyFont="1" applyFill="1" applyBorder="1" applyAlignment="1">
      <alignment horizontal="center" vertical="center" wrapText="1"/>
    </xf>
    <xf numFmtId="1" fontId="101" fillId="0" borderId="25" xfId="0" applyNumberFormat="1" applyFont="1" applyFill="1" applyBorder="1" applyAlignment="1">
      <alignment horizontal="center" vertical="center" wrapText="1"/>
    </xf>
    <xf numFmtId="1" fontId="101" fillId="0" borderId="21" xfId="0" applyNumberFormat="1" applyFont="1" applyFill="1" applyBorder="1" applyAlignment="1">
      <alignment horizontal="left" vertical="center" wrapText="1"/>
    </xf>
    <xf numFmtId="0" fontId="101" fillId="0" borderId="20" xfId="0" applyFont="1" applyFill="1" applyBorder="1" applyAlignment="1">
      <alignment horizontal="left" vertical="center" wrapText="1"/>
    </xf>
    <xf numFmtId="0" fontId="101" fillId="0" borderId="39" xfId="0" applyFont="1" applyFill="1" applyBorder="1" applyAlignment="1">
      <alignment horizontal="center" vertical="center" wrapText="1"/>
    </xf>
    <xf numFmtId="1" fontId="101" fillId="0" borderId="20" xfId="0" applyNumberFormat="1" applyFont="1" applyFill="1" applyBorder="1" applyAlignment="1">
      <alignment horizontal="center" vertical="center" wrapText="1"/>
    </xf>
    <xf numFmtId="176" fontId="101" fillId="0" borderId="20" xfId="0" applyNumberFormat="1" applyFont="1" applyFill="1" applyBorder="1" applyAlignment="1">
      <alignment horizontal="center" vertical="center" wrapText="1"/>
    </xf>
    <xf numFmtId="0" fontId="101" fillId="40" borderId="20" xfId="0" applyFont="1" applyFill="1" applyBorder="1" applyAlignment="1">
      <alignment horizontal="center" vertical="center" wrapText="1"/>
    </xf>
    <xf numFmtId="0" fontId="18" fillId="38" borderId="35" xfId="0" applyFont="1" applyFill="1" applyBorder="1" applyAlignment="1">
      <alignment horizontal="center" vertical="center" wrapText="1"/>
    </xf>
    <xf numFmtId="2" fontId="101" fillId="0" borderId="40" xfId="0" applyNumberFormat="1" applyFont="1" applyFill="1" applyBorder="1" applyAlignment="1">
      <alignment horizontal="center" vertical="center" wrapText="1"/>
    </xf>
    <xf numFmtId="178" fontId="101" fillId="0" borderId="41" xfId="91" applyNumberFormat="1" applyFont="1" applyFill="1" applyBorder="1" applyAlignment="1">
      <alignment horizontal="left" vertical="center" wrapText="1"/>
    </xf>
    <xf numFmtId="2" fontId="101" fillId="0" borderId="14" xfId="132" applyNumberFormat="1" applyFont="1" applyFill="1" applyBorder="1" applyAlignment="1">
      <alignment horizontal="center" vertical="center" wrapText="1"/>
      <protection/>
    </xf>
    <xf numFmtId="1" fontId="101" fillId="0" borderId="14" xfId="132" applyNumberFormat="1" applyFont="1" applyFill="1" applyBorder="1" applyAlignment="1">
      <alignment horizontal="center" vertical="center" wrapText="1"/>
      <protection/>
    </xf>
    <xf numFmtId="0" fontId="101" fillId="0" borderId="21" xfId="0" applyFont="1" applyFill="1" applyBorder="1" applyAlignment="1">
      <alignment horizontal="center" vertical="center" wrapText="1"/>
    </xf>
    <xf numFmtId="0" fontId="101" fillId="38" borderId="21" xfId="0" applyFont="1" applyFill="1" applyBorder="1" applyAlignment="1">
      <alignment horizontal="center" vertical="center" wrapText="1"/>
    </xf>
    <xf numFmtId="177" fontId="101" fillId="0" borderId="24" xfId="0" applyNumberFormat="1" applyFont="1" applyFill="1" applyBorder="1" applyAlignment="1">
      <alignment horizontal="center" vertical="center" wrapText="1"/>
    </xf>
    <xf numFmtId="1" fontId="18" fillId="0" borderId="14" xfId="155" applyNumberFormat="1" applyFont="1" applyFill="1" applyBorder="1" applyAlignment="1">
      <alignment horizontal="center" vertical="center" wrapText="1"/>
      <protection/>
    </xf>
    <xf numFmtId="0" fontId="101" fillId="38" borderId="15" xfId="0" applyFont="1" applyFill="1" applyBorder="1" applyAlignment="1">
      <alignment horizontal="center" vertical="center" wrapText="1"/>
    </xf>
    <xf numFmtId="0" fontId="101" fillId="0" borderId="36" xfId="0" applyFont="1" applyFill="1" applyBorder="1" applyAlignment="1">
      <alignment horizontal="center" vertical="center" wrapText="1"/>
    </xf>
    <xf numFmtId="0" fontId="101" fillId="9" borderId="31" xfId="0" applyFont="1" applyFill="1" applyBorder="1" applyAlignment="1">
      <alignment horizontal="left" vertical="center" wrapText="1"/>
    </xf>
    <xf numFmtId="0" fontId="101" fillId="9" borderId="15" xfId="0" applyFont="1" applyFill="1" applyBorder="1" applyAlignment="1">
      <alignment horizontal="left" vertical="center" wrapText="1"/>
    </xf>
    <xf numFmtId="0" fontId="101" fillId="9" borderId="32" xfId="0" applyFont="1" applyFill="1" applyBorder="1" applyAlignment="1">
      <alignment horizontal="left" vertical="center" wrapText="1"/>
    </xf>
    <xf numFmtId="0" fontId="101" fillId="9" borderId="42" xfId="0" applyFont="1" applyFill="1" applyBorder="1" applyAlignment="1">
      <alignment horizontal="left" vertical="center" wrapText="1"/>
    </xf>
    <xf numFmtId="178" fontId="101" fillId="0" borderId="30" xfId="91" applyNumberFormat="1" applyFont="1" applyFill="1" applyBorder="1" applyAlignment="1">
      <alignment horizontal="left" vertical="center" wrapText="1"/>
    </xf>
    <xf numFmtId="178" fontId="101" fillId="0" borderId="27" xfId="91" applyNumberFormat="1" applyFont="1" applyFill="1" applyBorder="1" applyAlignment="1">
      <alignment horizontal="left" vertical="center" wrapText="1"/>
    </xf>
    <xf numFmtId="178" fontId="101" fillId="0" borderId="43" xfId="91" applyNumberFormat="1" applyFont="1" applyFill="1" applyBorder="1" applyAlignment="1">
      <alignment horizontal="left" vertical="center" wrapText="1"/>
    </xf>
    <xf numFmtId="178" fontId="101" fillId="0" borderId="44" xfId="91" applyNumberFormat="1" applyFont="1" applyFill="1" applyBorder="1" applyAlignment="1">
      <alignment horizontal="left" vertical="center" wrapText="1"/>
    </xf>
    <xf numFmtId="178" fontId="101" fillId="0" borderId="29" xfId="91" applyNumberFormat="1" applyFont="1" applyFill="1" applyBorder="1" applyAlignment="1">
      <alignment horizontal="left" vertical="center" wrapText="1"/>
    </xf>
    <xf numFmtId="178" fontId="101" fillId="0" borderId="45" xfId="91" applyNumberFormat="1" applyFont="1" applyFill="1" applyBorder="1" applyAlignment="1">
      <alignment horizontal="left" vertical="center" wrapText="1"/>
    </xf>
    <xf numFmtId="166" fontId="101" fillId="0" borderId="30" xfId="85" applyFont="1" applyFill="1" applyBorder="1" applyAlignment="1">
      <alignment horizontal="left" vertical="center" wrapText="1"/>
    </xf>
    <xf numFmtId="166" fontId="101" fillId="0" borderId="27" xfId="85" applyFont="1" applyFill="1" applyBorder="1" applyAlignment="1">
      <alignment horizontal="left" vertical="center" wrapText="1"/>
    </xf>
    <xf numFmtId="166" fontId="101" fillId="0" borderId="29" xfId="85" applyFont="1" applyFill="1" applyBorder="1" applyAlignment="1">
      <alignment horizontal="left" vertical="center" wrapText="1"/>
    </xf>
    <xf numFmtId="166" fontId="101" fillId="0" borderId="39" xfId="85" applyFont="1" applyFill="1" applyBorder="1" applyAlignment="1">
      <alignment vertical="center" wrapText="1"/>
    </xf>
    <xf numFmtId="166" fontId="101" fillId="0" borderId="27" xfId="85" applyFont="1" applyFill="1" applyBorder="1" applyAlignment="1">
      <alignment vertical="center" wrapText="1"/>
    </xf>
    <xf numFmtId="2" fontId="101" fillId="0" borderId="17" xfId="132" applyNumberFormat="1" applyFont="1" applyFill="1" applyBorder="1" applyAlignment="1">
      <alignment horizontal="center" vertical="center" wrapText="1"/>
      <protection/>
    </xf>
    <xf numFmtId="0" fontId="101" fillId="0" borderId="17" xfId="132" applyFont="1" applyFill="1" applyBorder="1" applyAlignment="1">
      <alignment horizontal="center" vertical="center" wrapText="1"/>
      <protection/>
    </xf>
    <xf numFmtId="49" fontId="101" fillId="0" borderId="17" xfId="132" applyNumberFormat="1" applyFont="1" applyFill="1" applyBorder="1" applyAlignment="1">
      <alignment horizontal="center" vertical="center" wrapText="1"/>
      <protection/>
    </xf>
    <xf numFmtId="0" fontId="101" fillId="38" borderId="17" xfId="132" applyFont="1" applyFill="1" applyBorder="1" applyAlignment="1">
      <alignment horizontal="center" vertical="center"/>
      <protection/>
    </xf>
    <xf numFmtId="2" fontId="101" fillId="0" borderId="28" xfId="132" applyNumberFormat="1" applyFont="1" applyFill="1" applyBorder="1" applyAlignment="1">
      <alignment horizontal="center" vertical="center" wrapText="1"/>
      <protection/>
    </xf>
    <xf numFmtId="1" fontId="101" fillId="0" borderId="22" xfId="132" applyNumberFormat="1" applyFont="1" applyFill="1" applyBorder="1" applyAlignment="1">
      <alignment horizontal="center" vertical="center" wrapText="1"/>
      <protection/>
    </xf>
    <xf numFmtId="176" fontId="101" fillId="0" borderId="22" xfId="132" applyNumberFormat="1" applyFont="1" applyFill="1" applyBorder="1" applyAlignment="1">
      <alignment horizontal="center" vertical="center" wrapText="1"/>
      <protection/>
    </xf>
    <xf numFmtId="166" fontId="101" fillId="0" borderId="43" xfId="85" applyFont="1" applyFill="1" applyBorder="1" applyAlignment="1">
      <alignment vertical="center" wrapText="1"/>
    </xf>
    <xf numFmtId="49" fontId="101" fillId="0" borderId="28" xfId="132" applyNumberFormat="1" applyFont="1" applyFill="1" applyBorder="1" applyAlignment="1">
      <alignment horizontal="center" vertical="center" wrapText="1"/>
      <protection/>
    </xf>
    <xf numFmtId="0" fontId="101" fillId="0" borderId="22" xfId="132" applyFont="1" applyFill="1" applyBorder="1" applyAlignment="1">
      <alignment horizontal="center" vertical="center" wrapText="1"/>
      <protection/>
    </xf>
    <xf numFmtId="166" fontId="101" fillId="0" borderId="29" xfId="85" applyFont="1" applyFill="1" applyBorder="1" applyAlignment="1">
      <alignment vertical="center" wrapText="1"/>
    </xf>
    <xf numFmtId="166" fontId="101" fillId="0" borderId="30" xfId="85" applyFont="1" applyFill="1" applyBorder="1" applyAlignment="1">
      <alignment vertical="center" wrapText="1"/>
    </xf>
    <xf numFmtId="166" fontId="101" fillId="0" borderId="40" xfId="85" applyFont="1" applyFill="1" applyBorder="1" applyAlignment="1">
      <alignment vertical="center" wrapText="1"/>
    </xf>
    <xf numFmtId="166" fontId="101" fillId="0" borderId="37" xfId="85" applyFont="1" applyFill="1" applyBorder="1" applyAlignment="1">
      <alignment vertical="center" wrapText="1"/>
    </xf>
    <xf numFmtId="166" fontId="101" fillId="0" borderId="18" xfId="85" applyFont="1" applyFill="1" applyBorder="1" applyAlignment="1">
      <alignment vertical="center" wrapText="1"/>
    </xf>
    <xf numFmtId="0" fontId="99" fillId="0" borderId="46" xfId="0" applyFont="1" applyFill="1" applyBorder="1" applyAlignment="1">
      <alignment horizontal="left" vertical="center" wrapText="1"/>
    </xf>
    <xf numFmtId="0" fontId="99" fillId="0" borderId="47" xfId="0" applyFont="1" applyFill="1" applyBorder="1" applyAlignment="1">
      <alignment horizontal="left" vertical="center" wrapText="1"/>
    </xf>
    <xf numFmtId="0" fontId="99" fillId="0" borderId="48" xfId="0" applyFont="1" applyFill="1" applyBorder="1" applyAlignment="1">
      <alignment horizontal="left" vertical="center" wrapText="1"/>
    </xf>
    <xf numFmtId="0" fontId="101" fillId="0" borderId="44" xfId="0" applyFont="1" applyFill="1" applyBorder="1" applyAlignment="1">
      <alignment horizontal="center" vertical="center" wrapText="1"/>
    </xf>
    <xf numFmtId="2" fontId="101" fillId="0" borderId="42" xfId="0" applyNumberFormat="1" applyFont="1" applyFill="1" applyBorder="1" applyAlignment="1">
      <alignment horizontal="center" vertical="center" wrapText="1"/>
    </xf>
    <xf numFmtId="1" fontId="101" fillId="0" borderId="28" xfId="0" applyNumberFormat="1" applyFont="1" applyFill="1" applyBorder="1" applyAlignment="1">
      <alignment horizontal="left" vertical="center" wrapText="1"/>
    </xf>
    <xf numFmtId="0" fontId="101" fillId="38" borderId="22" xfId="0" applyFont="1" applyFill="1" applyBorder="1" applyAlignment="1">
      <alignment horizontal="left" vertical="center" wrapText="1"/>
    </xf>
    <xf numFmtId="0" fontId="101" fillId="38" borderId="38" xfId="0" applyFont="1" applyFill="1" applyBorder="1" applyAlignment="1">
      <alignment horizontal="center" vertical="center" wrapText="1"/>
    </xf>
    <xf numFmtId="0" fontId="101" fillId="9" borderId="28" xfId="0" applyFont="1" applyFill="1" applyBorder="1" applyAlignment="1">
      <alignment horizontal="left" vertical="center" wrapText="1"/>
    </xf>
    <xf numFmtId="2" fontId="101" fillId="0" borderId="49" xfId="0" applyNumberFormat="1" applyFont="1" applyFill="1" applyBorder="1" applyAlignment="1">
      <alignment horizontal="center" vertical="center" wrapText="1"/>
    </xf>
    <xf numFmtId="2" fontId="101" fillId="0" borderId="22" xfId="0" applyNumberFormat="1" applyFont="1" applyFill="1" applyBorder="1" applyAlignment="1">
      <alignment horizontal="center" vertical="center" wrapText="1"/>
    </xf>
    <xf numFmtId="176" fontId="101" fillId="0" borderId="22" xfId="0" applyNumberFormat="1" applyFont="1" applyFill="1" applyBorder="1" applyAlignment="1">
      <alignment horizontal="center" vertical="center" wrapText="1"/>
    </xf>
    <xf numFmtId="0" fontId="101" fillId="0" borderId="43" xfId="0" applyFont="1" applyFill="1" applyBorder="1" applyAlignment="1">
      <alignment horizontal="center" vertical="center" wrapText="1"/>
    </xf>
    <xf numFmtId="0" fontId="60" fillId="0" borderId="0" xfId="0" applyFont="1" applyFill="1" applyAlignment="1">
      <alignment/>
    </xf>
    <xf numFmtId="0" fontId="60" fillId="0" borderId="0" xfId="0" applyFont="1" applyFill="1" applyBorder="1" applyAlignment="1">
      <alignment horizontal="center"/>
    </xf>
    <xf numFmtId="0" fontId="60" fillId="0" borderId="0" xfId="0" applyFont="1" applyBorder="1" applyAlignment="1">
      <alignment horizontal="center"/>
    </xf>
    <xf numFmtId="0" fontId="105" fillId="0" borderId="0" xfId="0" applyFont="1" applyFill="1" applyBorder="1" applyAlignment="1">
      <alignment horizontal="center" vertical="center" wrapText="1"/>
    </xf>
    <xf numFmtId="0" fontId="106" fillId="0" borderId="0" xfId="0" applyFont="1" applyFill="1" applyBorder="1" applyAlignment="1">
      <alignment vertical="center" wrapText="1"/>
    </xf>
    <xf numFmtId="178" fontId="101" fillId="0" borderId="50" xfId="91" applyNumberFormat="1" applyFont="1" applyFill="1" applyBorder="1" applyAlignment="1">
      <alignment horizontal="left" vertical="center" wrapText="1"/>
    </xf>
    <xf numFmtId="0" fontId="101" fillId="0" borderId="51" xfId="0" applyFont="1" applyFill="1" applyBorder="1" applyAlignment="1">
      <alignment horizontal="center" vertical="center" wrapText="1"/>
    </xf>
    <xf numFmtId="1" fontId="107" fillId="12" borderId="52" xfId="0" applyNumberFormat="1" applyFont="1" applyFill="1" applyBorder="1" applyAlignment="1">
      <alignment horizontal="left" vertical="center"/>
    </xf>
    <xf numFmtId="1" fontId="108" fillId="12" borderId="52" xfId="0" applyNumberFormat="1" applyFont="1" applyFill="1" applyBorder="1" applyAlignment="1">
      <alignment horizontal="left" vertical="center"/>
    </xf>
    <xf numFmtId="0" fontId="109" fillId="38" borderId="53" xfId="0" applyFont="1" applyFill="1" applyBorder="1" applyAlignment="1">
      <alignment horizontal="center" vertical="center" wrapText="1"/>
    </xf>
    <xf numFmtId="0" fontId="110" fillId="15" borderId="54" xfId="0" applyFont="1" applyFill="1" applyBorder="1" applyAlignment="1">
      <alignment horizontal="center" vertical="center" wrapText="1"/>
    </xf>
    <xf numFmtId="1" fontId="111" fillId="15" borderId="54" xfId="0" applyNumberFormat="1" applyFont="1" applyFill="1" applyBorder="1" applyAlignment="1">
      <alignment horizontal="center" vertical="center" wrapText="1"/>
    </xf>
    <xf numFmtId="1" fontId="112" fillId="15" borderId="54" xfId="0" applyNumberFormat="1" applyFont="1" applyFill="1" applyBorder="1" applyAlignment="1">
      <alignment horizontal="center" vertical="center"/>
    </xf>
    <xf numFmtId="0" fontId="113" fillId="9" borderId="55" xfId="106" applyFont="1" applyFill="1" applyBorder="1" applyAlignment="1" applyProtection="1">
      <alignment horizontal="left" vertical="center" wrapText="1"/>
      <protection locked="0"/>
    </xf>
    <xf numFmtId="0" fontId="101" fillId="9" borderId="18" xfId="106" applyFont="1" applyFill="1" applyBorder="1" applyAlignment="1" applyProtection="1">
      <alignment horizontal="center" vertical="center" wrapText="1"/>
      <protection locked="0"/>
    </xf>
    <xf numFmtId="0" fontId="101" fillId="9" borderId="26" xfId="106" applyFont="1" applyFill="1" applyBorder="1" applyAlignment="1" applyProtection="1">
      <alignment horizontal="center" vertical="center" wrapText="1"/>
      <protection locked="0"/>
    </xf>
    <xf numFmtId="0" fontId="101" fillId="9" borderId="29" xfId="0" applyFont="1" applyFill="1" applyBorder="1" applyAlignment="1" applyProtection="1">
      <alignment horizontal="center" vertical="center"/>
      <protection locked="0"/>
    </xf>
    <xf numFmtId="0" fontId="99" fillId="38" borderId="0" xfId="0" applyFont="1" applyFill="1" applyBorder="1" applyAlignment="1" applyProtection="1">
      <alignment horizontal="center" vertical="center"/>
      <protection locked="0"/>
    </xf>
    <xf numFmtId="0" fontId="107" fillId="9" borderId="55" xfId="0" applyFont="1" applyFill="1" applyBorder="1" applyAlignment="1" applyProtection="1">
      <alignment horizontal="center" vertical="center" wrapText="1"/>
      <protection locked="0"/>
    </xf>
    <xf numFmtId="0" fontId="113" fillId="38" borderId="0" xfId="0" applyFont="1" applyFill="1" applyBorder="1" applyAlignment="1" applyProtection="1">
      <alignment vertical="center" wrapText="1"/>
      <protection locked="0"/>
    </xf>
    <xf numFmtId="1" fontId="107" fillId="15" borderId="54" xfId="0" applyNumberFormat="1" applyFont="1" applyFill="1" applyBorder="1" applyAlignment="1">
      <alignment horizontal="center" vertical="center" wrapText="1"/>
    </xf>
    <xf numFmtId="0" fontId="99" fillId="12" borderId="33" xfId="0" applyFont="1" applyFill="1" applyBorder="1" applyAlignment="1" applyProtection="1">
      <alignment horizontal="center" vertical="center"/>
      <protection locked="0"/>
    </xf>
    <xf numFmtId="0" fontId="101" fillId="9" borderId="34" xfId="106" applyFont="1" applyFill="1" applyBorder="1" applyAlignment="1" applyProtection="1">
      <alignment horizontal="center" vertical="center" wrapText="1"/>
      <protection locked="0"/>
    </xf>
    <xf numFmtId="0" fontId="101" fillId="9" borderId="27" xfId="106" applyFont="1" applyFill="1" applyBorder="1" applyAlignment="1" applyProtection="1">
      <alignment horizontal="center" vertical="center" wrapText="1"/>
      <protection locked="0"/>
    </xf>
    <xf numFmtId="0" fontId="101" fillId="9" borderId="29" xfId="106" applyFont="1" applyFill="1" applyBorder="1" applyAlignment="1" applyProtection="1">
      <alignment horizontal="center" vertical="center" wrapText="1"/>
      <protection locked="0"/>
    </xf>
    <xf numFmtId="0" fontId="101" fillId="9" borderId="37" xfId="106" applyFont="1" applyFill="1" applyBorder="1" applyAlignment="1" applyProtection="1">
      <alignment horizontal="center" vertical="center" wrapText="1"/>
      <protection locked="0"/>
    </xf>
    <xf numFmtId="0" fontId="102" fillId="9" borderId="18" xfId="106" applyFont="1" applyFill="1" applyBorder="1" applyAlignment="1" applyProtection="1">
      <alignment horizontal="center" vertical="center" wrapText="1"/>
      <protection locked="0"/>
    </xf>
    <xf numFmtId="0" fontId="102" fillId="9" borderId="26" xfId="106" applyFont="1" applyFill="1" applyBorder="1" applyAlignment="1" applyProtection="1">
      <alignment horizontal="center" vertical="center" wrapText="1"/>
      <protection locked="0"/>
    </xf>
    <xf numFmtId="0" fontId="101" fillId="9" borderId="30" xfId="0" applyFont="1" applyFill="1" applyBorder="1" applyAlignment="1" applyProtection="1">
      <alignment horizontal="center" vertical="center"/>
      <protection locked="0"/>
    </xf>
    <xf numFmtId="0" fontId="101" fillId="9" borderId="27" xfId="0" applyFont="1" applyFill="1" applyBorder="1" applyAlignment="1" applyProtection="1">
      <alignment horizontal="center" vertical="center"/>
      <protection locked="0"/>
    </xf>
    <xf numFmtId="0" fontId="101" fillId="9" borderId="39" xfId="0" applyFont="1" applyFill="1" applyBorder="1" applyAlignment="1" applyProtection="1">
      <alignment horizontal="center" vertical="center"/>
      <protection locked="0"/>
    </xf>
    <xf numFmtId="0" fontId="101" fillId="9" borderId="36" xfId="106" applyFont="1" applyFill="1" applyBorder="1" applyAlignment="1" applyProtection="1">
      <alignment horizontal="center" vertical="center" wrapText="1"/>
      <protection locked="0"/>
    </xf>
    <xf numFmtId="1" fontId="114" fillId="15" borderId="54" xfId="0" applyNumberFormat="1" applyFont="1" applyFill="1" applyBorder="1" applyAlignment="1" applyProtection="1">
      <alignment horizontal="center" vertical="center"/>
      <protection hidden="1"/>
    </xf>
    <xf numFmtId="183" fontId="114" fillId="15" borderId="54" xfId="0" applyNumberFormat="1" applyFont="1" applyFill="1" applyBorder="1" applyAlignment="1" applyProtection="1">
      <alignment horizontal="center" vertical="center"/>
      <protection hidden="1"/>
    </xf>
    <xf numFmtId="182" fontId="105" fillId="15" borderId="54" xfId="78" applyNumberFormat="1" applyFont="1" applyFill="1" applyBorder="1" applyAlignment="1" applyProtection="1">
      <alignment horizontal="center" vertical="center"/>
      <protection hidden="1"/>
    </xf>
    <xf numFmtId="182" fontId="111" fillId="15" borderId="54" xfId="0" applyNumberFormat="1" applyFont="1" applyFill="1" applyBorder="1" applyAlignment="1" applyProtection="1">
      <alignment horizontal="center" vertical="center"/>
      <protection hidden="1"/>
    </xf>
    <xf numFmtId="183" fontId="111" fillId="15" borderId="54" xfId="0" applyNumberFormat="1" applyFont="1" applyFill="1" applyBorder="1" applyAlignment="1" applyProtection="1">
      <alignment horizontal="center" vertical="center"/>
      <protection hidden="1"/>
    </xf>
    <xf numFmtId="0" fontId="18" fillId="0" borderId="24" xfId="0" applyFont="1" applyFill="1" applyBorder="1" applyAlignment="1">
      <alignment horizontal="center" vertical="center" wrapText="1"/>
    </xf>
    <xf numFmtId="0" fontId="18" fillId="9" borderId="25" xfId="0" applyFont="1" applyFill="1" applyBorder="1" applyAlignment="1">
      <alignment horizontal="left" vertical="center" wrapText="1"/>
    </xf>
    <xf numFmtId="0" fontId="18" fillId="0" borderId="14"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01" fillId="38" borderId="39" xfId="0" applyFont="1" applyFill="1" applyBorder="1" applyAlignment="1">
      <alignment horizontal="center" vertical="center" wrapText="1"/>
    </xf>
    <xf numFmtId="0" fontId="101" fillId="38" borderId="43" xfId="0" applyFont="1" applyFill="1" applyBorder="1" applyAlignment="1">
      <alignment horizontal="center" vertical="center" wrapText="1"/>
    </xf>
    <xf numFmtId="1" fontId="101" fillId="38" borderId="21" xfId="0" applyNumberFormat="1" applyFont="1" applyFill="1" applyBorder="1" applyAlignment="1">
      <alignment horizontal="left" vertical="center" wrapText="1"/>
    </xf>
    <xf numFmtId="0" fontId="101" fillId="9" borderId="39" xfId="106" applyFont="1" applyFill="1" applyBorder="1" applyAlignment="1" applyProtection="1">
      <alignment horizontal="center" vertical="center" wrapText="1"/>
      <protection locked="0"/>
    </xf>
    <xf numFmtId="0" fontId="101" fillId="0" borderId="20" xfId="0" applyFont="1" applyFill="1" applyBorder="1" applyAlignment="1">
      <alignment horizontal="center" vertical="center"/>
    </xf>
    <xf numFmtId="178" fontId="101" fillId="0" borderId="39" xfId="91" applyNumberFormat="1" applyFont="1" applyFill="1" applyBorder="1" applyAlignment="1">
      <alignment horizontal="left" vertical="center" wrapText="1"/>
    </xf>
    <xf numFmtId="0" fontId="101" fillId="38" borderId="28" xfId="0" applyFont="1" applyFill="1" applyBorder="1" applyAlignment="1">
      <alignment horizontal="left" vertical="center" wrapText="1"/>
    </xf>
    <xf numFmtId="0" fontId="101" fillId="9" borderId="43" xfId="106" applyFont="1" applyFill="1" applyBorder="1" applyAlignment="1" applyProtection="1">
      <alignment horizontal="center" vertical="center" wrapText="1"/>
      <protection locked="0"/>
    </xf>
    <xf numFmtId="0" fontId="101" fillId="0" borderId="28" xfId="0" applyFont="1" applyFill="1" applyBorder="1" applyAlignment="1">
      <alignment horizontal="center" vertical="center" wrapText="1"/>
    </xf>
    <xf numFmtId="0" fontId="101" fillId="0" borderId="22" xfId="0" applyFont="1" applyFill="1" applyBorder="1" applyAlignment="1">
      <alignment horizontal="center" vertical="center"/>
    </xf>
    <xf numFmtId="1" fontId="101" fillId="38" borderId="28" xfId="0" applyNumberFormat="1" applyFont="1" applyFill="1" applyBorder="1" applyAlignment="1">
      <alignment horizontal="left" vertical="center" wrapText="1"/>
    </xf>
    <xf numFmtId="166" fontId="101" fillId="0" borderId="43" xfId="85" applyFont="1" applyFill="1" applyBorder="1" applyAlignment="1">
      <alignment horizontal="left" vertical="center" wrapText="1"/>
    </xf>
    <xf numFmtId="166" fontId="101" fillId="0" borderId="39" xfId="85" applyFont="1" applyFill="1" applyBorder="1" applyAlignment="1">
      <alignment horizontal="left" vertical="center" wrapText="1"/>
    </xf>
    <xf numFmtId="1" fontId="101" fillId="0" borderId="28" xfId="132" applyNumberFormat="1" applyFont="1" applyFill="1" applyBorder="1" applyAlignment="1">
      <alignment horizontal="left" vertical="center" wrapText="1"/>
      <protection/>
    </xf>
    <xf numFmtId="0" fontId="101" fillId="38" borderId="22" xfId="132" applyFont="1" applyFill="1" applyBorder="1" applyAlignment="1">
      <alignment horizontal="left" vertical="center" wrapText="1"/>
      <protection/>
    </xf>
    <xf numFmtId="0" fontId="18" fillId="38" borderId="22" xfId="132" applyFont="1" applyFill="1" applyBorder="1" applyAlignment="1">
      <alignment horizontal="center" vertical="center" wrapText="1"/>
      <protection/>
    </xf>
    <xf numFmtId="0" fontId="101" fillId="0" borderId="56" xfId="0" applyFont="1" applyFill="1" applyBorder="1" applyAlignment="1">
      <alignment horizontal="center" vertical="center" wrapText="1"/>
    </xf>
    <xf numFmtId="0" fontId="101" fillId="9" borderId="28" xfId="132" applyFont="1" applyFill="1" applyBorder="1" applyAlignment="1">
      <alignment horizontal="left" vertical="center" wrapText="1"/>
      <protection/>
    </xf>
    <xf numFmtId="0" fontId="101" fillId="0" borderId="45" xfId="0" applyFont="1" applyFill="1" applyBorder="1" applyAlignment="1">
      <alignment horizontal="center" vertical="center" wrapText="1"/>
    </xf>
    <xf numFmtId="0" fontId="101" fillId="0" borderId="42" xfId="0" applyFont="1" applyFill="1" applyBorder="1" applyAlignment="1">
      <alignment horizontal="center" vertical="center" wrapText="1"/>
    </xf>
    <xf numFmtId="1" fontId="101" fillId="0" borderId="21" xfId="0" applyNumberFormat="1" applyFont="1" applyFill="1" applyBorder="1" applyAlignment="1">
      <alignment horizontal="center" vertical="center" wrapText="1"/>
    </xf>
    <xf numFmtId="0" fontId="101" fillId="0" borderId="49" xfId="0" applyFont="1" applyFill="1" applyBorder="1" applyAlignment="1">
      <alignment horizontal="center" vertical="center" wrapText="1"/>
    </xf>
    <xf numFmtId="1" fontId="101" fillId="0" borderId="22" xfId="0" applyNumberFormat="1" applyFont="1" applyFill="1" applyBorder="1" applyAlignment="1">
      <alignment horizontal="center" vertical="center" wrapText="1"/>
    </xf>
    <xf numFmtId="1" fontId="101" fillId="0" borderId="57" xfId="0" applyNumberFormat="1" applyFont="1" applyFill="1" applyBorder="1" applyAlignment="1">
      <alignment horizontal="left" vertical="center" wrapText="1"/>
    </xf>
    <xf numFmtId="0" fontId="101" fillId="38" borderId="35" xfId="0" applyFont="1" applyFill="1" applyBorder="1" applyAlignment="1">
      <alignment horizontal="left" vertical="center" wrapText="1"/>
    </xf>
    <xf numFmtId="0" fontId="101" fillId="9" borderId="57" xfId="0" applyFont="1" applyFill="1" applyBorder="1" applyAlignment="1">
      <alignment horizontal="left" vertical="center" wrapText="1"/>
    </xf>
    <xf numFmtId="1" fontId="101" fillId="0" borderId="35" xfId="0" applyNumberFormat="1" applyFont="1" applyFill="1" applyBorder="1" applyAlignment="1">
      <alignment horizontal="center" vertical="center" wrapText="1"/>
    </xf>
    <xf numFmtId="176" fontId="101" fillId="0" borderId="35" xfId="0" applyNumberFormat="1" applyFont="1" applyFill="1" applyBorder="1" applyAlignment="1">
      <alignment horizontal="center" vertical="center" wrapText="1"/>
    </xf>
    <xf numFmtId="2" fontId="101" fillId="0" borderId="58" xfId="0" applyNumberFormat="1" applyFont="1" applyFill="1" applyBorder="1" applyAlignment="1">
      <alignment horizontal="center" vertical="center" wrapText="1"/>
    </xf>
    <xf numFmtId="0" fontId="101" fillId="9" borderId="50" xfId="106" applyFont="1" applyFill="1" applyBorder="1" applyAlignment="1" applyProtection="1">
      <alignment horizontal="center" vertical="center" wrapText="1"/>
      <protection locked="0"/>
    </xf>
    <xf numFmtId="0" fontId="101" fillId="9" borderId="36" xfId="0" applyFont="1" applyFill="1" applyBorder="1" applyAlignment="1" applyProtection="1">
      <alignment horizontal="center" vertical="center" wrapText="1"/>
      <protection locked="0"/>
    </xf>
    <xf numFmtId="1" fontId="101" fillId="0" borderId="22" xfId="0" applyNumberFormat="1" applyFont="1" applyFill="1" applyBorder="1" applyAlignment="1">
      <alignment horizontal="left" vertical="center" wrapText="1"/>
    </xf>
    <xf numFmtId="0" fontId="18" fillId="38" borderId="24" xfId="0" applyFont="1" applyFill="1" applyBorder="1" applyAlignment="1">
      <alignment horizontal="left" vertical="center" wrapText="1"/>
    </xf>
    <xf numFmtId="166" fontId="18" fillId="0" borderId="45" xfId="85" applyFont="1" applyFill="1" applyBorder="1" applyAlignment="1">
      <alignment horizontal="left" vertical="center" wrapText="1"/>
    </xf>
    <xf numFmtId="0" fontId="101" fillId="40" borderId="35" xfId="0" applyFont="1" applyFill="1" applyBorder="1" applyAlignment="1">
      <alignment horizontal="center" vertical="center" wrapText="1"/>
    </xf>
    <xf numFmtId="0" fontId="18" fillId="38" borderId="22" xfId="0" applyFont="1" applyFill="1" applyBorder="1" applyAlignment="1">
      <alignment horizontal="left" vertical="center" wrapText="1"/>
    </xf>
    <xf numFmtId="177" fontId="101" fillId="0" borderId="51" xfId="0" applyNumberFormat="1" applyFont="1" applyFill="1" applyBorder="1" applyAlignment="1">
      <alignment horizontal="center" vertical="center" wrapText="1"/>
    </xf>
    <xf numFmtId="177" fontId="101" fillId="0" borderId="35" xfId="0" applyNumberFormat="1" applyFont="1" applyFill="1" applyBorder="1" applyAlignment="1">
      <alignment horizontal="center" vertical="center" wrapText="1"/>
    </xf>
    <xf numFmtId="177" fontId="101" fillId="0" borderId="20" xfId="0" applyNumberFormat="1" applyFont="1" applyFill="1" applyBorder="1" applyAlignment="1">
      <alignment horizontal="center" vertical="center" wrapText="1"/>
    </xf>
    <xf numFmtId="166" fontId="18" fillId="0" borderId="39" xfId="85" applyFont="1" applyFill="1" applyBorder="1" applyAlignment="1">
      <alignment horizontal="left" vertical="center" wrapText="1"/>
    </xf>
    <xf numFmtId="177" fontId="101" fillId="0" borderId="22" xfId="0" applyNumberFormat="1" applyFont="1" applyFill="1" applyBorder="1" applyAlignment="1">
      <alignment horizontal="center" vertical="center" wrapText="1"/>
    </xf>
    <xf numFmtId="0" fontId="101" fillId="0" borderId="26" xfId="0" applyFont="1" applyFill="1" applyBorder="1" applyAlignment="1">
      <alignment horizontal="center" vertical="center" wrapText="1"/>
    </xf>
    <xf numFmtId="0" fontId="18" fillId="38" borderId="20" xfId="0" applyFont="1" applyFill="1" applyBorder="1" applyAlignment="1">
      <alignment horizontal="center" vertical="center" wrapText="1"/>
    </xf>
    <xf numFmtId="0" fontId="18" fillId="38" borderId="38" xfId="0" applyFont="1" applyFill="1" applyBorder="1" applyAlignment="1">
      <alignment horizontal="center" vertical="center" wrapText="1"/>
    </xf>
    <xf numFmtId="1" fontId="101" fillId="38" borderId="59" xfId="0" applyNumberFormat="1" applyFont="1" applyFill="1" applyBorder="1" applyAlignment="1">
      <alignment horizontal="left" vertical="center" wrapText="1"/>
    </xf>
    <xf numFmtId="0" fontId="101" fillId="38" borderId="38" xfId="0" applyFont="1" applyFill="1" applyBorder="1" applyAlignment="1">
      <alignment horizontal="left" vertical="center" wrapText="1"/>
    </xf>
    <xf numFmtId="0" fontId="101" fillId="9" borderId="59" xfId="0" applyFont="1" applyFill="1" applyBorder="1" applyAlignment="1">
      <alignment horizontal="left" vertical="center" wrapText="1"/>
    </xf>
    <xf numFmtId="0" fontId="101" fillId="9" borderId="60" xfId="106" applyFont="1" applyFill="1" applyBorder="1" applyAlignment="1" applyProtection="1">
      <alignment horizontal="center" vertical="center" wrapText="1"/>
      <protection locked="0"/>
    </xf>
    <xf numFmtId="2" fontId="101" fillId="0" borderId="61" xfId="0" applyNumberFormat="1" applyFont="1" applyFill="1" applyBorder="1" applyAlignment="1">
      <alignment horizontal="center" vertical="center" wrapText="1"/>
    </xf>
    <xf numFmtId="1" fontId="101" fillId="0" borderId="38" xfId="0" applyNumberFormat="1" applyFont="1" applyFill="1" applyBorder="1" applyAlignment="1">
      <alignment horizontal="center" vertical="center" wrapText="1"/>
    </xf>
    <xf numFmtId="176" fontId="101" fillId="0" borderId="38" xfId="0" applyNumberFormat="1" applyFont="1" applyFill="1" applyBorder="1" applyAlignment="1">
      <alignment horizontal="center" vertical="center" wrapText="1"/>
    </xf>
    <xf numFmtId="166" fontId="101" fillId="0" borderId="56" xfId="85" applyFont="1" applyFill="1" applyBorder="1" applyAlignment="1">
      <alignment vertical="center" wrapText="1"/>
    </xf>
    <xf numFmtId="175" fontId="101" fillId="0" borderId="38" xfId="0" applyNumberFormat="1" applyFont="1" applyFill="1" applyBorder="1" applyAlignment="1">
      <alignment horizontal="center" vertical="center" wrapText="1"/>
    </xf>
    <xf numFmtId="166" fontId="101" fillId="0" borderId="45" xfId="85" applyFont="1" applyFill="1" applyBorder="1" applyAlignment="1">
      <alignment horizontal="left" vertical="center" wrapText="1"/>
    </xf>
    <xf numFmtId="0" fontId="18" fillId="0" borderId="20" xfId="0" applyFont="1" applyFill="1" applyBorder="1" applyAlignment="1">
      <alignment horizontal="center" vertical="center" wrapText="1"/>
    </xf>
    <xf numFmtId="0" fontId="18" fillId="0" borderId="29" xfId="0" applyFont="1" applyFill="1" applyBorder="1" applyAlignment="1">
      <alignment horizontal="center" vertical="center" wrapText="1"/>
    </xf>
    <xf numFmtId="177" fontId="101" fillId="0" borderId="32" xfId="0" applyNumberFormat="1" applyFont="1" applyFill="1" applyBorder="1" applyAlignment="1">
      <alignment horizontal="center" vertical="center" wrapText="1"/>
    </xf>
    <xf numFmtId="0" fontId="101" fillId="40" borderId="24" xfId="0" applyFont="1" applyFill="1" applyBorder="1" applyAlignment="1">
      <alignment horizontal="center" vertical="center" wrapText="1"/>
    </xf>
    <xf numFmtId="0" fontId="101" fillId="0" borderId="42" xfId="0" applyFont="1" applyFill="1" applyBorder="1" applyAlignment="1">
      <alignment horizontal="center" vertical="center"/>
    </xf>
    <xf numFmtId="0" fontId="101" fillId="0" borderId="49" xfId="0" applyFont="1" applyFill="1" applyBorder="1" applyAlignment="1">
      <alignment horizontal="center" vertical="center"/>
    </xf>
    <xf numFmtId="0" fontId="101" fillId="0" borderId="24" xfId="77" applyFont="1" applyFill="1" applyBorder="1" applyAlignment="1">
      <alignment horizontal="center" vertical="center" wrapText="1"/>
    </xf>
    <xf numFmtId="1" fontId="101" fillId="38" borderId="21" xfId="75" applyNumberFormat="1" applyFont="1" applyFill="1" applyBorder="1" applyAlignment="1">
      <alignment horizontal="left" vertical="center" wrapText="1"/>
    </xf>
    <xf numFmtId="0" fontId="101" fillId="38" borderId="20" xfId="75" applyFont="1" applyFill="1" applyBorder="1" applyAlignment="1">
      <alignment horizontal="left" vertical="center" wrapText="1"/>
    </xf>
    <xf numFmtId="0" fontId="101" fillId="38" borderId="20" xfId="75" applyFont="1" applyFill="1" applyBorder="1" applyAlignment="1">
      <alignment horizontal="center" vertical="center" wrapText="1"/>
    </xf>
    <xf numFmtId="0" fontId="101" fillId="9" borderId="21" xfId="75" applyFont="1" applyFill="1" applyBorder="1" applyAlignment="1">
      <alignment horizontal="left" vertical="center" wrapText="1"/>
    </xf>
    <xf numFmtId="166" fontId="101" fillId="0" borderId="45" xfId="85" applyFont="1" applyFill="1" applyBorder="1" applyAlignment="1">
      <alignment vertical="center" wrapText="1"/>
    </xf>
    <xf numFmtId="1" fontId="115" fillId="12" borderId="33" xfId="0" applyNumberFormat="1" applyFont="1" applyFill="1" applyBorder="1" applyAlignment="1">
      <alignment horizontal="left" vertical="center"/>
    </xf>
    <xf numFmtId="1" fontId="110" fillId="12" borderId="55" xfId="0" applyNumberFormat="1" applyFont="1" applyFill="1" applyBorder="1" applyAlignment="1" applyProtection="1">
      <alignment horizontal="left" vertical="center" wrapText="1"/>
      <protection locked="0"/>
    </xf>
    <xf numFmtId="0" fontId="107" fillId="12" borderId="62" xfId="0" applyFont="1" applyFill="1" applyBorder="1" applyAlignment="1" applyProtection="1">
      <alignment horizontal="center" vertical="center" wrapText="1"/>
      <protection locked="0"/>
    </xf>
    <xf numFmtId="0" fontId="113" fillId="12" borderId="62" xfId="0" applyFont="1" applyFill="1" applyBorder="1" applyAlignment="1" applyProtection="1">
      <alignment horizontal="left" vertical="center" wrapText="1"/>
      <protection locked="0"/>
    </xf>
    <xf numFmtId="0" fontId="113" fillId="12" borderId="55" xfId="0" applyFont="1" applyFill="1" applyBorder="1" applyAlignment="1" applyProtection="1">
      <alignment horizontal="left" vertical="center" wrapText="1"/>
      <protection locked="0"/>
    </xf>
    <xf numFmtId="0" fontId="107" fillId="12" borderId="63" xfId="0" applyFont="1" applyFill="1" applyBorder="1" applyAlignment="1" applyProtection="1">
      <alignment horizontal="center" vertical="center" wrapText="1"/>
      <protection locked="0"/>
    </xf>
    <xf numFmtId="0" fontId="113" fillId="12" borderId="23" xfId="0" applyFont="1" applyFill="1" applyBorder="1" applyAlignment="1" applyProtection="1">
      <alignment horizontal="left" vertical="center" wrapText="1"/>
      <protection locked="0"/>
    </xf>
    <xf numFmtId="0" fontId="113" fillId="12" borderId="23" xfId="0" applyFont="1" applyFill="1" applyBorder="1" applyAlignment="1" applyProtection="1">
      <alignment horizontal="center" vertical="center" wrapText="1"/>
      <protection locked="0"/>
    </xf>
    <xf numFmtId="0" fontId="112" fillId="12" borderId="23" xfId="0" applyFont="1" applyFill="1" applyBorder="1" applyAlignment="1" applyProtection="1">
      <alignment horizontal="center" vertical="center" wrapText="1"/>
      <protection locked="0"/>
    </xf>
    <xf numFmtId="0" fontId="113" fillId="7" borderId="63" xfId="0" applyFont="1" applyFill="1" applyBorder="1" applyAlignment="1" applyProtection="1">
      <alignment horizontal="left" vertical="center" wrapText="1"/>
      <protection locked="0"/>
    </xf>
    <xf numFmtId="0" fontId="113" fillId="7" borderId="23" xfId="0" applyFont="1" applyFill="1" applyBorder="1" applyAlignment="1" applyProtection="1">
      <alignment horizontal="left" vertical="center" wrapText="1"/>
      <protection locked="0"/>
    </xf>
    <xf numFmtId="0" fontId="113" fillId="7" borderId="41" xfId="0" applyFont="1" applyFill="1" applyBorder="1" applyAlignment="1" applyProtection="1">
      <alignment horizontal="left" vertical="center" wrapText="1"/>
      <protection locked="0"/>
    </xf>
    <xf numFmtId="0" fontId="110" fillId="8" borderId="23" xfId="0" applyFont="1" applyFill="1" applyBorder="1" applyAlignment="1" applyProtection="1">
      <alignment horizontal="left" vertical="center" wrapText="1"/>
      <protection locked="0"/>
    </xf>
    <xf numFmtId="0" fontId="110" fillId="8" borderId="41" xfId="0" applyFont="1" applyFill="1" applyBorder="1" applyAlignment="1" applyProtection="1">
      <alignment horizontal="left" vertical="center" wrapText="1"/>
      <protection locked="0"/>
    </xf>
    <xf numFmtId="0" fontId="114" fillId="10" borderId="55" xfId="0" applyFont="1" applyFill="1" applyBorder="1" applyAlignment="1" applyProtection="1">
      <alignment horizontal="center" vertical="center" wrapText="1"/>
      <protection locked="0"/>
    </xf>
    <xf numFmtId="0" fontId="110" fillId="10" borderId="23" xfId="0" applyFont="1" applyFill="1" applyBorder="1" applyAlignment="1" applyProtection="1">
      <alignment horizontal="center" vertical="center" wrapText="1"/>
      <protection locked="0"/>
    </xf>
    <xf numFmtId="0" fontId="116" fillId="9" borderId="19" xfId="111" applyFont="1" applyFill="1" applyBorder="1" applyAlignment="1">
      <alignment horizontal="left" vertical="center" wrapText="1"/>
    </xf>
    <xf numFmtId="0" fontId="101" fillId="9" borderId="30" xfId="106" applyFont="1" applyFill="1" applyBorder="1" applyAlignment="1" applyProtection="1">
      <alignment horizontal="center" vertical="center" wrapText="1"/>
      <protection locked="0"/>
    </xf>
    <xf numFmtId="1" fontId="101" fillId="0" borderId="25" xfId="132" applyNumberFormat="1" applyFont="1" applyFill="1" applyBorder="1" applyAlignment="1">
      <alignment horizontal="left" vertical="center" wrapText="1"/>
      <protection/>
    </xf>
    <xf numFmtId="0" fontId="18" fillId="38" borderId="24" xfId="132" applyFont="1" applyFill="1" applyBorder="1" applyAlignment="1">
      <alignment horizontal="center" vertical="center" wrapText="1"/>
      <protection/>
    </xf>
    <xf numFmtId="0" fontId="101" fillId="0" borderId="24" xfId="132" applyFont="1" applyFill="1" applyBorder="1" applyAlignment="1">
      <alignment horizontal="center" vertical="center" wrapText="1"/>
      <protection/>
    </xf>
    <xf numFmtId="0" fontId="101" fillId="9" borderId="25" xfId="132" applyFont="1" applyFill="1" applyBorder="1" applyAlignment="1">
      <alignment horizontal="left" vertical="center" wrapText="1"/>
      <protection/>
    </xf>
    <xf numFmtId="2" fontId="101" fillId="0" borderId="25" xfId="132" applyNumberFormat="1" applyFont="1" applyFill="1" applyBorder="1" applyAlignment="1">
      <alignment horizontal="center" vertical="center" wrapText="1"/>
      <protection/>
    </xf>
    <xf numFmtId="1" fontId="101" fillId="0" borderId="24" xfId="132" applyNumberFormat="1" applyFont="1" applyFill="1" applyBorder="1" applyAlignment="1">
      <alignment horizontal="center" vertical="center" wrapText="1"/>
      <protection/>
    </xf>
    <xf numFmtId="176" fontId="101" fillId="0" borderId="24" xfId="132" applyNumberFormat="1" applyFont="1" applyFill="1" applyBorder="1" applyAlignment="1">
      <alignment horizontal="center" vertical="center" wrapText="1"/>
      <protection/>
    </xf>
    <xf numFmtId="175" fontId="101" fillId="0" borderId="24" xfId="132" applyNumberFormat="1" applyFont="1" applyFill="1" applyBorder="1" applyAlignment="1">
      <alignment horizontal="center" vertical="center" wrapText="1"/>
      <protection/>
    </xf>
    <xf numFmtId="49" fontId="101" fillId="0" borderId="25" xfId="132" applyNumberFormat="1" applyFont="1" applyFill="1" applyBorder="1" applyAlignment="1">
      <alignment horizontal="center" vertical="center" wrapText="1"/>
      <protection/>
    </xf>
    <xf numFmtId="2" fontId="99" fillId="12" borderId="33" xfId="0" applyNumberFormat="1" applyFont="1" applyFill="1" applyBorder="1" applyAlignment="1">
      <alignment horizontal="center" vertical="center" wrapText="1"/>
    </xf>
    <xf numFmtId="2" fontId="101" fillId="0" borderId="4" xfId="0" applyNumberFormat="1" applyFont="1" applyFill="1" applyBorder="1" applyAlignment="1">
      <alignment horizontal="center" vertical="center" wrapText="1"/>
    </xf>
    <xf numFmtId="0" fontId="101" fillId="0" borderId="31" xfId="0" applyFont="1" applyFill="1" applyBorder="1" applyAlignment="1">
      <alignment horizontal="center" vertical="center"/>
    </xf>
    <xf numFmtId="0" fontId="117" fillId="12" borderId="33" xfId="0" applyFont="1" applyFill="1" applyBorder="1" applyAlignment="1">
      <alignment horizontal="left" vertical="center" wrapText="1"/>
    </xf>
    <xf numFmtId="0" fontId="117" fillId="12" borderId="33" xfId="0" applyFont="1" applyFill="1" applyBorder="1" applyAlignment="1">
      <alignment horizontal="center" vertical="center" wrapText="1"/>
    </xf>
    <xf numFmtId="1" fontId="101" fillId="38" borderId="19" xfId="119" applyNumberFormat="1" applyFont="1" applyFill="1" applyBorder="1" applyAlignment="1">
      <alignment horizontal="left" vertical="center" wrapText="1"/>
      <protection/>
    </xf>
    <xf numFmtId="0" fontId="102" fillId="38" borderId="16" xfId="119" applyFont="1" applyFill="1" applyBorder="1" applyAlignment="1">
      <alignment horizontal="left" vertical="center" wrapText="1"/>
      <protection/>
    </xf>
    <xf numFmtId="0" fontId="101" fillId="38" borderId="16" xfId="119" applyFont="1" applyFill="1" applyBorder="1" applyAlignment="1">
      <alignment horizontal="center" vertical="center" wrapText="1"/>
      <protection/>
    </xf>
    <xf numFmtId="0" fontId="101" fillId="0" borderId="34" xfId="0" applyFont="1" applyFill="1" applyBorder="1" applyAlignment="1">
      <alignment horizontal="center" vertical="center" wrapText="1"/>
    </xf>
    <xf numFmtId="0" fontId="101" fillId="38" borderId="19" xfId="0" applyFont="1" applyFill="1" applyBorder="1" applyAlignment="1">
      <alignment horizontal="center" vertical="center"/>
    </xf>
    <xf numFmtId="166" fontId="101" fillId="0" borderId="34" xfId="85" applyFont="1" applyFill="1" applyBorder="1" applyAlignment="1">
      <alignment vertical="center" wrapText="1"/>
    </xf>
    <xf numFmtId="1" fontId="107" fillId="38" borderId="0" xfId="0" applyNumberFormat="1" applyFont="1" applyFill="1" applyBorder="1" applyAlignment="1">
      <alignment horizontal="left" vertical="center"/>
    </xf>
    <xf numFmtId="1" fontId="108" fillId="38" borderId="0" xfId="0" applyNumberFormat="1" applyFont="1" applyFill="1" applyBorder="1" applyAlignment="1">
      <alignment horizontal="left" vertical="center"/>
    </xf>
    <xf numFmtId="1" fontId="107" fillId="12" borderId="64" xfId="0" applyNumberFormat="1" applyFont="1" applyFill="1" applyBorder="1" applyAlignment="1">
      <alignment horizontal="left" vertical="center"/>
    </xf>
    <xf numFmtId="1" fontId="108" fillId="12" borderId="65" xfId="0" applyNumberFormat="1" applyFont="1" applyFill="1" applyBorder="1" applyAlignment="1">
      <alignment horizontal="left" vertical="center"/>
    </xf>
    <xf numFmtId="166" fontId="101" fillId="0" borderId="66" xfId="85" applyFont="1" applyFill="1" applyBorder="1" applyAlignment="1">
      <alignment vertical="center" wrapText="1"/>
    </xf>
    <xf numFmtId="0" fontId="101" fillId="38" borderId="25" xfId="0" applyFont="1" applyFill="1" applyBorder="1" applyAlignment="1">
      <alignment horizontal="left" vertical="center" wrapText="1"/>
    </xf>
    <xf numFmtId="0" fontId="101" fillId="0" borderId="16" xfId="75" applyFont="1" applyFill="1" applyBorder="1" applyAlignment="1">
      <alignment horizontal="center" vertical="center" wrapText="1"/>
    </xf>
    <xf numFmtId="0" fontId="101" fillId="0" borderId="22" xfId="77" applyFont="1" applyFill="1" applyBorder="1" applyAlignment="1">
      <alignment horizontal="center" vertical="center" wrapText="1"/>
    </xf>
    <xf numFmtId="1" fontId="101" fillId="38" borderId="28" xfId="119" applyNumberFormat="1" applyFont="1" applyFill="1" applyBorder="1" applyAlignment="1">
      <alignment horizontal="left" vertical="center" wrapText="1"/>
      <protection/>
    </xf>
    <xf numFmtId="0" fontId="101" fillId="38" borderId="22" xfId="119" applyFont="1" applyFill="1" applyBorder="1" applyAlignment="1">
      <alignment horizontal="left" vertical="center" wrapText="1"/>
      <protection/>
    </xf>
    <xf numFmtId="0" fontId="101" fillId="38" borderId="22" xfId="119" applyFont="1" applyFill="1" applyBorder="1" applyAlignment="1">
      <alignment horizontal="center" vertical="center" wrapText="1"/>
      <protection/>
    </xf>
    <xf numFmtId="0" fontId="101" fillId="38" borderId="36" xfId="0" applyFont="1" applyFill="1" applyBorder="1" applyAlignment="1">
      <alignment horizontal="center" vertical="center" wrapText="1"/>
    </xf>
    <xf numFmtId="0" fontId="101" fillId="9" borderId="49" xfId="0" applyFont="1" applyFill="1" applyBorder="1" applyAlignment="1">
      <alignment horizontal="left" vertical="center" wrapText="1"/>
    </xf>
    <xf numFmtId="0" fontId="101" fillId="9" borderId="43" xfId="0" applyFont="1" applyFill="1" applyBorder="1" applyAlignment="1" applyProtection="1">
      <alignment horizontal="center" vertical="center"/>
      <protection locked="0"/>
    </xf>
    <xf numFmtId="0" fontId="101" fillId="38" borderId="28" xfId="0" applyFont="1" applyFill="1" applyBorder="1" applyAlignment="1">
      <alignment horizontal="center" vertical="center"/>
    </xf>
    <xf numFmtId="0" fontId="101" fillId="38" borderId="36" xfId="0" applyFont="1" applyFill="1" applyBorder="1" applyAlignment="1">
      <alignment horizontal="center" vertical="center"/>
    </xf>
    <xf numFmtId="0" fontId="101" fillId="38" borderId="42" xfId="0" applyFont="1" applyFill="1" applyBorder="1" applyAlignment="1">
      <alignment horizontal="center" vertical="center" wrapText="1"/>
    </xf>
    <xf numFmtId="1" fontId="101" fillId="38" borderId="28" xfId="0" applyNumberFormat="1" applyFont="1" applyFill="1" applyBorder="1" applyAlignment="1">
      <alignment horizontal="center" vertical="center" wrapText="1"/>
    </xf>
    <xf numFmtId="0" fontId="101" fillId="38" borderId="43" xfId="0" applyFont="1" applyFill="1" applyBorder="1" applyAlignment="1">
      <alignment horizontal="center" vertical="center"/>
    </xf>
    <xf numFmtId="0" fontId="101" fillId="38" borderId="49" xfId="0" applyFont="1" applyFill="1" applyBorder="1" applyAlignment="1">
      <alignment horizontal="center" vertical="center" wrapText="1"/>
    </xf>
    <xf numFmtId="0" fontId="118" fillId="12" borderId="67" xfId="0" applyFont="1" applyFill="1" applyBorder="1" applyAlignment="1">
      <alignment vertical="center" wrapText="1"/>
    </xf>
    <xf numFmtId="0" fontId="118" fillId="12" borderId="67" xfId="0" applyFont="1" applyFill="1" applyBorder="1" applyAlignment="1">
      <alignment horizontal="center" vertical="center" wrapText="1"/>
    </xf>
    <xf numFmtId="0" fontId="118" fillId="38" borderId="0" xfId="0" applyFont="1" applyFill="1" applyBorder="1" applyAlignment="1">
      <alignment vertical="center" wrapText="1"/>
    </xf>
    <xf numFmtId="0" fontId="101" fillId="38" borderId="15" xfId="132" applyFont="1" applyFill="1" applyBorder="1" applyAlignment="1">
      <alignment horizontal="center" vertical="center" wrapText="1"/>
      <protection/>
    </xf>
    <xf numFmtId="0" fontId="101" fillId="0" borderId="15" xfId="132" applyFont="1" applyFill="1" applyBorder="1" applyAlignment="1">
      <alignment horizontal="center" vertical="center" wrapText="1"/>
      <protection/>
    </xf>
    <xf numFmtId="0" fontId="101" fillId="0" borderId="49" xfId="132" applyFont="1" applyFill="1" applyBorder="1" applyAlignment="1">
      <alignment horizontal="center" vertical="center" wrapText="1"/>
      <protection/>
    </xf>
    <xf numFmtId="0" fontId="101" fillId="0" borderId="68" xfId="0" applyFont="1" applyFill="1" applyBorder="1" applyAlignment="1">
      <alignment horizontal="center" vertical="center" wrapText="1"/>
    </xf>
    <xf numFmtId="0" fontId="101" fillId="0" borderId="32" xfId="132" applyFont="1" applyFill="1" applyBorder="1" applyAlignment="1">
      <alignment horizontal="center" vertical="center" wrapText="1"/>
      <protection/>
    </xf>
    <xf numFmtId="0" fontId="101" fillId="40" borderId="15" xfId="0" applyFont="1" applyFill="1" applyBorder="1" applyAlignment="1">
      <alignment horizontal="center" vertical="center" wrapText="1"/>
    </xf>
    <xf numFmtId="0" fontId="101" fillId="40" borderId="42"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01" fillId="0" borderId="61" xfId="0" applyFont="1" applyFill="1" applyBorder="1" applyAlignment="1">
      <alignment horizontal="center" vertical="center" wrapText="1"/>
    </xf>
    <xf numFmtId="0" fontId="101" fillId="0" borderId="15" xfId="77" applyFont="1" applyFill="1" applyBorder="1" applyAlignment="1">
      <alignment horizontal="center" vertical="center" wrapText="1"/>
    </xf>
    <xf numFmtId="0" fontId="101" fillId="38" borderId="31" xfId="0" applyFont="1" applyFill="1" applyBorder="1" applyAlignment="1">
      <alignment horizontal="center" vertical="center"/>
    </xf>
    <xf numFmtId="0" fontId="101" fillId="38" borderId="15" xfId="0" applyFont="1" applyFill="1" applyBorder="1" applyAlignment="1">
      <alignment horizontal="center" vertical="center"/>
    </xf>
    <xf numFmtId="0" fontId="101" fillId="38" borderId="32" xfId="0" applyFont="1" applyFill="1" applyBorder="1" applyAlignment="1">
      <alignment horizontal="center" vertical="center"/>
    </xf>
    <xf numFmtId="0" fontId="101" fillId="38" borderId="42" xfId="0" applyFont="1" applyFill="1" applyBorder="1" applyAlignment="1">
      <alignment horizontal="center" vertical="center"/>
    </xf>
    <xf numFmtId="0" fontId="101" fillId="38" borderId="49" xfId="0" applyFont="1" applyFill="1" applyBorder="1" applyAlignment="1">
      <alignment horizontal="center" vertical="center"/>
    </xf>
    <xf numFmtId="0" fontId="99" fillId="12" borderId="69" xfId="0" applyFont="1" applyFill="1" applyBorder="1" applyAlignment="1">
      <alignment horizontal="left" vertical="center" wrapText="1"/>
    </xf>
    <xf numFmtId="0" fontId="101" fillId="0" borderId="34" xfId="0" applyFont="1" applyFill="1" applyBorder="1" applyAlignment="1">
      <alignment horizontal="left" vertical="center" wrapText="1"/>
    </xf>
    <xf numFmtId="0" fontId="101" fillId="0" borderId="26" xfId="0" applyFont="1" applyFill="1" applyBorder="1" applyAlignment="1">
      <alignment horizontal="left" vertical="center" wrapText="1"/>
    </xf>
    <xf numFmtId="0" fontId="101" fillId="0" borderId="18" xfId="0" applyFont="1" applyFill="1" applyBorder="1" applyAlignment="1">
      <alignment horizontal="left" vertical="center" wrapText="1"/>
    </xf>
    <xf numFmtId="0" fontId="101" fillId="0" borderId="36" xfId="0" applyFont="1" applyFill="1" applyBorder="1" applyAlignment="1">
      <alignment horizontal="left" vertical="center" wrapText="1"/>
    </xf>
    <xf numFmtId="0" fontId="101" fillId="0" borderId="37" xfId="0" applyFont="1" applyFill="1" applyBorder="1" applyAlignment="1">
      <alignment horizontal="left" vertical="center" wrapText="1"/>
    </xf>
    <xf numFmtId="0" fontId="101" fillId="0" borderId="18" xfId="132" applyFont="1" applyFill="1" applyBorder="1" applyAlignment="1">
      <alignment horizontal="left" vertical="center" wrapText="1"/>
      <protection/>
    </xf>
    <xf numFmtId="0" fontId="101" fillId="0" borderId="36" xfId="132" applyFont="1" applyFill="1" applyBorder="1" applyAlignment="1">
      <alignment horizontal="left" vertical="center" wrapText="1"/>
      <protection/>
    </xf>
    <xf numFmtId="0" fontId="18" fillId="0" borderId="37" xfId="0" applyFont="1" applyFill="1" applyBorder="1" applyAlignment="1">
      <alignment horizontal="left" vertical="center" wrapText="1"/>
    </xf>
    <xf numFmtId="0" fontId="101" fillId="0" borderId="26" xfId="132" applyFont="1" applyFill="1" applyBorder="1" applyAlignment="1">
      <alignment horizontal="left" vertical="center" wrapText="1"/>
      <protection/>
    </xf>
    <xf numFmtId="0" fontId="101" fillId="0" borderId="70" xfId="0" applyFont="1" applyFill="1" applyBorder="1" applyAlignment="1">
      <alignment horizontal="left" vertical="center" wrapText="1"/>
    </xf>
    <xf numFmtId="0" fontId="101" fillId="0" borderId="71" xfId="0" applyFont="1" applyFill="1" applyBorder="1" applyAlignment="1">
      <alignment horizontal="left" vertical="center" wrapText="1"/>
    </xf>
    <xf numFmtId="0" fontId="101" fillId="0" borderId="72" xfId="0" applyFont="1" applyFill="1" applyBorder="1" applyAlignment="1">
      <alignment horizontal="left" vertical="center" wrapText="1"/>
    </xf>
    <xf numFmtId="0" fontId="101" fillId="0" borderId="73" xfId="0" applyFont="1" applyFill="1" applyBorder="1" applyAlignment="1">
      <alignment horizontal="left" vertical="center" wrapText="1"/>
    </xf>
    <xf numFmtId="0" fontId="101" fillId="0" borderId="74" xfId="0" applyFont="1" applyFill="1" applyBorder="1" applyAlignment="1">
      <alignment horizontal="left" vertical="center" wrapText="1"/>
    </xf>
    <xf numFmtId="1" fontId="101" fillId="0" borderId="36" xfId="0" applyNumberFormat="1" applyFont="1" applyFill="1" applyBorder="1" applyAlignment="1">
      <alignment horizontal="left" vertical="center" wrapText="1"/>
    </xf>
    <xf numFmtId="0" fontId="101" fillId="38" borderId="37" xfId="0" applyFont="1" applyFill="1" applyBorder="1" applyAlignment="1">
      <alignment horizontal="left" vertical="center" wrapText="1"/>
    </xf>
    <xf numFmtId="0" fontId="101" fillId="38" borderId="18" xfId="0" applyFont="1" applyFill="1" applyBorder="1" applyAlignment="1">
      <alignment horizontal="left" vertical="center" wrapText="1"/>
    </xf>
    <xf numFmtId="0" fontId="101" fillId="0" borderId="50" xfId="0" applyFont="1" applyFill="1" applyBorder="1" applyAlignment="1">
      <alignment horizontal="left" vertical="center" wrapText="1"/>
    </xf>
    <xf numFmtId="0" fontId="101" fillId="0" borderId="18" xfId="75" applyFont="1" applyFill="1" applyBorder="1" applyAlignment="1">
      <alignment horizontal="left" vertical="center" wrapText="1"/>
    </xf>
    <xf numFmtId="0" fontId="101" fillId="0" borderId="60" xfId="0" applyFont="1" applyFill="1" applyBorder="1" applyAlignment="1">
      <alignment horizontal="left" vertical="center" wrapText="1"/>
    </xf>
    <xf numFmtId="0" fontId="101" fillId="38" borderId="34" xfId="0" applyFont="1" applyFill="1" applyBorder="1" applyAlignment="1">
      <alignment horizontal="left" vertical="center" wrapText="1"/>
    </xf>
    <xf numFmtId="0" fontId="18" fillId="0" borderId="71" xfId="111" applyFont="1" applyFill="1" applyBorder="1" applyAlignment="1">
      <alignment horizontal="left" vertical="center" wrapText="1"/>
    </xf>
    <xf numFmtId="0" fontId="101" fillId="0" borderId="71" xfId="0" applyNumberFormat="1" applyFont="1" applyFill="1" applyBorder="1" applyAlignment="1">
      <alignment horizontal="left" vertical="center" wrapText="1"/>
    </xf>
    <xf numFmtId="177" fontId="101" fillId="38" borderId="34" xfId="0" applyNumberFormat="1" applyFont="1" applyFill="1" applyBorder="1" applyAlignment="1">
      <alignment horizontal="left" vertical="center" wrapText="1"/>
    </xf>
    <xf numFmtId="177" fontId="101" fillId="38" borderId="18" xfId="0" applyNumberFormat="1" applyFont="1" applyFill="1" applyBorder="1" applyAlignment="1">
      <alignment horizontal="left" vertical="center" wrapText="1"/>
    </xf>
    <xf numFmtId="0" fontId="18" fillId="0" borderId="26" xfId="0" applyFont="1" applyBorder="1" applyAlignment="1">
      <alignment horizontal="left" vertical="center" wrapText="1"/>
    </xf>
    <xf numFmtId="177" fontId="101" fillId="38" borderId="37" xfId="0" applyNumberFormat="1" applyFont="1" applyFill="1" applyBorder="1" applyAlignment="1">
      <alignment horizontal="left" vertical="center" wrapText="1"/>
    </xf>
    <xf numFmtId="0" fontId="18" fillId="0" borderId="36" xfId="0" applyFont="1" applyBorder="1" applyAlignment="1">
      <alignment horizontal="left" vertical="center" wrapText="1"/>
    </xf>
    <xf numFmtId="0" fontId="101" fillId="38" borderId="26" xfId="77" applyFont="1" applyFill="1" applyBorder="1" applyAlignment="1">
      <alignment horizontal="left" vertical="center" wrapText="1"/>
    </xf>
    <xf numFmtId="0" fontId="101" fillId="38" borderId="36" xfId="77" applyFont="1" applyFill="1" applyBorder="1" applyAlignment="1">
      <alignment horizontal="left" vertical="center" wrapText="1"/>
    </xf>
    <xf numFmtId="0" fontId="101" fillId="0" borderId="37" xfId="75" applyFont="1" applyFill="1" applyBorder="1" applyAlignment="1">
      <alignment horizontal="left" vertical="center" wrapText="1"/>
    </xf>
    <xf numFmtId="2" fontId="101" fillId="0" borderId="49" xfId="132" applyNumberFormat="1" applyFont="1" applyFill="1" applyBorder="1" applyAlignment="1">
      <alignment horizontal="center" vertical="center" wrapText="1"/>
      <protection/>
    </xf>
    <xf numFmtId="49" fontId="101" fillId="0" borderId="22" xfId="132" applyNumberFormat="1" applyFont="1" applyFill="1" applyBorder="1" applyAlignment="1">
      <alignment horizontal="center" vertical="center" wrapText="1"/>
      <protection/>
    </xf>
    <xf numFmtId="0" fontId="18" fillId="0" borderId="18" xfId="0" applyFont="1" applyFill="1" applyBorder="1" applyAlignment="1">
      <alignment horizontal="left" vertical="center" wrapText="1"/>
    </xf>
    <xf numFmtId="0" fontId="18" fillId="0" borderId="3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16" fillId="9" borderId="19" xfId="111" applyFont="1" applyFill="1" applyBorder="1" applyAlignment="1">
      <alignment horizontal="left" vertical="center" wrapText="1"/>
    </xf>
    <xf numFmtId="0" fontId="18" fillId="38" borderId="24" xfId="132" applyFont="1" applyFill="1" applyBorder="1" applyAlignment="1">
      <alignment horizontal="left" vertical="center" wrapText="1"/>
      <protection/>
    </xf>
    <xf numFmtId="0" fontId="18" fillId="9" borderId="17" xfId="0" applyFont="1" applyFill="1" applyBorder="1" applyAlignment="1">
      <alignment horizontal="left" vertical="center" wrapText="1"/>
    </xf>
    <xf numFmtId="0" fontId="116" fillId="9" borderId="17" xfId="111" applyFont="1" applyFill="1" applyBorder="1" applyAlignment="1">
      <alignment horizontal="left" vertical="center" wrapText="1"/>
    </xf>
    <xf numFmtId="0" fontId="16" fillId="9" borderId="19" xfId="0" applyFont="1" applyFill="1" applyBorder="1" applyAlignment="1">
      <alignment horizontal="left" vertical="center" wrapText="1"/>
    </xf>
    <xf numFmtId="0" fontId="16" fillId="9" borderId="21"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6" fillId="9" borderId="32" xfId="0" applyFont="1" applyFill="1" applyBorder="1" applyAlignment="1">
      <alignment horizontal="left" vertical="center" wrapText="1"/>
    </xf>
    <xf numFmtId="0" fontId="16" fillId="9" borderId="49" xfId="0" applyFont="1" applyFill="1" applyBorder="1" applyAlignment="1">
      <alignment horizontal="left" vertical="center" wrapText="1"/>
    </xf>
    <xf numFmtId="175" fontId="18" fillId="0" borderId="22" xfId="0" applyNumberFormat="1" applyFont="1" applyFill="1" applyBorder="1" applyAlignment="1">
      <alignment horizontal="center" vertical="center" wrapText="1"/>
    </xf>
    <xf numFmtId="166" fontId="18" fillId="0" borderId="18" xfId="85" applyFont="1" applyFill="1" applyBorder="1" applyAlignment="1">
      <alignment horizontal="left" vertical="center" wrapText="1"/>
    </xf>
    <xf numFmtId="0" fontId="18" fillId="9" borderId="57" xfId="0" applyFont="1" applyFill="1" applyBorder="1" applyAlignment="1">
      <alignment horizontal="left" vertical="center" wrapText="1"/>
    </xf>
    <xf numFmtId="2" fontId="101" fillId="0" borderId="66" xfId="0" applyNumberFormat="1" applyFont="1" applyFill="1" applyBorder="1" applyAlignment="1">
      <alignment horizontal="center" vertical="center" wrapText="1"/>
    </xf>
    <xf numFmtId="0" fontId="18" fillId="9" borderId="21" xfId="0" applyFont="1" applyFill="1" applyBorder="1" applyAlignment="1">
      <alignment horizontal="left" vertical="center" wrapText="1"/>
    </xf>
    <xf numFmtId="1" fontId="101" fillId="0" borderId="23" xfId="0" applyNumberFormat="1" applyFont="1" applyFill="1" applyBorder="1" applyAlignment="1">
      <alignment horizontal="center" vertical="center" wrapText="1"/>
    </xf>
    <xf numFmtId="0" fontId="101" fillId="0" borderId="22" xfId="0" applyFont="1" applyFill="1" applyBorder="1" applyAlignment="1">
      <alignment horizontal="left" vertical="center" wrapText="1"/>
    </xf>
    <xf numFmtId="0" fontId="18" fillId="0" borderId="22" xfId="0" applyFont="1" applyFill="1" applyBorder="1" applyAlignment="1">
      <alignment horizontal="center" vertical="center" wrapText="1"/>
    </xf>
    <xf numFmtId="0" fontId="101" fillId="0" borderId="58" xfId="0" applyFont="1" applyFill="1" applyBorder="1" applyAlignment="1">
      <alignment horizontal="left" vertical="center" wrapText="1"/>
    </xf>
    <xf numFmtId="0" fontId="101" fillId="0" borderId="40" xfId="0" applyFont="1" applyFill="1" applyBorder="1" applyAlignment="1">
      <alignment horizontal="left" vertical="center" wrapText="1"/>
    </xf>
    <xf numFmtId="0" fontId="101" fillId="0" borderId="66" xfId="0" applyFont="1" applyFill="1" applyBorder="1" applyAlignment="1">
      <alignment horizontal="left" vertical="center" wrapText="1"/>
    </xf>
    <xf numFmtId="0" fontId="101" fillId="0" borderId="29" xfId="0" applyFont="1" applyFill="1" applyBorder="1" applyAlignment="1">
      <alignment horizontal="left" vertical="center" wrapText="1"/>
    </xf>
    <xf numFmtId="0" fontId="101" fillId="0" borderId="27" xfId="0" applyFont="1" applyFill="1" applyBorder="1" applyAlignment="1">
      <alignment horizontal="left" vertical="center" wrapText="1"/>
    </xf>
    <xf numFmtId="0" fontId="101" fillId="0" borderId="43" xfId="0" applyFont="1" applyFill="1" applyBorder="1" applyAlignment="1">
      <alignment horizontal="left" vertical="center" wrapText="1"/>
    </xf>
    <xf numFmtId="0" fontId="101" fillId="0" borderId="41" xfId="0" applyFont="1" applyFill="1" applyBorder="1" applyAlignment="1">
      <alignment horizontal="center" vertical="center" wrapText="1"/>
    </xf>
    <xf numFmtId="0" fontId="101" fillId="0" borderId="25" xfId="0" applyFont="1" applyFill="1" applyBorder="1" applyAlignment="1">
      <alignment horizontal="center" vertical="center" wrapText="1"/>
    </xf>
    <xf numFmtId="1" fontId="101" fillId="0" borderId="42" xfId="0" applyNumberFormat="1" applyFont="1" applyFill="1" applyBorder="1" applyAlignment="1">
      <alignment horizontal="left" vertical="center" wrapText="1"/>
    </xf>
    <xf numFmtId="1" fontId="101" fillId="0" borderId="15" xfId="0" applyNumberFormat="1" applyFont="1" applyFill="1" applyBorder="1" applyAlignment="1">
      <alignment horizontal="left" vertical="center" wrapText="1"/>
    </xf>
    <xf numFmtId="1" fontId="101" fillId="0" borderId="31" xfId="0" applyNumberFormat="1" applyFont="1" applyFill="1" applyBorder="1" applyAlignment="1">
      <alignment horizontal="left" vertical="center" wrapText="1"/>
    </xf>
    <xf numFmtId="1" fontId="101" fillId="0" borderId="32" xfId="0" applyNumberFormat="1" applyFont="1" applyFill="1" applyBorder="1" applyAlignment="1">
      <alignment horizontal="left" vertical="center" wrapText="1"/>
    </xf>
    <xf numFmtId="1" fontId="101" fillId="0" borderId="49" xfId="0" applyNumberFormat="1" applyFont="1" applyFill="1" applyBorder="1" applyAlignment="1">
      <alignment horizontal="left" vertical="center" wrapText="1"/>
    </xf>
    <xf numFmtId="0" fontId="101" fillId="38" borderId="37" xfId="75" applyFont="1" applyFill="1" applyBorder="1" applyAlignment="1">
      <alignment horizontal="left" vertical="center" wrapText="1"/>
    </xf>
    <xf numFmtId="183" fontId="101" fillId="0" borderId="16" xfId="0" applyNumberFormat="1" applyFont="1" applyFill="1" applyBorder="1" applyAlignment="1">
      <alignment horizontal="center" vertical="center" wrapText="1"/>
    </xf>
    <xf numFmtId="0" fontId="119" fillId="39" borderId="75" xfId="0" applyFont="1" applyFill="1" applyBorder="1" applyAlignment="1">
      <alignment horizontal="center" vertical="center" textRotation="90" wrapText="1"/>
    </xf>
    <xf numFmtId="1" fontId="112" fillId="39" borderId="54" xfId="0" applyNumberFormat="1" applyFont="1" applyFill="1" applyBorder="1" applyAlignment="1">
      <alignment horizontal="center" vertical="center"/>
    </xf>
    <xf numFmtId="1" fontId="114" fillId="39" borderId="54" xfId="0" applyNumberFormat="1" applyFont="1" applyFill="1" applyBorder="1" applyAlignment="1" applyProtection="1">
      <alignment horizontal="center" vertical="center"/>
      <protection hidden="1"/>
    </xf>
    <xf numFmtId="183" fontId="114" fillId="39" borderId="54" xfId="0" applyNumberFormat="1" applyFont="1" applyFill="1" applyBorder="1" applyAlignment="1" applyProtection="1">
      <alignment horizontal="center" vertical="center"/>
      <protection hidden="1"/>
    </xf>
    <xf numFmtId="182" fontId="105" fillId="39" borderId="54" xfId="78" applyNumberFormat="1" applyFont="1" applyFill="1" applyBorder="1" applyAlignment="1" applyProtection="1">
      <alignment horizontal="center" vertical="center"/>
      <protection hidden="1"/>
    </xf>
    <xf numFmtId="1" fontId="107" fillId="18" borderId="64" xfId="0" applyNumberFormat="1" applyFont="1" applyFill="1" applyBorder="1" applyAlignment="1">
      <alignment horizontal="left" vertical="center"/>
    </xf>
    <xf numFmtId="1" fontId="108" fillId="18" borderId="52" xfId="0" applyNumberFormat="1" applyFont="1" applyFill="1" applyBorder="1" applyAlignment="1">
      <alignment horizontal="left" vertical="center"/>
    </xf>
    <xf numFmtId="1" fontId="108" fillId="18" borderId="65" xfId="0" applyNumberFormat="1" applyFont="1" applyFill="1" applyBorder="1" applyAlignment="1">
      <alignment horizontal="left" vertical="center"/>
    </xf>
    <xf numFmtId="1" fontId="107" fillId="18" borderId="52" xfId="0" applyNumberFormat="1" applyFont="1" applyFill="1" applyBorder="1" applyAlignment="1">
      <alignment horizontal="left" vertical="center"/>
    </xf>
    <xf numFmtId="2" fontId="101" fillId="0" borderId="21" xfId="0" applyNumberFormat="1" applyFont="1" applyFill="1" applyBorder="1" applyAlignment="1">
      <alignment horizontal="center" vertical="center" wrapText="1"/>
    </xf>
    <xf numFmtId="166" fontId="101" fillId="0" borderId="37" xfId="85" applyFont="1" applyFill="1" applyBorder="1" applyAlignment="1">
      <alignment horizontal="left" vertical="center" wrapText="1"/>
    </xf>
    <xf numFmtId="2" fontId="101" fillId="0" borderId="17" xfId="0" applyNumberFormat="1" applyFont="1" applyFill="1" applyBorder="1" applyAlignment="1">
      <alignment horizontal="center" vertical="center" wrapText="1"/>
    </xf>
    <xf numFmtId="166" fontId="101" fillId="0" borderId="18" xfId="85" applyFont="1" applyFill="1" applyBorder="1" applyAlignment="1">
      <alignment horizontal="left" vertical="center" wrapText="1"/>
    </xf>
    <xf numFmtId="2" fontId="101" fillId="0" borderId="19" xfId="0" applyNumberFormat="1" applyFont="1" applyFill="1" applyBorder="1" applyAlignment="1">
      <alignment horizontal="center" vertical="center" wrapText="1"/>
    </xf>
    <xf numFmtId="166" fontId="101" fillId="0" borderId="34" xfId="85" applyFont="1" applyFill="1" applyBorder="1" applyAlignment="1">
      <alignment horizontal="left" vertical="center" wrapText="1"/>
    </xf>
    <xf numFmtId="2" fontId="101" fillId="0" borderId="25" xfId="0" applyNumberFormat="1" applyFont="1" applyFill="1" applyBorder="1" applyAlignment="1">
      <alignment horizontal="center" vertical="center" wrapText="1"/>
    </xf>
    <xf numFmtId="166" fontId="101" fillId="0" borderId="26" xfId="85" applyFont="1" applyFill="1" applyBorder="1" applyAlignment="1">
      <alignment horizontal="left" vertical="center" wrapText="1"/>
    </xf>
    <xf numFmtId="2" fontId="101" fillId="0" borderId="28" xfId="0" applyNumberFormat="1" applyFont="1" applyFill="1" applyBorder="1" applyAlignment="1">
      <alignment horizontal="center" vertical="center" wrapText="1"/>
    </xf>
    <xf numFmtId="0" fontId="120" fillId="0" borderId="17" xfId="0" applyFont="1" applyBorder="1" applyAlignment="1">
      <alignment horizontal="center" vertical="center" wrapText="1"/>
    </xf>
    <xf numFmtId="0" fontId="120" fillId="0" borderId="28" xfId="0" applyFont="1" applyBorder="1" applyAlignment="1">
      <alignment horizontal="center" vertical="center" wrapText="1"/>
    </xf>
    <xf numFmtId="0" fontId="101" fillId="0" borderId="16" xfId="0" applyFont="1" applyFill="1" applyBorder="1" applyAlignment="1">
      <alignment horizontal="left" vertical="center" wrapText="1"/>
    </xf>
    <xf numFmtId="176" fontId="101" fillId="0" borderId="15" xfId="0" applyNumberFormat="1" applyFont="1" applyFill="1" applyBorder="1" applyAlignment="1">
      <alignment horizontal="center" vertical="center" wrapText="1"/>
    </xf>
    <xf numFmtId="176" fontId="101" fillId="0" borderId="31" xfId="0" applyNumberFormat="1" applyFont="1" applyFill="1" applyBorder="1" applyAlignment="1">
      <alignment horizontal="center" vertical="center" wrapText="1"/>
    </xf>
    <xf numFmtId="2" fontId="110" fillId="8" borderId="63" xfId="0" applyNumberFormat="1" applyFont="1" applyFill="1" applyBorder="1" applyAlignment="1" applyProtection="1">
      <alignment horizontal="center" vertical="center" wrapText="1"/>
      <protection locked="0"/>
    </xf>
    <xf numFmtId="2" fontId="99" fillId="12" borderId="33" xfId="0" applyNumberFormat="1" applyFont="1" applyFill="1" applyBorder="1" applyAlignment="1">
      <alignment horizontal="center" vertical="center"/>
    </xf>
    <xf numFmtId="2" fontId="101" fillId="0" borderId="21" xfId="91" applyNumberFormat="1" applyFont="1" applyFill="1" applyBorder="1" applyAlignment="1">
      <alignment horizontal="center" vertical="center" wrapText="1"/>
    </xf>
    <xf numFmtId="2" fontId="101" fillId="0" borderId="17" xfId="91" applyNumberFormat="1" applyFont="1" applyFill="1" applyBorder="1" applyAlignment="1">
      <alignment horizontal="center" vertical="center" wrapText="1"/>
    </xf>
    <xf numFmtId="2" fontId="101" fillId="0" borderId="19" xfId="85" applyNumberFormat="1" applyFont="1" applyFill="1" applyBorder="1" applyAlignment="1">
      <alignment horizontal="center" vertical="center"/>
    </xf>
    <xf numFmtId="2" fontId="18" fillId="0" borderId="28" xfId="0" applyNumberFormat="1" applyFont="1" applyFill="1" applyBorder="1" applyAlignment="1">
      <alignment horizontal="center" vertical="center" wrapText="1"/>
    </xf>
    <xf numFmtId="2" fontId="101" fillId="0" borderId="57" xfId="0" applyNumberFormat="1" applyFont="1" applyFill="1" applyBorder="1" applyAlignment="1">
      <alignment horizontal="center" vertical="center" wrapText="1"/>
    </xf>
    <xf numFmtId="2" fontId="101" fillId="0" borderId="25" xfId="91" applyNumberFormat="1" applyFont="1" applyFill="1" applyBorder="1" applyAlignment="1">
      <alignment horizontal="center" vertical="center" wrapText="1"/>
    </xf>
    <xf numFmtId="2" fontId="101" fillId="0" borderId="59" xfId="0" applyNumberFormat="1" applyFont="1" applyFill="1" applyBorder="1" applyAlignment="1">
      <alignment horizontal="center" vertical="center" wrapText="1"/>
    </xf>
    <xf numFmtId="2" fontId="101" fillId="0" borderId="19" xfId="91" applyNumberFormat="1" applyFont="1" applyFill="1" applyBorder="1" applyAlignment="1">
      <alignment horizontal="center" vertical="center" wrapText="1"/>
    </xf>
    <xf numFmtId="2" fontId="101" fillId="0" borderId="28" xfId="91" applyNumberFormat="1" applyFont="1" applyFill="1" applyBorder="1" applyAlignment="1">
      <alignment horizontal="center" vertical="center" wrapText="1"/>
    </xf>
    <xf numFmtId="2" fontId="101" fillId="0" borderId="17" xfId="85" applyNumberFormat="1" applyFont="1" applyFill="1" applyBorder="1" applyAlignment="1">
      <alignment horizontal="center" vertical="center"/>
    </xf>
    <xf numFmtId="2" fontId="101" fillId="0" borderId="25" xfId="85" applyNumberFormat="1" applyFont="1" applyFill="1" applyBorder="1" applyAlignment="1">
      <alignment horizontal="center" vertical="center"/>
    </xf>
    <xf numFmtId="2" fontId="101" fillId="0" borderId="21" xfId="85" applyNumberFormat="1" applyFont="1" applyFill="1" applyBorder="1" applyAlignment="1">
      <alignment horizontal="center" vertical="center"/>
    </xf>
    <xf numFmtId="2" fontId="101" fillId="0" borderId="28" xfId="85" applyNumberFormat="1" applyFont="1" applyFill="1" applyBorder="1" applyAlignment="1">
      <alignment horizontal="center" vertical="center"/>
    </xf>
    <xf numFmtId="2" fontId="101" fillId="38" borderId="19" xfId="0" applyNumberFormat="1" applyFont="1" applyFill="1" applyBorder="1" applyAlignment="1">
      <alignment horizontal="center" vertical="center"/>
    </xf>
    <xf numFmtId="2" fontId="101" fillId="38" borderId="17" xfId="0" applyNumberFormat="1" applyFont="1" applyFill="1" applyBorder="1" applyAlignment="1">
      <alignment horizontal="center" vertical="center"/>
    </xf>
    <xf numFmtId="2" fontId="101" fillId="38" borderId="28" xfId="0" applyNumberFormat="1" applyFont="1" applyFill="1" applyBorder="1" applyAlignment="1">
      <alignment horizontal="center" vertical="center"/>
    </xf>
    <xf numFmtId="2" fontId="101" fillId="38" borderId="31" xfId="0" applyNumberFormat="1" applyFont="1" applyFill="1" applyBorder="1" applyAlignment="1">
      <alignment horizontal="center" vertical="center"/>
    </xf>
    <xf numFmtId="2" fontId="101" fillId="38" borderId="15" xfId="0" applyNumberFormat="1" applyFont="1" applyFill="1" applyBorder="1" applyAlignment="1">
      <alignment horizontal="center" vertical="center"/>
    </xf>
    <xf numFmtId="2" fontId="18" fillId="0" borderId="17" xfId="91" applyNumberFormat="1" applyFont="1" applyFill="1" applyBorder="1" applyAlignment="1">
      <alignment horizontal="center" vertical="center" wrapText="1"/>
    </xf>
    <xf numFmtId="2" fontId="101" fillId="38" borderId="32" xfId="0" applyNumberFormat="1" applyFont="1" applyFill="1" applyBorder="1" applyAlignment="1">
      <alignment horizontal="center" vertical="center"/>
    </xf>
    <xf numFmtId="2" fontId="101" fillId="38" borderId="42" xfId="0" applyNumberFormat="1" applyFont="1" applyFill="1" applyBorder="1" applyAlignment="1">
      <alignment horizontal="center" vertical="center"/>
    </xf>
    <xf numFmtId="2" fontId="101" fillId="38" borderId="40" xfId="0" applyNumberFormat="1" applyFont="1" applyFill="1" applyBorder="1" applyAlignment="1">
      <alignment horizontal="center" vertical="center"/>
    </xf>
    <xf numFmtId="2" fontId="101" fillId="38" borderId="49" xfId="0" applyNumberFormat="1" applyFont="1" applyFill="1" applyBorder="1" applyAlignment="1">
      <alignment horizontal="center" vertical="center"/>
    </xf>
    <xf numFmtId="2" fontId="101" fillId="38" borderId="25" xfId="0" applyNumberFormat="1" applyFont="1" applyFill="1" applyBorder="1" applyAlignment="1">
      <alignment horizontal="center" vertical="center"/>
    </xf>
    <xf numFmtId="2" fontId="101" fillId="38" borderId="21" xfId="0" applyNumberFormat="1" applyFont="1" applyFill="1" applyBorder="1" applyAlignment="1">
      <alignment horizontal="center" vertical="center"/>
    </xf>
    <xf numFmtId="2" fontId="101" fillId="38" borderId="17" xfId="155" applyNumberFormat="1" applyFont="1" applyFill="1" applyBorder="1" applyAlignment="1">
      <alignment horizontal="center" vertical="center" wrapText="1"/>
      <protection/>
    </xf>
    <xf numFmtId="2" fontId="101" fillId="38" borderId="28" xfId="0" applyNumberFormat="1" applyFont="1" applyFill="1" applyBorder="1" applyAlignment="1">
      <alignment horizontal="center" vertical="center" wrapText="1"/>
    </xf>
    <xf numFmtId="2" fontId="99" fillId="38" borderId="0" xfId="0" applyNumberFormat="1" applyFont="1" applyFill="1" applyBorder="1" applyAlignment="1">
      <alignment horizontal="center" vertical="center"/>
    </xf>
    <xf numFmtId="0" fontId="120" fillId="0" borderId="14" xfId="0" applyFont="1" applyFill="1" applyBorder="1" applyAlignment="1">
      <alignment horizontal="center" vertical="center" wrapText="1"/>
    </xf>
    <xf numFmtId="0" fontId="121" fillId="0" borderId="14" xfId="0" applyFont="1" applyFill="1" applyBorder="1" applyAlignment="1">
      <alignment horizontal="center" vertical="center" wrapText="1"/>
    </xf>
    <xf numFmtId="0" fontId="101" fillId="0" borderId="35" xfId="0" applyFont="1" applyFill="1" applyBorder="1" applyAlignment="1">
      <alignment horizontal="center" vertical="center"/>
    </xf>
    <xf numFmtId="166" fontId="101" fillId="0" borderId="36" xfId="85" applyFont="1" applyFill="1" applyBorder="1" applyAlignment="1">
      <alignment horizontal="left" vertical="center" wrapText="1"/>
    </xf>
    <xf numFmtId="0" fontId="118" fillId="12" borderId="76" xfId="0" applyFont="1" applyFill="1" applyBorder="1" applyAlignment="1">
      <alignment vertical="center" wrapText="1"/>
    </xf>
    <xf numFmtId="0" fontId="110" fillId="10" borderId="41" xfId="0" applyFont="1" applyFill="1" applyBorder="1" applyAlignment="1" applyProtection="1">
      <alignment horizontal="center" vertical="center" wrapText="1"/>
      <protection locked="0"/>
    </xf>
    <xf numFmtId="0" fontId="99" fillId="12" borderId="69" xfId="0" applyFont="1" applyFill="1" applyBorder="1" applyAlignment="1">
      <alignment horizontal="center" vertical="center" wrapText="1"/>
    </xf>
    <xf numFmtId="0" fontId="101" fillId="0" borderId="18" xfId="132" applyFont="1" applyFill="1" applyBorder="1" applyAlignment="1">
      <alignment horizontal="center" vertical="center" wrapText="1"/>
      <protection/>
    </xf>
    <xf numFmtId="0" fontId="101" fillId="0" borderId="36" xfId="132" applyFont="1" applyFill="1" applyBorder="1" applyAlignment="1">
      <alignment horizontal="center" vertical="center" wrapText="1"/>
      <protection/>
    </xf>
    <xf numFmtId="0" fontId="18" fillId="0" borderId="37" xfId="0" applyFont="1" applyFill="1" applyBorder="1" applyAlignment="1">
      <alignment horizontal="center" vertical="center" wrapText="1"/>
    </xf>
    <xf numFmtId="0" fontId="101" fillId="0" borderId="26" xfId="132" applyFont="1" applyFill="1" applyBorder="1" applyAlignment="1">
      <alignment horizontal="center" vertical="center" wrapText="1"/>
      <protection/>
    </xf>
    <xf numFmtId="0" fontId="101" fillId="40" borderId="50" xfId="0" applyFont="1" applyFill="1" applyBorder="1" applyAlignment="1">
      <alignment horizontal="center" vertical="center" wrapText="1"/>
    </xf>
    <xf numFmtId="0" fontId="101" fillId="40" borderId="18" xfId="0" applyFont="1" applyFill="1" applyBorder="1" applyAlignment="1">
      <alignment horizontal="center" vertical="center" wrapText="1"/>
    </xf>
    <xf numFmtId="0" fontId="101" fillId="40" borderId="37" xfId="0" applyFont="1" applyFill="1" applyBorder="1" applyAlignment="1">
      <alignment horizontal="center" vertical="center" wrapText="1"/>
    </xf>
    <xf numFmtId="0" fontId="101" fillId="0" borderId="77" xfId="0" applyFont="1" applyFill="1" applyBorder="1" applyAlignment="1">
      <alignment horizontal="center" vertical="center" wrapText="1"/>
    </xf>
    <xf numFmtId="0" fontId="101" fillId="38" borderId="34" xfId="0" applyFont="1" applyFill="1" applyBorder="1" applyAlignment="1">
      <alignment horizontal="center" vertical="center" wrapText="1"/>
    </xf>
    <xf numFmtId="0" fontId="101" fillId="38" borderId="18" xfId="0" applyFont="1" applyFill="1" applyBorder="1" applyAlignment="1">
      <alignment horizontal="center" vertical="center" wrapText="1"/>
    </xf>
    <xf numFmtId="0" fontId="101" fillId="38" borderId="37" xfId="0" applyFont="1" applyFill="1" applyBorder="1" applyAlignment="1">
      <alignment horizontal="center" vertical="center" wrapText="1"/>
    </xf>
    <xf numFmtId="0" fontId="18" fillId="0" borderId="18" xfId="155" applyFont="1" applyFill="1" applyBorder="1" applyAlignment="1">
      <alignment horizontal="center" vertical="center" wrapText="1"/>
      <protection/>
    </xf>
    <xf numFmtId="0" fontId="18" fillId="38" borderId="27" xfId="0" applyFont="1" applyFill="1" applyBorder="1" applyAlignment="1">
      <alignment horizontal="center" vertical="center" wrapText="1"/>
    </xf>
    <xf numFmtId="0" fontId="122" fillId="12" borderId="53" xfId="0" applyFont="1" applyFill="1" applyBorder="1" applyAlignment="1">
      <alignment horizontal="center" vertical="center" wrapText="1"/>
    </xf>
    <xf numFmtId="0" fontId="119" fillId="39" borderId="55" xfId="0" applyFont="1" applyFill="1" applyBorder="1" applyAlignment="1">
      <alignment horizontal="center" vertical="center" textRotation="90" wrapText="1"/>
    </xf>
    <xf numFmtId="0" fontId="119" fillId="39" borderId="78" xfId="0" applyFont="1" applyFill="1" applyBorder="1" applyAlignment="1">
      <alignment horizontal="center" vertical="center" textRotation="90" wrapText="1"/>
    </xf>
    <xf numFmtId="0" fontId="119" fillId="39" borderId="79" xfId="0" applyFont="1" applyFill="1" applyBorder="1" applyAlignment="1">
      <alignment horizontal="center" vertical="center" textRotation="90" wrapText="1"/>
    </xf>
    <xf numFmtId="0" fontId="119" fillId="41" borderId="55" xfId="0" applyFont="1" applyFill="1" applyBorder="1" applyAlignment="1">
      <alignment horizontal="center" vertical="center" textRotation="90" wrapText="1"/>
    </xf>
    <xf numFmtId="0" fontId="119" fillId="41" borderId="78" xfId="0" applyFont="1" applyFill="1" applyBorder="1" applyAlignment="1">
      <alignment horizontal="center" vertical="center" textRotation="90" wrapText="1"/>
    </xf>
    <xf numFmtId="0" fontId="119" fillId="41" borderId="79" xfId="0" applyFont="1" applyFill="1" applyBorder="1" applyAlignment="1">
      <alignment horizontal="center" vertical="center" textRotation="90" wrapText="1"/>
    </xf>
    <xf numFmtId="0" fontId="119" fillId="42" borderId="55" xfId="0" applyFont="1" applyFill="1" applyBorder="1" applyAlignment="1">
      <alignment horizontal="center" vertical="center" textRotation="90" wrapText="1"/>
    </xf>
    <xf numFmtId="0" fontId="119" fillId="42" borderId="78" xfId="0" applyFont="1" applyFill="1" applyBorder="1" applyAlignment="1">
      <alignment horizontal="center" vertical="center" textRotation="90" wrapText="1"/>
    </xf>
    <xf numFmtId="0" fontId="119" fillId="42" borderId="79" xfId="0" applyFont="1" applyFill="1" applyBorder="1" applyAlignment="1">
      <alignment horizontal="center" vertical="center" textRotation="90" wrapText="1"/>
    </xf>
    <xf numFmtId="0" fontId="119" fillId="43" borderId="55" xfId="0" applyFont="1" applyFill="1" applyBorder="1" applyAlignment="1">
      <alignment horizontal="center" vertical="center" textRotation="90" wrapText="1"/>
    </xf>
    <xf numFmtId="0" fontId="119" fillId="43" borderId="78" xfId="0" applyFont="1" applyFill="1" applyBorder="1" applyAlignment="1">
      <alignment horizontal="center" vertical="center" textRotation="90" wrapText="1"/>
    </xf>
    <xf numFmtId="0" fontId="123" fillId="39" borderId="78" xfId="0" applyFont="1" applyFill="1" applyBorder="1" applyAlignment="1">
      <alignment horizontal="center" vertical="center" textRotation="90" wrapText="1"/>
    </xf>
    <xf numFmtId="0" fontId="123" fillId="39" borderId="79" xfId="0" applyFont="1" applyFill="1" applyBorder="1" applyAlignment="1">
      <alignment horizontal="center" vertical="center" textRotation="90" wrapText="1"/>
    </xf>
    <xf numFmtId="0" fontId="124" fillId="12" borderId="80" xfId="0" applyFont="1" applyFill="1" applyBorder="1" applyAlignment="1">
      <alignment horizontal="center" vertical="center" wrapText="1"/>
    </xf>
    <xf numFmtId="0" fontId="119" fillId="39" borderId="78" xfId="77" applyFont="1" applyFill="1" applyBorder="1" applyAlignment="1">
      <alignment horizontal="center" vertical="center" textRotation="90" wrapText="1"/>
    </xf>
    <xf numFmtId="2" fontId="122" fillId="10" borderId="67" xfId="0" applyNumberFormat="1" applyFont="1" applyFill="1" applyBorder="1" applyAlignment="1">
      <alignment horizontal="center" vertical="center" wrapText="1"/>
    </xf>
    <xf numFmtId="2" fontId="122" fillId="10" borderId="33" xfId="0" applyNumberFormat="1" applyFont="1" applyFill="1" applyBorder="1" applyAlignment="1">
      <alignment horizontal="center" vertical="center" wrapText="1"/>
    </xf>
    <xf numFmtId="2" fontId="122" fillId="10" borderId="69" xfId="0" applyNumberFormat="1" applyFont="1" applyFill="1" applyBorder="1" applyAlignment="1">
      <alignment horizontal="center" vertical="center" wrapText="1"/>
    </xf>
    <xf numFmtId="0" fontId="122" fillId="7" borderId="67" xfId="0" applyFont="1" applyFill="1" applyBorder="1" applyAlignment="1">
      <alignment horizontal="center" vertical="center"/>
    </xf>
    <xf numFmtId="0" fontId="122" fillId="7" borderId="33" xfId="0" applyFont="1" applyFill="1" applyBorder="1" applyAlignment="1">
      <alignment horizontal="center" vertical="center"/>
    </xf>
    <xf numFmtId="0" fontId="122" fillId="7" borderId="69" xfId="0" applyFont="1" applyFill="1" applyBorder="1" applyAlignment="1">
      <alignment horizontal="center" vertical="center"/>
    </xf>
    <xf numFmtId="0" fontId="122" fillId="9" borderId="76" xfId="0" applyFont="1" applyFill="1" applyBorder="1" applyAlignment="1">
      <alignment horizontal="center" vertical="center" wrapText="1"/>
    </xf>
    <xf numFmtId="0" fontId="122" fillId="9" borderId="62" xfId="0" applyFont="1" applyFill="1" applyBorder="1" applyAlignment="1">
      <alignment horizontal="center" vertical="center"/>
    </xf>
    <xf numFmtId="2" fontId="114" fillId="8" borderId="76" xfId="0" applyNumberFormat="1" applyFont="1" applyFill="1" applyBorder="1" applyAlignment="1">
      <alignment horizontal="center" vertical="center" wrapText="1"/>
    </xf>
    <xf numFmtId="2" fontId="114" fillId="8" borderId="80" xfId="0" applyNumberFormat="1" applyFont="1" applyFill="1" applyBorder="1" applyAlignment="1">
      <alignment horizontal="center" vertical="center"/>
    </xf>
    <xf numFmtId="2" fontId="114" fillId="8" borderId="62" xfId="0" applyNumberFormat="1" applyFont="1" applyFill="1" applyBorder="1" applyAlignment="1">
      <alignment horizontal="center" vertical="center"/>
    </xf>
    <xf numFmtId="0" fontId="122" fillId="12" borderId="33" xfId="0" applyFont="1" applyFill="1" applyBorder="1" applyAlignment="1">
      <alignment horizontal="center" vertical="center" wrapText="1"/>
    </xf>
    <xf numFmtId="0" fontId="122" fillId="12" borderId="69" xfId="0" applyFont="1" applyFill="1" applyBorder="1" applyAlignment="1">
      <alignment horizontal="center" vertical="center" wrapText="1"/>
    </xf>
    <xf numFmtId="0" fontId="119" fillId="42" borderId="78" xfId="77" applyFont="1" applyFill="1" applyBorder="1" applyAlignment="1">
      <alignment horizontal="center" vertical="center" textRotation="90" wrapText="1"/>
    </xf>
    <xf numFmtId="0" fontId="125" fillId="15" borderId="54" xfId="0" applyFont="1" applyFill="1" applyBorder="1" applyAlignment="1">
      <alignment horizontal="center" vertical="center" wrapText="1"/>
    </xf>
    <xf numFmtId="0" fontId="107" fillId="15" borderId="54" xfId="0" applyFont="1" applyFill="1" applyBorder="1" applyAlignment="1">
      <alignment horizontal="center" vertical="center" wrapText="1"/>
    </xf>
    <xf numFmtId="0" fontId="112" fillId="15" borderId="81" xfId="0" applyFont="1" applyFill="1" applyBorder="1" applyAlignment="1">
      <alignment horizontal="center" vertical="center" wrapText="1"/>
    </xf>
    <xf numFmtId="0" fontId="112" fillId="15" borderId="82" xfId="0" applyFont="1" applyFill="1" applyBorder="1" applyAlignment="1">
      <alignment horizontal="center" vertical="center" wrapText="1"/>
    </xf>
    <xf numFmtId="0" fontId="126" fillId="15" borderId="83" xfId="0" applyFont="1" applyFill="1" applyBorder="1" applyAlignment="1">
      <alignment horizontal="center" vertical="center" wrapText="1"/>
    </xf>
    <xf numFmtId="0" fontId="126" fillId="15" borderId="84" xfId="0" applyFont="1" applyFill="1" applyBorder="1" applyAlignment="1">
      <alignment horizontal="center" vertical="center" wrapText="1"/>
    </xf>
    <xf numFmtId="0" fontId="126" fillId="15" borderId="85" xfId="0" applyFont="1" applyFill="1" applyBorder="1" applyAlignment="1">
      <alignment horizontal="center" vertical="center" wrapText="1"/>
    </xf>
    <xf numFmtId="0" fontId="107" fillId="15" borderId="81" xfId="0" applyFont="1" applyFill="1" applyBorder="1" applyAlignment="1">
      <alignment horizontal="center" vertical="center" wrapText="1"/>
    </xf>
    <xf numFmtId="0" fontId="107" fillId="15" borderId="82" xfId="0" applyFont="1" applyFill="1" applyBorder="1" applyAlignment="1">
      <alignment horizontal="center" vertical="center" wrapText="1"/>
    </xf>
  </cellXfs>
  <cellStyles count="153">
    <cellStyle name="Normal" xfId="0"/>
    <cellStyle name="_Impl" xfId="15"/>
    <cellStyle name="_implem_perc" xfId="16"/>
    <cellStyle name="_implementer" xfId="17"/>
    <cellStyle name="_number" xfId="18"/>
    <cellStyle name="_TB_Calc_number" xfId="19"/>
    <cellStyle name="_TB_Calc_numbercrrncy" xfId="20"/>
    <cellStyle name="_TB_Calc_percent" xfId="21"/>
    <cellStyle name="_TB_chktext" xfId="22"/>
    <cellStyle name="_TB_costresults1" xfId="23"/>
    <cellStyle name="_TB_def_number" xfId="24"/>
    <cellStyle name="_TB_def_number 2" xfId="25"/>
    <cellStyle name="_TB_def_numbercrrcy" xfId="26"/>
    <cellStyle name="_TB_def_numbercrrcy 2" xfId="27"/>
    <cellStyle name="_TB_def_percent" xfId="28"/>
    <cellStyle name="_TB_def_percent 2" xfId="29"/>
    <cellStyle name="_TB_idcountry" xfId="30"/>
    <cellStyle name="_TB_input_number" xfId="31"/>
    <cellStyle name="_TB_input_percent" xfId="32"/>
    <cellStyle name="_TB_navigation" xfId="33"/>
    <cellStyle name="_TB_navigation__epibyregion" xfId="34"/>
    <cellStyle name="_TB_results1" xfId="35"/>
    <cellStyle name="_TB_results1_epi" xfId="36"/>
    <cellStyle name="_TB_sheettitle" xfId="37"/>
    <cellStyle name="_TB_subtitle1" xfId="38"/>
    <cellStyle name="_TB_subtitle1__costbycountry" xfId="39"/>
    <cellStyle name="_TB_subtitle1_2.1 TB HIV" xfId="40"/>
    <cellStyle name="_TB_subtitle1_Unit costs new March 2010" xfId="41"/>
    <cellStyle name="_TB_subtitle2" xfId="42"/>
    <cellStyle name="_TB_textunprotect" xfId="43"/>
    <cellStyle name="_TB_textunprotect 2" xfId="44"/>
    <cellStyle name="_TB_textunprotect__costbycountry" xfId="45"/>
    <cellStyle name="_TB_textunprotect_all" xfId="46"/>
    <cellStyle name="_TB_textunprotect_GovHE" xfId="47"/>
    <cellStyle name="_TB_textunprotect_Unit costs new March 2010" xfId="48"/>
    <cellStyle name="_TB_years" xfId="49"/>
    <cellStyle name="_TB_years 2" xfId="50"/>
    <cellStyle name="20% - Accent1" xfId="51"/>
    <cellStyle name="20% - Accent2" xfId="52"/>
    <cellStyle name="20% - Accent3" xfId="53"/>
    <cellStyle name="20% - Accent4" xfId="54"/>
    <cellStyle name="20% - Accent5" xfId="55"/>
    <cellStyle name="20% - Accent6" xfId="56"/>
    <cellStyle name="40% - Accent1" xfId="57"/>
    <cellStyle name="40% - Accent2" xfId="58"/>
    <cellStyle name="40% - Accent3" xfId="59"/>
    <cellStyle name="40% - Accent4" xfId="60"/>
    <cellStyle name="40% - Accent5" xfId="61"/>
    <cellStyle name="40% - Accent6"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omma 2" xfId="80"/>
    <cellStyle name="Comma 2 2" xfId="81"/>
    <cellStyle name="Comma 2 2 2" xfId="82"/>
    <cellStyle name="Comma 2 3" xfId="83"/>
    <cellStyle name="Comma 3" xfId="84"/>
    <cellStyle name="Comma 3 2" xfId="85"/>
    <cellStyle name="Comma 3 3" xfId="86"/>
    <cellStyle name="Comma 3 3 2" xfId="87"/>
    <cellStyle name="Comma 3 4" xfId="88"/>
    <cellStyle name="Currency" xfId="89"/>
    <cellStyle name="Currency [0]" xfId="90"/>
    <cellStyle name="Currency 2" xfId="91"/>
    <cellStyle name="Currency 2 2" xfId="92"/>
    <cellStyle name="Currency 2 3" xfId="93"/>
    <cellStyle name="Currency 2 3 2" xfId="94"/>
    <cellStyle name="Currency 2 3 2 2" xfId="95"/>
    <cellStyle name="Currency 2 3 3" xfId="96"/>
    <cellStyle name="Currency 3" xfId="97"/>
    <cellStyle name="Currency 4" xfId="98"/>
    <cellStyle name="Dezimal 2" xfId="99"/>
    <cellStyle name="Euro" xfId="100"/>
    <cellStyle name="Euro 2" xfId="101"/>
    <cellStyle name="Excel Built-in Normal" xfId="102"/>
    <cellStyle name="Excel Built-in Normal 2" xfId="103"/>
    <cellStyle name="Explanatory Text" xfId="104"/>
    <cellStyle name="Followed Hyperlink" xfId="105"/>
    <cellStyle name="Good" xfId="106"/>
    <cellStyle name="Heading 1" xfId="107"/>
    <cellStyle name="Heading 2" xfId="108"/>
    <cellStyle name="Heading 3" xfId="109"/>
    <cellStyle name="Heading 4" xfId="110"/>
    <cellStyle name="Hyperlink" xfId="111"/>
    <cellStyle name="Hyperlink 2" xfId="112"/>
    <cellStyle name="Hyperlink 3" xfId="113"/>
    <cellStyle name="Input" xfId="114"/>
    <cellStyle name="Linked Cell" xfId="115"/>
    <cellStyle name="Neutral" xfId="116"/>
    <cellStyle name="Normal 10" xfId="117"/>
    <cellStyle name="Normal 10 2" xfId="118"/>
    <cellStyle name="Normal 11" xfId="119"/>
    <cellStyle name="Normal 12" xfId="120"/>
    <cellStyle name="Normal 13" xfId="121"/>
    <cellStyle name="Normal 14" xfId="122"/>
    <cellStyle name="Normal 15" xfId="123"/>
    <cellStyle name="Normal 2" xfId="124"/>
    <cellStyle name="Normal 2 2" xfId="125"/>
    <cellStyle name="Normal 2 2 2" xfId="126"/>
    <cellStyle name="Normal 2 2 3" xfId="127"/>
    <cellStyle name="Normal 2 3" xfId="128"/>
    <cellStyle name="Normal 2 4" xfId="129"/>
    <cellStyle name="Normal 2 4 2" xfId="130"/>
    <cellStyle name="Normal 2 5" xfId="131"/>
    <cellStyle name="Normal 2 6" xfId="132"/>
    <cellStyle name="Normal 3" xfId="133"/>
    <cellStyle name="Normal 3 2" xfId="134"/>
    <cellStyle name="Normal 3 2 2" xfId="135"/>
    <cellStyle name="Normal 3 3" xfId="136"/>
    <cellStyle name="Normal 3 4" xfId="137"/>
    <cellStyle name="Normal 33" xfId="138"/>
    <cellStyle name="Normal 4" xfId="139"/>
    <cellStyle name="Normal 5" xfId="140"/>
    <cellStyle name="Normal 5 2" xfId="141"/>
    <cellStyle name="Normal 6" xfId="142"/>
    <cellStyle name="Normal 6 2" xfId="143"/>
    <cellStyle name="Normal 7" xfId="144"/>
    <cellStyle name="Normal 7 2" xfId="145"/>
    <cellStyle name="Normal 7 3" xfId="146"/>
    <cellStyle name="Normal 8" xfId="147"/>
    <cellStyle name="Normal 8 2" xfId="148"/>
    <cellStyle name="Normal 9" xfId="149"/>
    <cellStyle name="Note" xfId="150"/>
    <cellStyle name="Output" xfId="151"/>
    <cellStyle name="Percent" xfId="152"/>
    <cellStyle name="Percent 2" xfId="153"/>
    <cellStyle name="pivotTableThousands" xfId="154"/>
    <cellStyle name="Standard 2" xfId="155"/>
    <cellStyle name="Standard 2 2" xfId="156"/>
    <cellStyle name="Standard 2 2 2" xfId="157"/>
    <cellStyle name="Style 1" xfId="158"/>
    <cellStyle name="TB_input_numbercrrcy" xfId="159"/>
    <cellStyle name="Title" xfId="160"/>
    <cellStyle name="Total" xfId="161"/>
    <cellStyle name="Währung 2" xfId="162"/>
    <cellStyle name="Währung 3" xfId="163"/>
    <cellStyle name="Währung 4" xfId="164"/>
    <cellStyle name="Warning Text" xfId="165"/>
    <cellStyle name="常规_China_Form" xfId="166"/>
  </cellStyles>
  <dxfs count="10">
    <dxf/>
    <dxf/>
    <dxf/>
    <dxf>
      <font>
        <color theme="6" tint="0.5999600291252136"/>
      </font>
    </dxf>
    <dxf>
      <font>
        <color theme="6" tint="0.7999799847602844"/>
      </font>
    </dxf>
    <dxf/>
    <dxf>
      <font>
        <color theme="6" tint="0.5999600291252136"/>
      </font>
    </dxf>
    <dxf>
      <font>
        <color theme="6" tint="0.5999600291252136"/>
      </font>
    </dxf>
    <dxf>
      <font>
        <color theme="6" tint="0.7999799847602844"/>
      </font>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Order Summary'!A1" /><Relationship Id="rId3" Type="http://schemas.openxmlformats.org/officeDocument/2006/relationships/hyperlink" Target="#'Order Summary'!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iagnostics Ordering list'!A1" /><Relationship Id="rId3" Type="http://schemas.openxmlformats.org/officeDocument/2006/relationships/hyperlink" Target="#'Diagnostics Ordering lis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2</xdr:col>
      <xdr:colOff>2609850</xdr:colOff>
      <xdr:row>0</xdr:row>
      <xdr:rowOff>1247775</xdr:rowOff>
    </xdr:to>
    <xdr:pic>
      <xdr:nvPicPr>
        <xdr:cNvPr id="1" name="Picture 1">
          <a:hlinkClick r:id="rId3"/>
        </xdr:cNvPr>
        <xdr:cNvPicPr preferRelativeResize="1">
          <a:picLocks noChangeAspect="1"/>
        </xdr:cNvPicPr>
      </xdr:nvPicPr>
      <xdr:blipFill>
        <a:blip r:embed="rId1"/>
        <a:stretch>
          <a:fillRect/>
        </a:stretch>
      </xdr:blipFill>
      <xdr:spPr>
        <a:xfrm>
          <a:off x="142875" y="104775"/>
          <a:ext cx="413385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57150</xdr:rowOff>
    </xdr:from>
    <xdr:to>
      <xdr:col>0</xdr:col>
      <xdr:colOff>3067050</xdr:colOff>
      <xdr:row>0</xdr:row>
      <xdr:rowOff>971550</xdr:rowOff>
    </xdr:to>
    <xdr:pic>
      <xdr:nvPicPr>
        <xdr:cNvPr id="1" name="Picture 2">
          <a:hlinkClick r:id="rId3"/>
        </xdr:cNvPr>
        <xdr:cNvPicPr preferRelativeResize="1">
          <a:picLocks noChangeAspect="1"/>
        </xdr:cNvPicPr>
      </xdr:nvPicPr>
      <xdr:blipFill>
        <a:blip r:embed="rId1"/>
        <a:stretch>
          <a:fillRect/>
        </a:stretch>
      </xdr:blipFill>
      <xdr:spPr>
        <a:xfrm>
          <a:off x="247650" y="57150"/>
          <a:ext cx="28194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Docs%20Sync\UNITAID\Countries\India\IND-GR-12-2914%20-%202950%2037%20labs%20Q4%202012%20Q%201%202013\Obsolete\Data%20for%20Ordering%20Q4%202012%20Q1%202013%20India%20V1_India_12NO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Users\meigna_pau\AppData\Local\Microsoft\Windows\Temporary%20Internet%20Files\Content.Outlook\WOZ68Q3R\Annex%202-%20Laboratory%20List%20%20for%20EOI%20-%20March%202013%20-%20EXPANDx-TB%20Projec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WORK%20DOCUMENT\UNITAID\Procurement%20document\Product%20List\EXPANDx-TB%20-%20Ordering%20List%20with%20calculation%20tool-%202013%20(V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of Items"/>
      <sheetName val="Shipment Planning"/>
      <sheetName val="Shipment volume"/>
      <sheetName val="Shipment volume TTM"/>
      <sheetName val="Forecast II-2012-13"/>
      <sheetName val="Procurement Quantities"/>
      <sheetName val="Forecast II-2012-13 backup"/>
      <sheetName val="Procurement Quantities backup"/>
      <sheetName val="List for PRF OMS"/>
      <sheetName val="Calculation variables"/>
      <sheetName val="LAB CONTACT_40 LABS"/>
    </sheetNames>
    <sheetDataSet>
      <sheetData sheetId="5">
        <row r="1">
          <cell r="E1" t="str">
            <v>Unit / pack</v>
          </cell>
        </row>
        <row r="5">
          <cell r="D5" t="str">
            <v>Total Number of Staff LC + LPA</v>
          </cell>
          <cell r="F5">
            <v>8</v>
          </cell>
          <cell r="G5">
            <v>7</v>
          </cell>
          <cell r="H5">
            <v>9</v>
          </cell>
          <cell r="I5">
            <v>6</v>
          </cell>
          <cell r="J5">
            <v>7</v>
          </cell>
          <cell r="K5">
            <v>9</v>
          </cell>
          <cell r="L5">
            <v>6</v>
          </cell>
          <cell r="M5">
            <v>6</v>
          </cell>
          <cell r="N5">
            <v>3</v>
          </cell>
          <cell r="O5">
            <v>6</v>
          </cell>
          <cell r="P5">
            <v>3</v>
          </cell>
          <cell r="Q5">
            <v>6</v>
          </cell>
          <cell r="R5">
            <v>6</v>
          </cell>
          <cell r="S5">
            <v>6</v>
          </cell>
          <cell r="T5">
            <v>3</v>
          </cell>
          <cell r="U5">
            <v>6</v>
          </cell>
          <cell r="V5">
            <v>4</v>
          </cell>
          <cell r="W5">
            <v>7</v>
          </cell>
          <cell r="X5">
            <v>6</v>
          </cell>
          <cell r="Y5">
            <v>4</v>
          </cell>
          <cell r="Z5">
            <v>5</v>
          </cell>
          <cell r="AA5">
            <v>6</v>
          </cell>
          <cell r="AB5">
            <v>6</v>
          </cell>
          <cell r="AC5">
            <v>7</v>
          </cell>
          <cell r="AD5">
            <v>3</v>
          </cell>
          <cell r="AE5">
            <v>7</v>
          </cell>
          <cell r="AF5">
            <v>6</v>
          </cell>
          <cell r="AG5">
            <v>5</v>
          </cell>
          <cell r="AH5">
            <v>5</v>
          </cell>
          <cell r="AI5">
            <v>5</v>
          </cell>
          <cell r="AJ5">
            <v>6</v>
          </cell>
          <cell r="AK5">
            <v>6</v>
          </cell>
          <cell r="AL5">
            <v>6</v>
          </cell>
          <cell r="AM5">
            <v>4</v>
          </cell>
          <cell r="AN5">
            <v>4</v>
          </cell>
          <cell r="AO5">
            <v>7</v>
          </cell>
          <cell r="AP5">
            <v>4</v>
          </cell>
        </row>
        <row r="6">
          <cell r="D6" t="str">
            <v>Expected/ actual number of Biosafety Cabinets</v>
          </cell>
          <cell r="F6">
            <v>2</v>
          </cell>
          <cell r="G6">
            <v>2</v>
          </cell>
          <cell r="H6">
            <v>2</v>
          </cell>
          <cell r="I6">
            <v>2</v>
          </cell>
          <cell r="J6">
            <v>2</v>
          </cell>
          <cell r="K6">
            <v>2</v>
          </cell>
          <cell r="L6">
            <v>5</v>
          </cell>
          <cell r="M6">
            <v>2</v>
          </cell>
          <cell r="N6">
            <v>2</v>
          </cell>
          <cell r="O6">
            <v>2</v>
          </cell>
          <cell r="P6">
            <v>2</v>
          </cell>
          <cell r="Q6">
            <v>2</v>
          </cell>
          <cell r="R6">
            <v>6</v>
          </cell>
          <cell r="S6">
            <v>6</v>
          </cell>
          <cell r="T6">
            <v>2</v>
          </cell>
          <cell r="U6">
            <v>2</v>
          </cell>
          <cell r="V6">
            <v>3</v>
          </cell>
          <cell r="W6">
            <v>2</v>
          </cell>
          <cell r="X6">
            <v>2</v>
          </cell>
          <cell r="Y6">
            <v>2</v>
          </cell>
          <cell r="Z6">
            <v>4</v>
          </cell>
          <cell r="AA6">
            <v>7</v>
          </cell>
          <cell r="AB6">
            <v>7</v>
          </cell>
          <cell r="AC6">
            <v>2</v>
          </cell>
          <cell r="AD6">
            <v>2</v>
          </cell>
          <cell r="AE6">
            <v>2</v>
          </cell>
          <cell r="AF6">
            <v>3</v>
          </cell>
          <cell r="AG6">
            <v>2</v>
          </cell>
          <cell r="AH6">
            <v>4</v>
          </cell>
          <cell r="AI6">
            <v>2</v>
          </cell>
          <cell r="AJ6">
            <v>3</v>
          </cell>
          <cell r="AK6">
            <v>3</v>
          </cell>
          <cell r="AL6">
            <v>2</v>
          </cell>
          <cell r="AM6">
            <v>4</v>
          </cell>
          <cell r="AN6">
            <v>2</v>
          </cell>
          <cell r="AO6">
            <v>2</v>
          </cell>
          <cell r="AP6">
            <v>2</v>
          </cell>
        </row>
        <row r="10">
          <cell r="D10" t="str">
            <v>Total Number of LPA Batch</v>
          </cell>
          <cell r="F10">
            <v>234</v>
          </cell>
          <cell r="G10">
            <v>78</v>
          </cell>
          <cell r="H10">
            <v>78</v>
          </cell>
          <cell r="I10">
            <v>104</v>
          </cell>
          <cell r="J10">
            <v>52</v>
          </cell>
          <cell r="K10">
            <v>130</v>
          </cell>
          <cell r="L10">
            <v>104</v>
          </cell>
          <cell r="M10">
            <v>104</v>
          </cell>
          <cell r="N10">
            <v>26</v>
          </cell>
          <cell r="O10">
            <v>104</v>
          </cell>
          <cell r="P10">
            <v>26</v>
          </cell>
          <cell r="Q10">
            <v>52</v>
          </cell>
          <cell r="R10">
            <v>78</v>
          </cell>
          <cell r="S10">
            <v>78</v>
          </cell>
          <cell r="T10">
            <v>52</v>
          </cell>
          <cell r="U10">
            <v>52</v>
          </cell>
          <cell r="V10">
            <v>182</v>
          </cell>
          <cell r="W10">
            <v>78</v>
          </cell>
          <cell r="X10">
            <v>78</v>
          </cell>
          <cell r="Y10">
            <v>26</v>
          </cell>
          <cell r="Z10">
            <v>52</v>
          </cell>
          <cell r="AA10">
            <v>26</v>
          </cell>
          <cell r="AB10">
            <v>78</v>
          </cell>
          <cell r="AC10">
            <v>78</v>
          </cell>
          <cell r="AD10">
            <v>52</v>
          </cell>
          <cell r="AE10">
            <v>104</v>
          </cell>
          <cell r="AF10">
            <v>130</v>
          </cell>
          <cell r="AG10">
            <v>26</v>
          </cell>
          <cell r="AH10">
            <v>52</v>
          </cell>
          <cell r="AI10">
            <v>26</v>
          </cell>
          <cell r="AJ10">
            <v>52</v>
          </cell>
          <cell r="AK10">
            <v>52</v>
          </cell>
          <cell r="AL10">
            <v>130</v>
          </cell>
          <cell r="AM10">
            <v>26</v>
          </cell>
          <cell r="AN10">
            <v>52</v>
          </cell>
          <cell r="AO10">
            <v>234</v>
          </cell>
          <cell r="AP10">
            <v>26</v>
          </cell>
        </row>
        <row r="14">
          <cell r="C14" t="str">
            <v>Processing -sample to test and batch per laboratory</v>
          </cell>
          <cell r="D14" t="str">
            <v>Number of Processing samples</v>
          </cell>
          <cell r="F14">
            <v>9484</v>
          </cell>
          <cell r="G14">
            <v>2520</v>
          </cell>
          <cell r="H14">
            <v>3182</v>
          </cell>
          <cell r="I14">
            <v>3584</v>
          </cell>
          <cell r="J14">
            <v>1408</v>
          </cell>
          <cell r="K14">
            <v>5086</v>
          </cell>
          <cell r="L14">
            <v>4296</v>
          </cell>
          <cell r="M14">
            <v>4471</v>
          </cell>
          <cell r="N14">
            <v>264</v>
          </cell>
          <cell r="O14">
            <v>4332</v>
          </cell>
          <cell r="P14">
            <v>973</v>
          </cell>
          <cell r="Q14">
            <v>2016</v>
          </cell>
          <cell r="R14">
            <v>2772</v>
          </cell>
          <cell r="S14">
            <v>2551</v>
          </cell>
          <cell r="T14">
            <v>2322</v>
          </cell>
          <cell r="U14">
            <v>1615</v>
          </cell>
          <cell r="V14">
            <v>7226</v>
          </cell>
          <cell r="W14">
            <v>2505</v>
          </cell>
          <cell r="X14">
            <v>3479</v>
          </cell>
          <cell r="Y14">
            <v>506</v>
          </cell>
          <cell r="Z14">
            <v>1440</v>
          </cell>
          <cell r="AA14">
            <v>1018</v>
          </cell>
          <cell r="AB14">
            <v>3364</v>
          </cell>
          <cell r="AC14">
            <v>3428</v>
          </cell>
          <cell r="AD14">
            <v>1304</v>
          </cell>
          <cell r="AE14">
            <v>4589</v>
          </cell>
          <cell r="AF14">
            <v>4918</v>
          </cell>
          <cell r="AG14">
            <v>292</v>
          </cell>
          <cell r="AH14">
            <v>1538</v>
          </cell>
          <cell r="AI14">
            <v>211</v>
          </cell>
          <cell r="AJ14">
            <v>1369</v>
          </cell>
          <cell r="AK14">
            <v>1695</v>
          </cell>
          <cell r="AL14">
            <v>5611</v>
          </cell>
          <cell r="AM14">
            <v>668</v>
          </cell>
          <cell r="AN14">
            <v>1587</v>
          </cell>
          <cell r="AO14">
            <v>9884</v>
          </cell>
          <cell r="AP14">
            <v>412</v>
          </cell>
          <cell r="AQ14">
            <v>107920</v>
          </cell>
        </row>
        <row r="16">
          <cell r="C16" t="str">
            <v>TB Culture and DST - number of sample to test per laboratory</v>
          </cell>
          <cell r="D16" t="str">
            <v>Number of Month LC is done for the period</v>
          </cell>
          <cell r="F16">
            <v>6</v>
          </cell>
          <cell r="G16">
            <v>6</v>
          </cell>
          <cell r="H16">
            <v>6</v>
          </cell>
          <cell r="I16">
            <v>6</v>
          </cell>
          <cell r="J16">
            <v>6</v>
          </cell>
          <cell r="K16">
            <v>6</v>
          </cell>
          <cell r="L16">
            <v>6</v>
          </cell>
          <cell r="M16">
            <v>6</v>
          </cell>
          <cell r="N16">
            <v>0</v>
          </cell>
          <cell r="O16">
            <v>6</v>
          </cell>
          <cell r="P16">
            <v>0</v>
          </cell>
          <cell r="Q16">
            <v>6</v>
          </cell>
          <cell r="R16">
            <v>6</v>
          </cell>
          <cell r="S16">
            <v>6</v>
          </cell>
          <cell r="T16">
            <v>6</v>
          </cell>
          <cell r="U16">
            <v>6</v>
          </cell>
          <cell r="V16">
            <v>0</v>
          </cell>
          <cell r="W16">
            <v>6</v>
          </cell>
          <cell r="X16">
            <v>6</v>
          </cell>
          <cell r="Y16">
            <v>0</v>
          </cell>
          <cell r="Z16">
            <v>6</v>
          </cell>
          <cell r="AA16">
            <v>6</v>
          </cell>
          <cell r="AB16">
            <v>6</v>
          </cell>
          <cell r="AC16">
            <v>6</v>
          </cell>
          <cell r="AD16">
            <v>6</v>
          </cell>
          <cell r="AE16">
            <v>6</v>
          </cell>
          <cell r="AF16">
            <v>6</v>
          </cell>
          <cell r="AG16">
            <v>6</v>
          </cell>
          <cell r="AH16">
            <v>6</v>
          </cell>
          <cell r="AI16">
            <v>6</v>
          </cell>
          <cell r="AJ16">
            <v>6</v>
          </cell>
          <cell r="AK16">
            <v>6</v>
          </cell>
          <cell r="AL16">
            <v>6</v>
          </cell>
          <cell r="AM16">
            <v>6</v>
          </cell>
          <cell r="AN16">
            <v>0</v>
          </cell>
          <cell r="AO16">
            <v>6</v>
          </cell>
          <cell r="AP16">
            <v>6</v>
          </cell>
        </row>
        <row r="17">
          <cell r="D17" t="str">
            <v>Total Solid culture for follow up</v>
          </cell>
          <cell r="F17">
            <v>12888</v>
          </cell>
          <cell r="G17">
            <v>2592</v>
          </cell>
          <cell r="H17">
            <v>5064</v>
          </cell>
          <cell r="I17">
            <v>4284</v>
          </cell>
          <cell r="J17">
            <v>1872</v>
          </cell>
          <cell r="K17">
            <v>8232</v>
          </cell>
          <cell r="L17">
            <v>6432</v>
          </cell>
          <cell r="M17">
            <v>7368</v>
          </cell>
          <cell r="N17">
            <v>485</v>
          </cell>
          <cell r="O17">
            <v>5544</v>
          </cell>
          <cell r="P17">
            <v>1407</v>
          </cell>
          <cell r="Q17">
            <v>2832</v>
          </cell>
          <cell r="R17">
            <v>3744</v>
          </cell>
          <cell r="S17">
            <v>3864</v>
          </cell>
          <cell r="T17">
            <v>3957</v>
          </cell>
          <cell r="U17">
            <v>2604</v>
          </cell>
          <cell r="V17">
            <v>11238</v>
          </cell>
          <cell r="W17">
            <v>3288</v>
          </cell>
          <cell r="X17">
            <v>4056</v>
          </cell>
          <cell r="Y17">
            <v>942</v>
          </cell>
          <cell r="Z17">
            <v>2328</v>
          </cell>
          <cell r="AA17">
            <v>1752</v>
          </cell>
          <cell r="AB17">
            <v>5376</v>
          </cell>
          <cell r="AC17">
            <v>4728</v>
          </cell>
          <cell r="AD17">
            <v>1932</v>
          </cell>
          <cell r="AE17">
            <v>7032</v>
          </cell>
          <cell r="AF17">
            <v>7992</v>
          </cell>
          <cell r="AG17">
            <v>432</v>
          </cell>
          <cell r="AH17">
            <v>2184</v>
          </cell>
          <cell r="AI17">
            <v>348</v>
          </cell>
          <cell r="AJ17">
            <v>1824</v>
          </cell>
          <cell r="AK17">
            <v>2568</v>
          </cell>
          <cell r="AL17">
            <v>6420</v>
          </cell>
          <cell r="AM17">
            <v>67</v>
          </cell>
          <cell r="AN17">
            <v>2742</v>
          </cell>
          <cell r="AO17">
            <v>15600</v>
          </cell>
          <cell r="AP17">
            <v>744</v>
          </cell>
          <cell r="AQ17">
            <v>156762</v>
          </cell>
        </row>
        <row r="18">
          <cell r="D18" t="str">
            <v>Number of processing Batch fo solid culture</v>
          </cell>
          <cell r="F18">
            <v>97</v>
          </cell>
          <cell r="G18">
            <v>20</v>
          </cell>
          <cell r="H18">
            <v>38</v>
          </cell>
          <cell r="I18">
            <v>32</v>
          </cell>
          <cell r="J18">
            <v>14</v>
          </cell>
          <cell r="K18">
            <v>62</v>
          </cell>
          <cell r="L18">
            <v>49</v>
          </cell>
          <cell r="M18">
            <v>56</v>
          </cell>
          <cell r="N18">
            <v>4</v>
          </cell>
          <cell r="O18">
            <v>42</v>
          </cell>
          <cell r="P18">
            <v>11</v>
          </cell>
          <cell r="Q18">
            <v>22</v>
          </cell>
          <cell r="R18">
            <v>28</v>
          </cell>
          <cell r="S18">
            <v>29</v>
          </cell>
          <cell r="T18">
            <v>30</v>
          </cell>
          <cell r="U18">
            <v>20</v>
          </cell>
          <cell r="V18">
            <v>84</v>
          </cell>
          <cell r="W18">
            <v>25</v>
          </cell>
          <cell r="X18">
            <v>31</v>
          </cell>
          <cell r="Y18">
            <v>8</v>
          </cell>
          <cell r="Z18">
            <v>18</v>
          </cell>
          <cell r="AA18">
            <v>14</v>
          </cell>
          <cell r="AB18">
            <v>41</v>
          </cell>
          <cell r="AC18">
            <v>36</v>
          </cell>
          <cell r="AD18">
            <v>15</v>
          </cell>
          <cell r="AE18">
            <v>53</v>
          </cell>
          <cell r="AF18">
            <v>60</v>
          </cell>
          <cell r="AG18">
            <v>4</v>
          </cell>
          <cell r="AH18">
            <v>17</v>
          </cell>
          <cell r="AI18">
            <v>3</v>
          </cell>
          <cell r="AJ18">
            <v>14</v>
          </cell>
          <cell r="AK18">
            <v>20</v>
          </cell>
          <cell r="AL18">
            <v>48</v>
          </cell>
          <cell r="AM18">
            <v>1</v>
          </cell>
          <cell r="AN18">
            <v>21</v>
          </cell>
          <cell r="AO18">
            <v>117</v>
          </cell>
          <cell r="AP18">
            <v>6</v>
          </cell>
        </row>
        <row r="19">
          <cell r="D19" t="str">
            <v>Total LC</v>
          </cell>
          <cell r="F19">
            <v>5891</v>
          </cell>
          <cell r="G19">
            <v>668</v>
          </cell>
          <cell r="H19">
            <v>1470</v>
          </cell>
          <cell r="I19">
            <v>1368</v>
          </cell>
          <cell r="J19">
            <v>499</v>
          </cell>
          <cell r="K19">
            <v>3340</v>
          </cell>
          <cell r="L19">
            <v>1166</v>
          </cell>
          <cell r="M19">
            <v>1269</v>
          </cell>
          <cell r="N19">
            <v>0</v>
          </cell>
          <cell r="O19">
            <v>1121</v>
          </cell>
          <cell r="P19">
            <v>0</v>
          </cell>
          <cell r="Q19">
            <v>758</v>
          </cell>
          <cell r="R19">
            <v>1296</v>
          </cell>
          <cell r="S19">
            <v>1706</v>
          </cell>
          <cell r="T19">
            <v>0</v>
          </cell>
          <cell r="U19">
            <v>825</v>
          </cell>
          <cell r="V19">
            <v>0</v>
          </cell>
          <cell r="W19">
            <v>1463</v>
          </cell>
          <cell r="X19">
            <v>1542</v>
          </cell>
          <cell r="Y19">
            <v>0</v>
          </cell>
          <cell r="Z19">
            <v>1034</v>
          </cell>
          <cell r="AA19">
            <v>766</v>
          </cell>
          <cell r="AB19">
            <v>2399</v>
          </cell>
          <cell r="AC19">
            <v>1477</v>
          </cell>
          <cell r="AD19">
            <v>622</v>
          </cell>
          <cell r="AE19">
            <v>1997</v>
          </cell>
          <cell r="AF19">
            <v>3156</v>
          </cell>
          <cell r="AG19">
            <v>314</v>
          </cell>
          <cell r="AH19">
            <v>749</v>
          </cell>
          <cell r="AI19">
            <v>272</v>
          </cell>
          <cell r="AJ19">
            <v>702</v>
          </cell>
          <cell r="AK19">
            <v>753</v>
          </cell>
          <cell r="AL19">
            <v>1368</v>
          </cell>
          <cell r="AM19">
            <v>778</v>
          </cell>
          <cell r="AN19">
            <v>0</v>
          </cell>
          <cell r="AO19">
            <v>2489</v>
          </cell>
          <cell r="AP19">
            <v>345</v>
          </cell>
          <cell r="AQ19">
            <v>43603</v>
          </cell>
        </row>
        <row r="20">
          <cell r="D20" t="str">
            <v>Total DST</v>
          </cell>
          <cell r="F20">
            <v>949</v>
          </cell>
          <cell r="G20">
            <v>326</v>
          </cell>
          <cell r="H20">
            <v>366</v>
          </cell>
          <cell r="I20">
            <v>439</v>
          </cell>
          <cell r="J20">
            <v>272</v>
          </cell>
          <cell r="K20">
            <v>510</v>
          </cell>
          <cell r="L20">
            <v>415</v>
          </cell>
          <cell r="M20">
            <v>428</v>
          </cell>
          <cell r="N20">
            <v>0</v>
          </cell>
          <cell r="O20">
            <v>430</v>
          </cell>
          <cell r="P20">
            <v>0</v>
          </cell>
          <cell r="Q20">
            <v>101</v>
          </cell>
          <cell r="R20">
            <v>278</v>
          </cell>
          <cell r="S20">
            <v>256</v>
          </cell>
          <cell r="T20">
            <v>0</v>
          </cell>
          <cell r="U20">
            <v>301</v>
          </cell>
          <cell r="V20">
            <v>0</v>
          </cell>
          <cell r="W20">
            <v>252</v>
          </cell>
          <cell r="X20">
            <v>192</v>
          </cell>
          <cell r="Y20">
            <v>0</v>
          </cell>
          <cell r="Z20">
            <v>144</v>
          </cell>
          <cell r="AA20">
            <v>103</v>
          </cell>
          <cell r="AB20">
            <v>338</v>
          </cell>
          <cell r="AC20">
            <v>372</v>
          </cell>
          <cell r="AD20">
            <v>200</v>
          </cell>
          <cell r="AE20">
            <v>432</v>
          </cell>
          <cell r="AF20">
            <v>492</v>
          </cell>
          <cell r="AG20">
            <v>215</v>
          </cell>
          <cell r="AH20">
            <v>154</v>
          </cell>
          <cell r="AI20">
            <v>222</v>
          </cell>
          <cell r="AJ20">
            <v>268</v>
          </cell>
          <cell r="AK20">
            <v>370</v>
          </cell>
          <cell r="AL20">
            <v>517</v>
          </cell>
          <cell r="AM20">
            <v>68</v>
          </cell>
          <cell r="AN20">
            <v>0</v>
          </cell>
          <cell r="AO20">
            <v>695</v>
          </cell>
          <cell r="AP20">
            <v>242</v>
          </cell>
          <cell r="AQ20">
            <v>10347</v>
          </cell>
        </row>
        <row r="23">
          <cell r="E23">
            <v>0.5</v>
          </cell>
        </row>
        <row r="24">
          <cell r="E24">
            <v>1</v>
          </cell>
        </row>
        <row r="25">
          <cell r="E25">
            <v>1000</v>
          </cell>
        </row>
        <row r="26">
          <cell r="E26">
            <v>1000</v>
          </cell>
        </row>
        <row r="28">
          <cell r="E28">
            <v>1</v>
          </cell>
        </row>
        <row r="29">
          <cell r="E29">
            <v>1</v>
          </cell>
        </row>
        <row r="30">
          <cell r="E30">
            <v>0.1</v>
          </cell>
        </row>
        <row r="31">
          <cell r="E31">
            <v>1</v>
          </cell>
        </row>
        <row r="32">
          <cell r="E32">
            <v>500</v>
          </cell>
        </row>
        <row r="33">
          <cell r="E33">
            <v>500</v>
          </cell>
        </row>
        <row r="35">
          <cell r="C35">
            <v>106476</v>
          </cell>
          <cell r="D35" t="str">
            <v>Geno Type MTBDRplus (96 tests/kit), Version 2.0 (30496A)   </v>
          </cell>
          <cell r="E35">
            <v>96</v>
          </cell>
          <cell r="F35">
            <v>120</v>
          </cell>
          <cell r="G35">
            <v>33</v>
          </cell>
          <cell r="H35">
            <v>40</v>
          </cell>
          <cell r="I35">
            <v>47</v>
          </cell>
          <cell r="J35">
            <v>19</v>
          </cell>
          <cell r="K35">
            <v>65</v>
          </cell>
          <cell r="L35">
            <v>55</v>
          </cell>
          <cell r="M35">
            <v>56</v>
          </cell>
          <cell r="N35">
            <v>5</v>
          </cell>
          <cell r="O35">
            <v>55</v>
          </cell>
          <cell r="P35">
            <v>13</v>
          </cell>
          <cell r="Q35">
            <v>26</v>
          </cell>
          <cell r="R35">
            <v>36</v>
          </cell>
          <cell r="S35">
            <v>33</v>
          </cell>
          <cell r="T35">
            <v>29</v>
          </cell>
          <cell r="U35">
            <v>22</v>
          </cell>
          <cell r="V35">
            <v>91</v>
          </cell>
          <cell r="W35">
            <v>33</v>
          </cell>
          <cell r="X35">
            <v>44</v>
          </cell>
          <cell r="Y35">
            <v>8</v>
          </cell>
          <cell r="Z35">
            <v>19</v>
          </cell>
          <cell r="AA35">
            <v>13</v>
          </cell>
          <cell r="AB35">
            <v>43</v>
          </cell>
          <cell r="AC35">
            <v>43</v>
          </cell>
          <cell r="AD35">
            <v>18</v>
          </cell>
          <cell r="AE35">
            <v>58</v>
          </cell>
          <cell r="AF35">
            <v>63</v>
          </cell>
          <cell r="AG35">
            <v>5</v>
          </cell>
          <cell r="AH35">
            <v>21</v>
          </cell>
          <cell r="AI35">
            <v>4</v>
          </cell>
          <cell r="AJ35">
            <v>19</v>
          </cell>
          <cell r="AK35">
            <v>22</v>
          </cell>
          <cell r="AL35">
            <v>71</v>
          </cell>
          <cell r="AM35">
            <v>9</v>
          </cell>
          <cell r="AN35">
            <v>21</v>
          </cell>
          <cell r="AO35">
            <v>126</v>
          </cell>
          <cell r="AP35">
            <v>6</v>
          </cell>
          <cell r="AR35">
            <v>1391</v>
          </cell>
          <cell r="AS35">
            <v>972.0000000000001</v>
          </cell>
          <cell r="AT35" t="str">
            <v>HAIN</v>
          </cell>
          <cell r="AU35">
            <v>1352052.0000000002</v>
          </cell>
          <cell r="AV35" t="str">
            <v>Y</v>
          </cell>
        </row>
        <row r="36">
          <cell r="E36">
            <v>1000</v>
          </cell>
        </row>
        <row r="37">
          <cell r="E37">
            <v>1000</v>
          </cell>
        </row>
        <row r="38">
          <cell r="E38">
            <v>1000</v>
          </cell>
        </row>
        <row r="39">
          <cell r="E39">
            <v>480</v>
          </cell>
        </row>
        <row r="40">
          <cell r="E40">
            <v>960</v>
          </cell>
        </row>
        <row r="41">
          <cell r="E41">
            <v>960</v>
          </cell>
        </row>
        <row r="42">
          <cell r="E42">
            <v>800</v>
          </cell>
        </row>
        <row r="43">
          <cell r="E43">
            <v>500</v>
          </cell>
        </row>
        <row r="44">
          <cell r="E44">
            <v>100</v>
          </cell>
        </row>
        <row r="45">
          <cell r="E45">
            <v>100</v>
          </cell>
        </row>
        <row r="46">
          <cell r="E46">
            <v>100</v>
          </cell>
        </row>
        <row r="47">
          <cell r="E47">
            <v>1</v>
          </cell>
        </row>
        <row r="48">
          <cell r="E48">
            <v>1</v>
          </cell>
        </row>
        <row r="49">
          <cell r="E49">
            <v>4500</v>
          </cell>
        </row>
        <row r="51">
          <cell r="E51">
            <v>200</v>
          </cell>
        </row>
        <row r="52">
          <cell r="E52">
            <v>100</v>
          </cell>
        </row>
        <row r="53">
          <cell r="E53">
            <v>1000</v>
          </cell>
        </row>
        <row r="54">
          <cell r="E54">
            <v>1</v>
          </cell>
        </row>
        <row r="55">
          <cell r="E55">
            <v>1</v>
          </cell>
        </row>
        <row r="56">
          <cell r="E56">
            <v>1</v>
          </cell>
        </row>
        <row r="57">
          <cell r="E57">
            <v>1</v>
          </cell>
        </row>
        <row r="58">
          <cell r="E58">
            <v>2</v>
          </cell>
        </row>
        <row r="60">
          <cell r="E60">
            <v>2000</v>
          </cell>
        </row>
        <row r="61">
          <cell r="E61">
            <v>1000</v>
          </cell>
        </row>
        <row r="62">
          <cell r="E62">
            <v>100</v>
          </cell>
        </row>
        <row r="63">
          <cell r="E63">
            <v>100</v>
          </cell>
        </row>
        <row r="64">
          <cell r="E64">
            <v>1000</v>
          </cell>
        </row>
        <row r="65">
          <cell r="E65">
            <v>1000</v>
          </cell>
        </row>
        <row r="66">
          <cell r="E66">
            <v>10</v>
          </cell>
        </row>
        <row r="67">
          <cell r="E67">
            <v>20</v>
          </cell>
        </row>
        <row r="68">
          <cell r="E68">
            <v>20</v>
          </cell>
        </row>
        <row r="70">
          <cell r="E70">
            <v>100</v>
          </cell>
        </row>
        <row r="71">
          <cell r="E71">
            <v>100</v>
          </cell>
        </row>
        <row r="72">
          <cell r="E72">
            <v>500</v>
          </cell>
        </row>
        <row r="73">
          <cell r="E73">
            <v>500</v>
          </cell>
        </row>
        <row r="74">
          <cell r="E74">
            <v>1000</v>
          </cell>
        </row>
        <row r="75">
          <cell r="E75">
            <v>1</v>
          </cell>
        </row>
        <row r="76">
          <cell r="E76">
            <v>100</v>
          </cell>
        </row>
        <row r="77">
          <cell r="E77">
            <v>25</v>
          </cell>
        </row>
        <row r="79">
          <cell r="E79">
            <v>40</v>
          </cell>
        </row>
        <row r="80">
          <cell r="E80">
            <v>100</v>
          </cell>
        </row>
        <row r="81">
          <cell r="E81">
            <v>960</v>
          </cell>
        </row>
        <row r="82">
          <cell r="E82">
            <v>960</v>
          </cell>
        </row>
        <row r="83">
          <cell r="E83">
            <v>100</v>
          </cell>
        </row>
      </sheetData>
      <sheetData sheetId="9">
        <row r="4">
          <cell r="C4">
            <v>6</v>
          </cell>
        </row>
        <row r="16">
          <cell r="C16" t="str">
            <v>from component</v>
          </cell>
        </row>
        <row r="17">
          <cell r="C17" t="str">
            <v>NALC/NaOH</v>
          </cell>
          <cell r="J17">
            <v>0.1</v>
          </cell>
        </row>
        <row r="18">
          <cell r="J18">
            <v>0.1</v>
          </cell>
        </row>
        <row r="19">
          <cell r="J19">
            <v>0.2</v>
          </cell>
        </row>
        <row r="20">
          <cell r="C20">
            <v>2</v>
          </cell>
        </row>
        <row r="21">
          <cell r="C21">
            <v>0.1</v>
          </cell>
        </row>
        <row r="22">
          <cell r="C22">
            <v>0.1</v>
          </cell>
        </row>
        <row r="23">
          <cell r="C23">
            <v>5</v>
          </cell>
        </row>
        <row r="24">
          <cell r="J24">
            <v>0.1</v>
          </cell>
        </row>
        <row r="25">
          <cell r="G2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 of Lab - 26 Countries"/>
      <sheetName val="List of Indian Laboratories"/>
    </sheetNames>
    <sheetDataSet>
      <sheetData sheetId="0">
        <row r="2">
          <cell r="A2" t="str">
            <v>AZERBAIJAN  - MoH</v>
          </cell>
        </row>
        <row r="3">
          <cell r="A3" t="str">
            <v>AZERBAIJAN - MoJ</v>
          </cell>
        </row>
        <row r="4">
          <cell r="A4" t="str">
            <v>BANGLADESH</v>
          </cell>
        </row>
        <row r="5">
          <cell r="A5" t="str">
            <v>BELARUS</v>
          </cell>
        </row>
        <row r="6">
          <cell r="A6" t="str">
            <v>CAMEROUN</v>
          </cell>
        </row>
        <row r="7">
          <cell r="A7" t="str">
            <v>COTE D'IVOIRE</v>
          </cell>
        </row>
        <row r="8">
          <cell r="A8" t="str">
            <v>DJIBOUTI</v>
          </cell>
        </row>
        <row r="9">
          <cell r="A9" t="str">
            <v>ETHIOPIA</v>
          </cell>
        </row>
        <row r="10">
          <cell r="A10" t="str">
            <v>GEORGIA</v>
          </cell>
        </row>
        <row r="11">
          <cell r="A11" t="str">
            <v>HAITI</v>
          </cell>
        </row>
        <row r="12">
          <cell r="A12" t="str">
            <v>INDONESIA</v>
          </cell>
        </row>
        <row r="13">
          <cell r="A13" t="str">
            <v>KAZAKHSTAN</v>
          </cell>
        </row>
        <row r="14">
          <cell r="A14" t="str">
            <v>KENYA</v>
          </cell>
        </row>
        <row r="15">
          <cell r="A15" t="str">
            <v>KYRGYZSTAN</v>
          </cell>
        </row>
        <row r="16">
          <cell r="A16" t="str">
            <v>LESOTHO</v>
          </cell>
        </row>
        <row r="17">
          <cell r="A17" t="str">
            <v>MOZAMBIQUE</v>
          </cell>
        </row>
        <row r="18">
          <cell r="A18" t="str">
            <v>MYANMAR</v>
          </cell>
        </row>
        <row r="19">
          <cell r="A19" t="str">
            <v>PERU</v>
          </cell>
        </row>
        <row r="20">
          <cell r="A20" t="str">
            <v>REPUBLIC OF MOLDOVA</v>
          </cell>
        </row>
        <row r="21">
          <cell r="A21" t="str">
            <v>RWANDA</v>
          </cell>
        </row>
        <row r="22">
          <cell r="A22" t="str">
            <v>SENEGAL</v>
          </cell>
        </row>
        <row r="23">
          <cell r="A23" t="str">
            <v>SWAZILAND</v>
          </cell>
        </row>
        <row r="24">
          <cell r="A24" t="str">
            <v>TAJIKISTAN</v>
          </cell>
        </row>
        <row r="25">
          <cell r="A25" t="str">
            <v>U.R TANZANIA</v>
          </cell>
        </row>
        <row r="26">
          <cell r="A26" t="str">
            <v>UGANDA</v>
          </cell>
        </row>
        <row r="27">
          <cell r="A27" t="str">
            <v>UZBEKISTAN</v>
          </cell>
        </row>
        <row r="28">
          <cell r="A28" t="str">
            <v>VIETNAM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ORATORY DATA"/>
      <sheetName val="INVENTORY DATA"/>
      <sheetName val="Quantity before delivery"/>
      <sheetName val="Quantity for next period"/>
      <sheetName val="INVENTORY AND ORDER DATA"/>
      <sheetName val="PRODUCT LIST"/>
      <sheetName val="Item with expiry date"/>
      <sheetName val="Calculation Parameters"/>
      <sheetName val="LPA and Tips"/>
      <sheetName val="Lab items list"/>
      <sheetName val="Lab List"/>
    </sheetNames>
    <sheetDataSet>
      <sheetData sheetId="3">
        <row r="8">
          <cell r="A8">
            <v>0</v>
          </cell>
          <cell r="B8">
            <v>0</v>
          </cell>
          <cell r="C8">
            <v>0</v>
          </cell>
          <cell r="D8" t="str">
            <v>Number of sample for Solid culture</v>
          </cell>
          <cell r="E8">
            <v>0</v>
          </cell>
          <cell r="F8">
            <v>0</v>
          </cell>
          <cell r="G8">
            <v>0</v>
          </cell>
          <cell r="H8">
            <v>0</v>
          </cell>
          <cell r="I8">
            <v>0</v>
          </cell>
          <cell r="J8">
            <v>0</v>
          </cell>
          <cell r="K8">
            <v>0</v>
          </cell>
          <cell r="L8">
            <v>0</v>
          </cell>
          <cell r="M8">
            <v>0</v>
          </cell>
        </row>
        <row r="13">
          <cell r="A13">
            <v>0</v>
          </cell>
          <cell r="B13">
            <v>0</v>
          </cell>
          <cell r="C13">
            <v>0</v>
          </cell>
          <cell r="D13" t="str">
            <v>% of MTB positive on solid culture</v>
          </cell>
          <cell r="E13">
            <v>0</v>
          </cell>
          <cell r="F13">
            <v>0.2</v>
          </cell>
          <cell r="G13">
            <v>0.2</v>
          </cell>
          <cell r="H13">
            <v>0.2</v>
          </cell>
          <cell r="I13">
            <v>0.2</v>
          </cell>
          <cell r="J13">
            <v>0.2</v>
          </cell>
          <cell r="K13">
            <v>0.2</v>
          </cell>
          <cell r="L13">
            <v>0.2</v>
          </cell>
          <cell r="M13">
            <v>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hain-lifescience.de/en/products/microbiology/mycobacteria/tuberculosis/genotype-mtbc.html" TargetMode="External" /><Relationship Id="rId2" Type="http://schemas.openxmlformats.org/officeDocument/2006/relationships/hyperlink" Target="http://www.standardia.com/en/home/product/Rapid_Diagnostic_Test/TB_Ag_MPT64.html" TargetMode="External" /><Relationship Id="rId3" Type="http://schemas.openxmlformats.org/officeDocument/2006/relationships/hyperlink" Target="http://capilia.jp/english/capilia_tb-neo.html" TargetMode="External" /><Relationship Id="rId4" Type="http://schemas.openxmlformats.org/officeDocument/2006/relationships/hyperlink" Target="https://www.olympus-lifescience.com/e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I35"/>
  <sheetViews>
    <sheetView zoomScalePageLayoutView="0" workbookViewId="0" topLeftCell="A1">
      <selection activeCell="A1" sqref="A1"/>
    </sheetView>
  </sheetViews>
  <sheetFormatPr defaultColWidth="9.140625" defaultRowHeight="12.75"/>
  <cols>
    <col min="1" max="1" width="12.00390625" style="0" customWidth="1"/>
    <col min="2" max="2" width="33.28125" style="0" bestFit="1" customWidth="1"/>
    <col min="3" max="3" width="18.421875" style="0" customWidth="1"/>
    <col min="4" max="4" width="16.8515625" style="0" customWidth="1"/>
    <col min="5" max="5" width="16.00390625" style="0" bestFit="1" customWidth="1"/>
    <col min="6" max="6" width="7.140625" style="0" customWidth="1"/>
    <col min="7" max="7" width="11.7109375" style="0" customWidth="1"/>
    <col min="8" max="8" width="11.7109375" style="0" bestFit="1" customWidth="1"/>
  </cols>
  <sheetData>
    <row r="1" ht="12.75">
      <c r="AI1" s="11" t="s">
        <v>472</v>
      </c>
    </row>
    <row r="2" spans="2:35" ht="12.75">
      <c r="B2" s="12" t="s">
        <v>473</v>
      </c>
      <c r="C2" s="13">
        <v>9</v>
      </c>
      <c r="AI2" s="11" t="s">
        <v>474</v>
      </c>
    </row>
    <row r="3" ht="12.75">
      <c r="AI3" s="11" t="s">
        <v>475</v>
      </c>
    </row>
    <row r="4" spans="2:35" ht="15">
      <c r="B4" s="10" t="s">
        <v>476</v>
      </c>
      <c r="AI4" s="11" t="s">
        <v>477</v>
      </c>
    </row>
    <row r="5" spans="2:35" ht="12.75">
      <c r="B5" s="12" t="s">
        <v>478</v>
      </c>
      <c r="C5" s="13"/>
      <c r="AI5" s="11" t="s">
        <v>479</v>
      </c>
    </row>
    <row r="6" spans="2:35" ht="12.75">
      <c r="B6" s="14" t="s">
        <v>480</v>
      </c>
      <c r="C6" s="13"/>
      <c r="AI6" s="11" t="s">
        <v>481</v>
      </c>
    </row>
    <row r="7" spans="2:35" ht="12.75">
      <c r="B7" s="12" t="s">
        <v>482</v>
      </c>
      <c r="C7" s="13"/>
      <c r="AI7" s="11" t="s">
        <v>483</v>
      </c>
    </row>
    <row r="8" spans="2:35" ht="12.75">
      <c r="B8" s="14" t="s">
        <v>484</v>
      </c>
      <c r="C8" s="13"/>
      <c r="AI8" s="11" t="s">
        <v>485</v>
      </c>
    </row>
    <row r="9" spans="2:35" ht="12.75">
      <c r="B9" s="14" t="s">
        <v>486</v>
      </c>
      <c r="C9" s="13"/>
      <c r="AI9" s="11" t="s">
        <v>487</v>
      </c>
    </row>
    <row r="10" spans="2:35" ht="12.75">
      <c r="B10" s="14"/>
      <c r="AI10" s="11" t="s">
        <v>309</v>
      </c>
    </row>
    <row r="11" ht="12.75">
      <c r="AI11" s="11" t="s">
        <v>500</v>
      </c>
    </row>
    <row r="12" ht="12.75">
      <c r="AI12" s="11" t="s">
        <v>501</v>
      </c>
    </row>
    <row r="13" ht="12.75">
      <c r="AI13" s="11" t="s">
        <v>502</v>
      </c>
    </row>
    <row r="14" spans="2:35" ht="12.75">
      <c r="B14" s="19" t="s">
        <v>491</v>
      </c>
      <c r="C14" t="s">
        <v>492</v>
      </c>
      <c r="AI14" s="11" t="s">
        <v>503</v>
      </c>
    </row>
    <row r="15" spans="2:35" ht="12.75">
      <c r="B15" s="15" t="s">
        <v>311</v>
      </c>
      <c r="C15" s="16">
        <v>0</v>
      </c>
      <c r="AI15" s="11" t="s">
        <v>504</v>
      </c>
    </row>
    <row r="16" spans="2:35" ht="12.75">
      <c r="B16" s="15" t="s">
        <v>470</v>
      </c>
      <c r="C16" s="16">
        <v>0</v>
      </c>
      <c r="AI16" s="11" t="s">
        <v>505</v>
      </c>
    </row>
    <row r="17" spans="2:35" ht="12.75">
      <c r="B17" s="15" t="s">
        <v>463</v>
      </c>
      <c r="C17" s="16">
        <v>0</v>
      </c>
      <c r="AI17" s="11" t="s">
        <v>506</v>
      </c>
    </row>
    <row r="18" spans="2:35" ht="12.75">
      <c r="B18" s="15" t="s">
        <v>461</v>
      </c>
      <c r="C18" s="16">
        <v>0</v>
      </c>
      <c r="AI18" s="11" t="s">
        <v>471</v>
      </c>
    </row>
    <row r="19" spans="2:35" ht="12.75">
      <c r="B19" s="15" t="s">
        <v>245</v>
      </c>
      <c r="C19" s="16">
        <v>0</v>
      </c>
      <c r="AI19" s="11" t="s">
        <v>507</v>
      </c>
    </row>
    <row r="20" spans="2:35" ht="12.75">
      <c r="B20" s="15" t="s">
        <v>495</v>
      </c>
      <c r="C20" s="16">
        <v>0</v>
      </c>
      <c r="AI20" s="11"/>
    </row>
    <row r="21" ht="12.75">
      <c r="AI21" s="11"/>
    </row>
    <row r="22" ht="12.75">
      <c r="AI22" s="11"/>
    </row>
    <row r="23" ht="12.75">
      <c r="AI23" s="11"/>
    </row>
    <row r="24" ht="12.75">
      <c r="AI24" s="11"/>
    </row>
    <row r="25" ht="12.75">
      <c r="AI25" s="11"/>
    </row>
    <row r="26" ht="12.75">
      <c r="AI26" s="11" t="s">
        <v>508</v>
      </c>
    </row>
    <row r="27" ht="12.75">
      <c r="AI27" s="11" t="s">
        <v>488</v>
      </c>
    </row>
    <row r="28" ht="12.75">
      <c r="AI28" s="11" t="s">
        <v>489</v>
      </c>
    </row>
    <row r="29" spans="2:35" ht="12.75">
      <c r="B29" s="19" t="s">
        <v>496</v>
      </c>
      <c r="C29" s="19" t="s">
        <v>497</v>
      </c>
      <c r="AI29" s="11" t="s">
        <v>490</v>
      </c>
    </row>
    <row r="30" spans="2:35" ht="12.75">
      <c r="B30" s="19" t="s">
        <v>498</v>
      </c>
      <c r="C30" t="s">
        <v>313</v>
      </c>
      <c r="D30" t="s">
        <v>317</v>
      </c>
      <c r="E30" t="s">
        <v>331</v>
      </c>
      <c r="F30" t="s">
        <v>499</v>
      </c>
      <c r="G30" s="17" t="s">
        <v>495</v>
      </c>
      <c r="AI30" s="11" t="s">
        <v>493</v>
      </c>
    </row>
    <row r="31" spans="2:35" ht="12.75">
      <c r="B31" s="15" t="s">
        <v>311</v>
      </c>
      <c r="C31" s="18">
        <v>0</v>
      </c>
      <c r="D31" s="18"/>
      <c r="E31" s="18"/>
      <c r="F31" s="18">
        <v>0</v>
      </c>
      <c r="G31" s="18">
        <v>0</v>
      </c>
      <c r="AI31" s="11" t="s">
        <v>494</v>
      </c>
    </row>
    <row r="32" spans="2:35" ht="12.75">
      <c r="B32" s="15" t="s">
        <v>463</v>
      </c>
      <c r="C32" s="18">
        <v>0</v>
      </c>
      <c r="D32" s="18"/>
      <c r="E32" s="18"/>
      <c r="F32" s="18">
        <v>0</v>
      </c>
      <c r="G32" s="18">
        <v>0</v>
      </c>
      <c r="AI32" s="11" t="s">
        <v>349</v>
      </c>
    </row>
    <row r="33" spans="2:7" ht="12.75">
      <c r="B33" s="15" t="s">
        <v>461</v>
      </c>
      <c r="C33" s="18"/>
      <c r="D33" s="18"/>
      <c r="E33" s="18"/>
      <c r="F33" s="18">
        <v>0</v>
      </c>
      <c r="G33" s="18">
        <v>0</v>
      </c>
    </row>
    <row r="34" spans="2:7" ht="12.75">
      <c r="B34" s="15" t="s">
        <v>245</v>
      </c>
      <c r="C34" s="18">
        <v>0</v>
      </c>
      <c r="D34" s="18">
        <v>0</v>
      </c>
      <c r="E34" s="18">
        <v>0</v>
      </c>
      <c r="F34" s="18">
        <v>0</v>
      </c>
      <c r="G34" s="18">
        <v>0</v>
      </c>
    </row>
    <row r="35" spans="2:7" ht="12.75">
      <c r="B35" s="15" t="s">
        <v>495</v>
      </c>
      <c r="C35" s="18">
        <v>0</v>
      </c>
      <c r="D35" s="18">
        <v>0</v>
      </c>
      <c r="E35" s="18">
        <v>0</v>
      </c>
      <c r="F35" s="18">
        <v>0</v>
      </c>
      <c r="G35" s="18">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7"/>
    <pageSetUpPr fitToPage="1"/>
  </sheetPr>
  <dimension ref="A1:X1544"/>
  <sheetViews>
    <sheetView showGridLines="0" tabSelected="1" zoomScale="57" zoomScaleNormal="57" zoomScaleSheetLayoutView="29" zoomScalePageLayoutView="0" workbookViewId="0" topLeftCell="A1">
      <pane xSplit="3" ySplit="2" topLeftCell="D3" activePane="bottomRight" state="frozen"/>
      <selection pane="topLeft" activeCell="A1" sqref="A1"/>
      <selection pane="topRight" activeCell="C1" sqref="C1"/>
      <selection pane="bottomLeft" activeCell="A3" sqref="A3"/>
      <selection pane="bottomRight" activeCell="D1" sqref="D1:I1"/>
    </sheetView>
  </sheetViews>
  <sheetFormatPr defaultColWidth="9.140625" defaultRowHeight="12.75"/>
  <cols>
    <col min="1" max="1" width="9.140625" style="393" customWidth="1"/>
    <col min="2" max="2" width="15.8515625" style="65" customWidth="1"/>
    <col min="3" max="3" width="43.00390625" style="4" customWidth="1"/>
    <col min="4" max="4" width="12.8515625" style="2" customWidth="1"/>
    <col min="5" max="5" width="13.00390625" style="3" customWidth="1"/>
    <col min="6" max="6" width="77.00390625" style="9" customWidth="1"/>
    <col min="7" max="7" width="11.00390625" style="3" customWidth="1"/>
    <col min="8" max="8" width="16.8515625" style="3" customWidth="1"/>
    <col min="9" max="9" width="23.28125" style="2" customWidth="1"/>
    <col min="10" max="10" width="54.00390625" style="4" customWidth="1"/>
    <col min="11" max="11" width="13.140625" style="243" customWidth="1"/>
    <col min="12" max="12" width="11.140625" style="3" customWidth="1"/>
    <col min="13" max="13" width="10.00390625" style="3" customWidth="1"/>
    <col min="14" max="14" width="9.28125" style="3" customWidth="1"/>
    <col min="15" max="15" width="10.421875" style="3" customWidth="1"/>
    <col min="16" max="16" width="12.28125" style="3" customWidth="1"/>
    <col min="17" max="17" width="11.57421875" style="3" customWidth="1"/>
    <col min="18" max="18" width="20.8515625" style="530" customWidth="1"/>
    <col min="19" max="19" width="19.28125" style="3" customWidth="1"/>
    <col min="20" max="20" width="16.7109375" style="3" customWidth="1"/>
    <col min="21" max="21" width="22.8515625" style="2" customWidth="1"/>
    <col min="22" max="22" width="20.8515625" style="2" customWidth="1"/>
    <col min="23" max="23" width="36.28125" style="2" customWidth="1"/>
    <col min="24" max="24" width="17.140625" style="2" customWidth="1"/>
    <col min="25" max="16384" width="9.140625" style="1" customWidth="1"/>
  </cols>
  <sheetData>
    <row r="1" spans="1:24" ht="110.25" customHeight="1" thickBot="1">
      <c r="A1" s="535"/>
      <c r="B1" s="565"/>
      <c r="C1" s="565"/>
      <c r="D1" s="578" t="s">
        <v>1898</v>
      </c>
      <c r="E1" s="578"/>
      <c r="F1" s="578"/>
      <c r="G1" s="578"/>
      <c r="H1" s="578"/>
      <c r="I1" s="579"/>
      <c r="J1" s="573" t="s">
        <v>1157</v>
      </c>
      <c r="K1" s="574"/>
      <c r="L1" s="570" t="s">
        <v>653</v>
      </c>
      <c r="M1" s="571"/>
      <c r="N1" s="571"/>
      <c r="O1" s="571"/>
      <c r="P1" s="571"/>
      <c r="Q1" s="572"/>
      <c r="R1" s="575" t="s">
        <v>1486</v>
      </c>
      <c r="S1" s="576"/>
      <c r="T1" s="577"/>
      <c r="U1" s="567" t="s">
        <v>1075</v>
      </c>
      <c r="V1" s="568"/>
      <c r="W1" s="568"/>
      <c r="X1" s="569"/>
    </row>
    <row r="2" spans="1:24" s="245" customFormat="1" ht="53.25" customHeight="1" thickBot="1">
      <c r="A2" s="334"/>
      <c r="B2" s="334" t="s">
        <v>1487</v>
      </c>
      <c r="C2" s="335" t="s">
        <v>1238</v>
      </c>
      <c r="D2" s="336" t="s">
        <v>498</v>
      </c>
      <c r="E2" s="337" t="s">
        <v>652</v>
      </c>
      <c r="F2" s="338" t="s">
        <v>1130</v>
      </c>
      <c r="G2" s="339" t="s">
        <v>1098</v>
      </c>
      <c r="H2" s="340" t="s">
        <v>1108</v>
      </c>
      <c r="I2" s="341" t="s">
        <v>449</v>
      </c>
      <c r="J2" s="244" t="s">
        <v>1122</v>
      </c>
      <c r="K2" s="239" t="s">
        <v>445</v>
      </c>
      <c r="L2" s="342" t="s">
        <v>1457</v>
      </c>
      <c r="M2" s="343" t="s">
        <v>1458</v>
      </c>
      <c r="N2" s="343" t="s">
        <v>1456</v>
      </c>
      <c r="O2" s="344" t="s">
        <v>1459</v>
      </c>
      <c r="P2" s="343" t="s">
        <v>1460</v>
      </c>
      <c r="Q2" s="344" t="s">
        <v>1123</v>
      </c>
      <c r="R2" s="501" t="s">
        <v>624</v>
      </c>
      <c r="S2" s="345" t="s">
        <v>446</v>
      </c>
      <c r="T2" s="346" t="s">
        <v>447</v>
      </c>
      <c r="U2" s="347" t="s">
        <v>1097</v>
      </c>
      <c r="V2" s="348" t="s">
        <v>1096</v>
      </c>
      <c r="W2" s="348" t="s">
        <v>1488</v>
      </c>
      <c r="X2" s="536" t="s">
        <v>1489</v>
      </c>
    </row>
    <row r="3" spans="1:24" ht="49.5" customHeight="1" thickBot="1">
      <c r="A3" s="391"/>
      <c r="B3" s="333" t="s">
        <v>1451</v>
      </c>
      <c r="C3" s="112"/>
      <c r="D3" s="113"/>
      <c r="E3" s="114"/>
      <c r="F3" s="409"/>
      <c r="G3" s="114"/>
      <c r="H3" s="114"/>
      <c r="I3" s="113"/>
      <c r="J3" s="112"/>
      <c r="K3" s="247"/>
      <c r="L3" s="114"/>
      <c r="M3" s="114"/>
      <c r="N3" s="114"/>
      <c r="O3" s="114"/>
      <c r="P3" s="114"/>
      <c r="Q3" s="114"/>
      <c r="R3" s="502"/>
      <c r="S3" s="114"/>
      <c r="T3" s="114"/>
      <c r="U3" s="113"/>
      <c r="V3" s="113"/>
      <c r="W3" s="113"/>
      <c r="X3" s="537"/>
    </row>
    <row r="4" spans="1:24" ht="202.5" customHeight="1">
      <c r="A4" s="553" t="s">
        <v>1589</v>
      </c>
      <c r="B4" s="44">
        <v>106522</v>
      </c>
      <c r="C4" s="29" t="s">
        <v>1160</v>
      </c>
      <c r="D4" s="36" t="s">
        <v>1087</v>
      </c>
      <c r="E4" s="72" t="s">
        <v>536</v>
      </c>
      <c r="F4" s="410" t="s">
        <v>1493</v>
      </c>
      <c r="G4" s="117" t="s">
        <v>1105</v>
      </c>
      <c r="H4" s="35" t="s">
        <v>1107</v>
      </c>
      <c r="I4" s="100" t="s">
        <v>317</v>
      </c>
      <c r="J4" s="109" t="s">
        <v>1560</v>
      </c>
      <c r="K4" s="248"/>
      <c r="L4" s="117">
        <v>27.67</v>
      </c>
      <c r="M4" s="35">
        <v>60</v>
      </c>
      <c r="N4" s="35">
        <v>40</v>
      </c>
      <c r="O4" s="35">
        <v>40</v>
      </c>
      <c r="P4" s="152">
        <v>0.10152</v>
      </c>
      <c r="Q4" s="193">
        <f>P4*K4</f>
        <v>0</v>
      </c>
      <c r="R4" s="491">
        <v>244</v>
      </c>
      <c r="S4" s="35" t="s">
        <v>448</v>
      </c>
      <c r="T4" s="231">
        <f>IF(S4="USD",R4*K4,R4*K4*1.25)</f>
        <v>0</v>
      </c>
      <c r="U4" s="117" t="s">
        <v>1358</v>
      </c>
      <c r="V4" s="35"/>
      <c r="W4" s="444" t="s">
        <v>1587</v>
      </c>
      <c r="X4" s="368" t="s">
        <v>1357</v>
      </c>
    </row>
    <row r="5" spans="1:24" ht="255" customHeight="1">
      <c r="A5" s="553"/>
      <c r="B5" s="39">
        <v>106523</v>
      </c>
      <c r="C5" s="28" t="s">
        <v>1159</v>
      </c>
      <c r="D5" s="83" t="s">
        <v>1087</v>
      </c>
      <c r="E5" s="25" t="s">
        <v>536</v>
      </c>
      <c r="F5" s="443" t="s">
        <v>1585</v>
      </c>
      <c r="G5" s="24" t="s">
        <v>1105</v>
      </c>
      <c r="H5" s="21" t="s">
        <v>1107</v>
      </c>
      <c r="I5" s="100" t="s">
        <v>317</v>
      </c>
      <c r="J5" s="97" t="s">
        <v>1561</v>
      </c>
      <c r="K5" s="240"/>
      <c r="L5" s="24">
        <v>37.43</v>
      </c>
      <c r="M5" s="21">
        <v>60</v>
      </c>
      <c r="N5" s="21">
        <v>40</v>
      </c>
      <c r="O5" s="21">
        <v>40</v>
      </c>
      <c r="P5" s="37">
        <v>0.1148</v>
      </c>
      <c r="Q5" s="194">
        <f>P5*K5</f>
        <v>0</v>
      </c>
      <c r="R5" s="489">
        <v>182.5</v>
      </c>
      <c r="S5" s="21" t="s">
        <v>448</v>
      </c>
      <c r="T5" s="40">
        <f>IF(S5="USD",R5*K5,R5*K5*1.25)</f>
        <v>0</v>
      </c>
      <c r="U5" s="117" t="s">
        <v>1358</v>
      </c>
      <c r="V5" s="21"/>
      <c r="W5" s="445" t="s">
        <v>1588</v>
      </c>
      <c r="X5" s="368" t="s">
        <v>1357</v>
      </c>
    </row>
    <row r="6" spans="1:24" ht="171" customHeight="1" thickBot="1">
      <c r="A6" s="553"/>
      <c r="B6" s="77">
        <v>106526</v>
      </c>
      <c r="C6" s="78" t="s">
        <v>1161</v>
      </c>
      <c r="D6" s="76" t="s">
        <v>1087</v>
      </c>
      <c r="E6" s="93" t="s">
        <v>536</v>
      </c>
      <c r="F6" s="411" t="s">
        <v>1562</v>
      </c>
      <c r="G6" s="115" t="s">
        <v>662</v>
      </c>
      <c r="H6" s="79" t="s">
        <v>1104</v>
      </c>
      <c r="I6" s="105" t="s">
        <v>595</v>
      </c>
      <c r="J6" s="99" t="s">
        <v>1563</v>
      </c>
      <c r="K6" s="241"/>
      <c r="L6" s="115">
        <v>14.5</v>
      </c>
      <c r="M6" s="79">
        <v>60</v>
      </c>
      <c r="N6" s="79">
        <v>40</v>
      </c>
      <c r="O6" s="79">
        <v>40</v>
      </c>
      <c r="P6" s="116">
        <v>0.084</v>
      </c>
      <c r="Q6" s="195">
        <f>P6*K6</f>
        <v>0</v>
      </c>
      <c r="R6" s="493">
        <v>117.5</v>
      </c>
      <c r="S6" s="79" t="s">
        <v>448</v>
      </c>
      <c r="T6" s="231">
        <f>IF(S6="USD",R6*K6,R6*K6*1.25)</f>
        <v>0</v>
      </c>
      <c r="U6" s="232" t="s">
        <v>1358</v>
      </c>
      <c r="V6" s="79"/>
      <c r="W6" s="105"/>
      <c r="X6" s="308">
        <v>90189084</v>
      </c>
    </row>
    <row r="7" spans="1:24" ht="49.5" customHeight="1" thickBot="1">
      <c r="A7" s="391"/>
      <c r="B7" s="333" t="s">
        <v>1692</v>
      </c>
      <c r="C7" s="112"/>
      <c r="D7" s="113"/>
      <c r="E7" s="114"/>
      <c r="F7" s="409"/>
      <c r="G7" s="114"/>
      <c r="H7" s="114"/>
      <c r="I7" s="113"/>
      <c r="J7" s="112"/>
      <c r="K7" s="247"/>
      <c r="L7" s="114"/>
      <c r="M7" s="114"/>
      <c r="N7" s="114"/>
      <c r="O7" s="114"/>
      <c r="P7" s="114"/>
      <c r="Q7" s="114"/>
      <c r="R7" s="502"/>
      <c r="S7" s="114"/>
      <c r="T7" s="114"/>
      <c r="U7" s="113"/>
      <c r="V7" s="113"/>
      <c r="W7" s="113"/>
      <c r="X7" s="537"/>
    </row>
    <row r="8" spans="1:24" ht="155.25" customHeight="1">
      <c r="A8" s="563" t="s">
        <v>1600</v>
      </c>
      <c r="B8" s="44">
        <v>106535</v>
      </c>
      <c r="C8" s="29" t="s">
        <v>1086</v>
      </c>
      <c r="D8" s="36" t="s">
        <v>1076</v>
      </c>
      <c r="E8" s="72">
        <v>1</v>
      </c>
      <c r="F8" s="410" t="s">
        <v>1536</v>
      </c>
      <c r="G8" s="117" t="s">
        <v>662</v>
      </c>
      <c r="H8" s="35" t="s">
        <v>779</v>
      </c>
      <c r="I8" s="285" t="s">
        <v>595</v>
      </c>
      <c r="J8" s="446" t="s">
        <v>1606</v>
      </c>
      <c r="K8" s="350"/>
      <c r="L8" s="155">
        <v>6</v>
      </c>
      <c r="M8" s="152">
        <v>40</v>
      </c>
      <c r="N8" s="152">
        <v>50</v>
      </c>
      <c r="O8" s="152">
        <v>50</v>
      </c>
      <c r="P8" s="152">
        <v>0.02</v>
      </c>
      <c r="Q8" s="209">
        <f aca="true" t="shared" si="0" ref="Q8:Q15">P8*K8</f>
        <v>0</v>
      </c>
      <c r="R8" s="491">
        <v>837.36</v>
      </c>
      <c r="S8" s="35" t="s">
        <v>448</v>
      </c>
      <c r="T8" s="187">
        <f aca="true" t="shared" si="1" ref="T8:T15">IF(S8="USD",R8*K8,R8*K8*1.25)</f>
        <v>0</v>
      </c>
      <c r="U8" s="155" t="s">
        <v>908</v>
      </c>
      <c r="V8" s="35" t="s">
        <v>1580</v>
      </c>
      <c r="W8" s="35"/>
      <c r="X8" s="368"/>
    </row>
    <row r="9" spans="1:24" ht="43.5" customHeight="1">
      <c r="A9" s="563"/>
      <c r="B9" s="45">
        <v>106629</v>
      </c>
      <c r="C9" s="22" t="s">
        <v>1537</v>
      </c>
      <c r="D9" s="20" t="s">
        <v>1076</v>
      </c>
      <c r="E9" s="25">
        <v>1</v>
      </c>
      <c r="F9" s="412" t="s">
        <v>664</v>
      </c>
      <c r="G9" s="24" t="s">
        <v>662</v>
      </c>
      <c r="H9" s="21" t="s">
        <v>779</v>
      </c>
      <c r="I9" s="105" t="s">
        <v>595</v>
      </c>
      <c r="J9" s="97"/>
      <c r="K9" s="249"/>
      <c r="L9" s="88">
        <v>0.1</v>
      </c>
      <c r="M9" s="37">
        <v>75</v>
      </c>
      <c r="N9" s="37">
        <v>67</v>
      </c>
      <c r="O9" s="37">
        <v>75</v>
      </c>
      <c r="P9" s="37">
        <v>0.002</v>
      </c>
      <c r="Q9" s="197">
        <f t="shared" si="0"/>
        <v>0</v>
      </c>
      <c r="R9" s="489">
        <v>12.21</v>
      </c>
      <c r="S9" s="21" t="s">
        <v>448</v>
      </c>
      <c r="T9" s="188">
        <f t="shared" si="1"/>
        <v>0</v>
      </c>
      <c r="U9" s="88" t="s">
        <v>909</v>
      </c>
      <c r="V9" s="21" t="s">
        <v>1580</v>
      </c>
      <c r="W9" s="21"/>
      <c r="X9" s="136"/>
    </row>
    <row r="10" spans="1:24" ht="95.25" customHeight="1">
      <c r="A10" s="563"/>
      <c r="B10" s="39">
        <v>106533</v>
      </c>
      <c r="C10" s="22" t="s">
        <v>1709</v>
      </c>
      <c r="D10" s="36" t="s">
        <v>1087</v>
      </c>
      <c r="E10" s="25">
        <v>1</v>
      </c>
      <c r="F10" s="412" t="s">
        <v>1538</v>
      </c>
      <c r="G10" s="24" t="s">
        <v>662</v>
      </c>
      <c r="H10" s="21" t="s">
        <v>1104</v>
      </c>
      <c r="I10" s="105" t="s">
        <v>595</v>
      </c>
      <c r="J10" s="97" t="s">
        <v>1535</v>
      </c>
      <c r="K10" s="249"/>
      <c r="L10" s="88">
        <v>5.6</v>
      </c>
      <c r="M10" s="21">
        <v>27</v>
      </c>
      <c r="N10" s="37">
        <v>22</v>
      </c>
      <c r="O10" s="37">
        <v>14</v>
      </c>
      <c r="P10" s="37">
        <v>0.02</v>
      </c>
      <c r="Q10" s="194">
        <f t="shared" si="0"/>
        <v>0</v>
      </c>
      <c r="R10" s="489">
        <v>94.11</v>
      </c>
      <c r="S10" s="21" t="s">
        <v>448</v>
      </c>
      <c r="T10" s="188">
        <f>IF(S10="USD",R10*K10,R10*K10*1.25)</f>
        <v>0</v>
      </c>
      <c r="U10" s="88" t="s">
        <v>616</v>
      </c>
      <c r="V10" s="21" t="s">
        <v>1684</v>
      </c>
      <c r="W10" s="21"/>
      <c r="X10" s="136"/>
    </row>
    <row r="11" spans="1:24" ht="68.25" customHeight="1" thickBot="1">
      <c r="A11" s="564"/>
      <c r="B11" s="273">
        <v>106630</v>
      </c>
      <c r="C11" s="219" t="s">
        <v>1137</v>
      </c>
      <c r="D11" s="147" t="s">
        <v>1076</v>
      </c>
      <c r="E11" s="71">
        <v>1</v>
      </c>
      <c r="F11" s="413" t="s">
        <v>665</v>
      </c>
      <c r="G11" s="288" t="s">
        <v>662</v>
      </c>
      <c r="H11" s="153" t="s">
        <v>779</v>
      </c>
      <c r="I11" s="225" t="s">
        <v>595</v>
      </c>
      <c r="J11" s="221" t="s">
        <v>1607</v>
      </c>
      <c r="K11" s="274"/>
      <c r="L11" s="275">
        <v>6.25</v>
      </c>
      <c r="M11" s="276">
        <v>26.4</v>
      </c>
      <c r="N11" s="276">
        <v>30.5</v>
      </c>
      <c r="O11" s="276">
        <v>47.4</v>
      </c>
      <c r="P11" s="276">
        <v>0.0383</v>
      </c>
      <c r="Q11" s="205">
        <f t="shared" si="0"/>
        <v>0</v>
      </c>
      <c r="R11" s="495">
        <v>86.13</v>
      </c>
      <c r="S11" s="153" t="s">
        <v>448</v>
      </c>
      <c r="T11" s="189">
        <f t="shared" si="1"/>
        <v>0</v>
      </c>
      <c r="U11" s="275" t="s">
        <v>909</v>
      </c>
      <c r="V11" s="153" t="s">
        <v>662</v>
      </c>
      <c r="W11" s="153"/>
      <c r="X11" s="182"/>
    </row>
    <row r="12" spans="1:24" ht="112.5" customHeight="1">
      <c r="A12" s="555" t="s">
        <v>1601</v>
      </c>
      <c r="B12" s="269">
        <v>106531</v>
      </c>
      <c r="C12" s="151" t="s">
        <v>1127</v>
      </c>
      <c r="D12" s="36" t="s">
        <v>1361</v>
      </c>
      <c r="E12" s="70">
        <v>1</v>
      </c>
      <c r="F12" s="414" t="s">
        <v>1494</v>
      </c>
      <c r="G12" s="286" t="s">
        <v>662</v>
      </c>
      <c r="H12" s="131" t="s">
        <v>600</v>
      </c>
      <c r="I12" s="216" t="s">
        <v>595</v>
      </c>
      <c r="J12" s="96" t="s">
        <v>1608</v>
      </c>
      <c r="K12" s="270"/>
      <c r="L12" s="177">
        <v>15</v>
      </c>
      <c r="M12" s="131">
        <v>30</v>
      </c>
      <c r="N12" s="271">
        <v>61</v>
      </c>
      <c r="O12" s="271">
        <v>60</v>
      </c>
      <c r="P12" s="271">
        <v>0.14</v>
      </c>
      <c r="Q12" s="196">
        <f t="shared" si="0"/>
        <v>0</v>
      </c>
      <c r="R12" s="489">
        <v>1503.8</v>
      </c>
      <c r="S12" s="131" t="s">
        <v>448</v>
      </c>
      <c r="T12" s="272">
        <f t="shared" si="1"/>
        <v>0</v>
      </c>
      <c r="U12" s="177" t="s">
        <v>616</v>
      </c>
      <c r="V12" s="131" t="s">
        <v>1580</v>
      </c>
      <c r="W12" s="131"/>
      <c r="X12" s="469">
        <v>90118000</v>
      </c>
    </row>
    <row r="13" spans="1:24" ht="39" customHeight="1">
      <c r="A13" s="556"/>
      <c r="B13" s="39">
        <v>106532</v>
      </c>
      <c r="C13" s="22" t="s">
        <v>1126</v>
      </c>
      <c r="D13" s="36" t="s">
        <v>1361</v>
      </c>
      <c r="E13" s="25">
        <v>1</v>
      </c>
      <c r="F13" s="412" t="s">
        <v>513</v>
      </c>
      <c r="G13" s="24" t="s">
        <v>662</v>
      </c>
      <c r="H13" s="21" t="s">
        <v>600</v>
      </c>
      <c r="I13" s="105" t="s">
        <v>595</v>
      </c>
      <c r="J13" s="97"/>
      <c r="K13" s="249"/>
      <c r="L13" s="88">
        <v>0.3</v>
      </c>
      <c r="M13" s="21"/>
      <c r="N13" s="37"/>
      <c r="O13" s="37"/>
      <c r="P13" s="37">
        <v>0.002</v>
      </c>
      <c r="Q13" s="194">
        <f t="shared" si="0"/>
        <v>0</v>
      </c>
      <c r="R13" s="489">
        <v>24</v>
      </c>
      <c r="S13" s="21" t="s">
        <v>448</v>
      </c>
      <c r="T13" s="188">
        <f t="shared" si="1"/>
        <v>0</v>
      </c>
      <c r="U13" s="88" t="s">
        <v>616</v>
      </c>
      <c r="V13" s="21" t="s">
        <v>1580</v>
      </c>
      <c r="W13" s="21"/>
      <c r="X13" s="136">
        <v>90118000</v>
      </c>
    </row>
    <row r="14" spans="1:24" ht="95.25" customHeight="1">
      <c r="A14" s="556"/>
      <c r="B14" s="39">
        <v>106533</v>
      </c>
      <c r="C14" s="22" t="s">
        <v>1709</v>
      </c>
      <c r="D14" s="36" t="s">
        <v>1361</v>
      </c>
      <c r="E14" s="25">
        <v>1</v>
      </c>
      <c r="F14" s="412" t="s">
        <v>1538</v>
      </c>
      <c r="G14" s="24" t="s">
        <v>662</v>
      </c>
      <c r="H14" s="21" t="s">
        <v>1104</v>
      </c>
      <c r="I14" s="105" t="s">
        <v>595</v>
      </c>
      <c r="J14" s="97" t="s">
        <v>1535</v>
      </c>
      <c r="K14" s="249"/>
      <c r="L14" s="88">
        <v>5.6</v>
      </c>
      <c r="M14" s="21">
        <v>27</v>
      </c>
      <c r="N14" s="37">
        <v>22</v>
      </c>
      <c r="O14" s="37">
        <v>14</v>
      </c>
      <c r="P14" s="37">
        <v>0.02</v>
      </c>
      <c r="Q14" s="194">
        <f t="shared" si="0"/>
        <v>0</v>
      </c>
      <c r="R14" s="489">
        <v>216</v>
      </c>
      <c r="S14" s="21" t="s">
        <v>448</v>
      </c>
      <c r="T14" s="188">
        <f t="shared" si="1"/>
        <v>0</v>
      </c>
      <c r="U14" s="88" t="s">
        <v>616</v>
      </c>
      <c r="V14" s="21" t="s">
        <v>1684</v>
      </c>
      <c r="W14" s="21"/>
      <c r="X14" s="368">
        <v>90118000</v>
      </c>
    </row>
    <row r="15" spans="1:24" ht="70.5" customHeight="1" thickBot="1">
      <c r="A15" s="557"/>
      <c r="B15" s="277">
        <v>106534</v>
      </c>
      <c r="C15" s="219" t="s">
        <v>1124</v>
      </c>
      <c r="D15" s="36" t="s">
        <v>1361</v>
      </c>
      <c r="E15" s="71">
        <v>1</v>
      </c>
      <c r="F15" s="413" t="s">
        <v>1534</v>
      </c>
      <c r="G15" s="288" t="s">
        <v>662</v>
      </c>
      <c r="H15" s="153" t="s">
        <v>600</v>
      </c>
      <c r="I15" s="225" t="s">
        <v>595</v>
      </c>
      <c r="J15" s="221" t="s">
        <v>1607</v>
      </c>
      <c r="K15" s="274"/>
      <c r="L15" s="275">
        <v>10</v>
      </c>
      <c r="M15" s="153">
        <v>43</v>
      </c>
      <c r="N15" s="276">
        <v>28</v>
      </c>
      <c r="O15" s="276">
        <v>50</v>
      </c>
      <c r="P15" s="276">
        <v>0.29</v>
      </c>
      <c r="Q15" s="278">
        <f t="shared" si="0"/>
        <v>0</v>
      </c>
      <c r="R15" s="495">
        <v>237</v>
      </c>
      <c r="S15" s="153" t="s">
        <v>448</v>
      </c>
      <c r="T15" s="189">
        <f t="shared" si="1"/>
        <v>0</v>
      </c>
      <c r="U15" s="275" t="s">
        <v>616</v>
      </c>
      <c r="V15" s="153" t="s">
        <v>662</v>
      </c>
      <c r="W15" s="153"/>
      <c r="X15" s="182">
        <v>90118000</v>
      </c>
    </row>
    <row r="16" spans="1:24" ht="39.75" customHeight="1">
      <c r="A16" s="558" t="s">
        <v>1592</v>
      </c>
      <c r="B16" s="269">
        <v>106627</v>
      </c>
      <c r="C16" s="167" t="s">
        <v>1710</v>
      </c>
      <c r="D16" s="146" t="s">
        <v>1087</v>
      </c>
      <c r="E16" s="146" t="s">
        <v>1714</v>
      </c>
      <c r="F16" s="414" t="s">
        <v>1128</v>
      </c>
      <c r="G16" s="286" t="s">
        <v>1106</v>
      </c>
      <c r="H16" s="131" t="s">
        <v>1107</v>
      </c>
      <c r="I16" s="216" t="s">
        <v>595</v>
      </c>
      <c r="J16" s="96"/>
      <c r="K16" s="270"/>
      <c r="L16" s="177">
        <v>0.12</v>
      </c>
      <c r="M16" s="131"/>
      <c r="N16" s="131"/>
      <c r="O16" s="131"/>
      <c r="P16" s="271">
        <v>0.000306</v>
      </c>
      <c r="Q16" s="279">
        <f aca="true" t="shared" si="2" ref="Q16:Q24">P16*K16</f>
        <v>0</v>
      </c>
      <c r="R16" s="503">
        <v>9.24</v>
      </c>
      <c r="S16" s="131" t="s">
        <v>448</v>
      </c>
      <c r="T16" s="272">
        <f aca="true" t="shared" si="3" ref="T16:T24">IF(S16="USD",R16*K16,R16*K16*1.25)</f>
        <v>0</v>
      </c>
      <c r="U16" s="177" t="s">
        <v>1303</v>
      </c>
      <c r="V16" s="131"/>
      <c r="W16" s="131"/>
      <c r="X16" s="159">
        <v>38220000</v>
      </c>
    </row>
    <row r="17" spans="1:24" ht="39.75" customHeight="1">
      <c r="A17" s="559"/>
      <c r="B17" s="41">
        <v>106597</v>
      </c>
      <c r="C17" s="129" t="s">
        <v>1304</v>
      </c>
      <c r="D17" s="130" t="s">
        <v>245</v>
      </c>
      <c r="E17" s="30" t="s">
        <v>1724</v>
      </c>
      <c r="F17" s="415" t="s">
        <v>1712</v>
      </c>
      <c r="G17" s="394" t="s">
        <v>1206</v>
      </c>
      <c r="H17" s="30" t="s">
        <v>600</v>
      </c>
      <c r="I17" s="136" t="s">
        <v>317</v>
      </c>
      <c r="J17" s="104"/>
      <c r="K17" s="249"/>
      <c r="L17" s="198">
        <v>0.92</v>
      </c>
      <c r="M17" s="176">
        <v>12</v>
      </c>
      <c r="N17" s="176">
        <v>12</v>
      </c>
      <c r="O17" s="176">
        <v>22</v>
      </c>
      <c r="P17" s="51">
        <v>0.003168</v>
      </c>
      <c r="Q17" s="197">
        <f t="shared" si="2"/>
        <v>0</v>
      </c>
      <c r="R17" s="198">
        <v>12.89</v>
      </c>
      <c r="S17" s="52" t="s">
        <v>448</v>
      </c>
      <c r="T17" s="188">
        <f t="shared" si="3"/>
        <v>0</v>
      </c>
      <c r="U17" s="200" t="s">
        <v>1303</v>
      </c>
      <c r="V17" s="30"/>
      <c r="W17" s="30" t="s">
        <v>1462</v>
      </c>
      <c r="X17" s="538">
        <v>38220000</v>
      </c>
    </row>
    <row r="18" spans="1:24" ht="39.75" customHeight="1">
      <c r="A18" s="559"/>
      <c r="B18" s="41">
        <v>106598</v>
      </c>
      <c r="C18" s="26" t="s">
        <v>1711</v>
      </c>
      <c r="D18" s="130" t="s">
        <v>245</v>
      </c>
      <c r="E18" s="30" t="s">
        <v>1724</v>
      </c>
      <c r="F18" s="415" t="s">
        <v>1713</v>
      </c>
      <c r="G18" s="395" t="s">
        <v>1206</v>
      </c>
      <c r="H18" s="30" t="s">
        <v>600</v>
      </c>
      <c r="I18" s="100" t="s">
        <v>317</v>
      </c>
      <c r="J18" s="104"/>
      <c r="K18" s="249"/>
      <c r="L18" s="198">
        <v>0.92</v>
      </c>
      <c r="M18" s="176">
        <v>12</v>
      </c>
      <c r="N18" s="176">
        <v>12</v>
      </c>
      <c r="O18" s="176">
        <v>22</v>
      </c>
      <c r="P18" s="51">
        <v>0.003168</v>
      </c>
      <c r="Q18" s="197">
        <f t="shared" si="2"/>
        <v>0</v>
      </c>
      <c r="R18" s="198">
        <v>12.89</v>
      </c>
      <c r="S18" s="52" t="s">
        <v>448</v>
      </c>
      <c r="T18" s="188">
        <f t="shared" si="3"/>
        <v>0</v>
      </c>
      <c r="U18" s="200" t="s">
        <v>769</v>
      </c>
      <c r="V18" s="30"/>
      <c r="W18" s="30" t="s">
        <v>1462</v>
      </c>
      <c r="X18" s="538"/>
    </row>
    <row r="19" spans="1:24" ht="39.75" customHeight="1">
      <c r="A19" s="559"/>
      <c r="B19" s="41">
        <v>106599</v>
      </c>
      <c r="C19" s="26" t="s">
        <v>601</v>
      </c>
      <c r="D19" s="130" t="s">
        <v>245</v>
      </c>
      <c r="E19" s="53" t="s">
        <v>1716</v>
      </c>
      <c r="F19" s="415" t="s">
        <v>1719</v>
      </c>
      <c r="G19" s="395" t="s">
        <v>1206</v>
      </c>
      <c r="H19" s="30" t="s">
        <v>600</v>
      </c>
      <c r="I19" s="100" t="s">
        <v>317</v>
      </c>
      <c r="J19" s="104"/>
      <c r="K19" s="249"/>
      <c r="L19" s="198">
        <v>0.8</v>
      </c>
      <c r="M19" s="176">
        <v>20</v>
      </c>
      <c r="N19" s="176">
        <v>20</v>
      </c>
      <c r="O19" s="176">
        <v>14</v>
      </c>
      <c r="P19" s="51">
        <v>0.0056</v>
      </c>
      <c r="Q19" s="197">
        <f t="shared" si="2"/>
        <v>0</v>
      </c>
      <c r="R19" s="198">
        <v>96.99</v>
      </c>
      <c r="S19" s="52" t="s">
        <v>448</v>
      </c>
      <c r="T19" s="188">
        <f t="shared" si="3"/>
        <v>0</v>
      </c>
      <c r="U19" s="200" t="s">
        <v>770</v>
      </c>
      <c r="V19" s="30"/>
      <c r="W19" s="30" t="s">
        <v>1463</v>
      </c>
      <c r="X19" s="538">
        <v>29071100</v>
      </c>
    </row>
    <row r="20" spans="1:24" ht="39.75" customHeight="1">
      <c r="A20" s="559"/>
      <c r="B20" s="41">
        <v>106276</v>
      </c>
      <c r="C20" s="26" t="s">
        <v>602</v>
      </c>
      <c r="D20" s="130" t="s">
        <v>245</v>
      </c>
      <c r="E20" s="30" t="s">
        <v>1715</v>
      </c>
      <c r="F20" s="415" t="s">
        <v>1720</v>
      </c>
      <c r="G20" s="395" t="s">
        <v>1206</v>
      </c>
      <c r="H20" s="30" t="s">
        <v>600</v>
      </c>
      <c r="I20" s="100" t="s">
        <v>317</v>
      </c>
      <c r="J20" s="104"/>
      <c r="K20" s="249"/>
      <c r="L20" s="201">
        <v>0.045</v>
      </c>
      <c r="M20" s="176">
        <v>4</v>
      </c>
      <c r="N20" s="176">
        <v>4</v>
      </c>
      <c r="O20" s="176">
        <v>9</v>
      </c>
      <c r="P20" s="51">
        <v>0.000144</v>
      </c>
      <c r="Q20" s="197">
        <f t="shared" si="2"/>
        <v>0</v>
      </c>
      <c r="R20" s="198">
        <v>48.71</v>
      </c>
      <c r="S20" s="52" t="s">
        <v>448</v>
      </c>
      <c r="T20" s="188">
        <f t="shared" si="3"/>
        <v>0</v>
      </c>
      <c r="U20" s="200" t="s">
        <v>771</v>
      </c>
      <c r="V20" s="30"/>
      <c r="W20" s="30" t="s">
        <v>1464</v>
      </c>
      <c r="X20" s="538">
        <v>32041300</v>
      </c>
    </row>
    <row r="21" spans="1:24" ht="39.75" customHeight="1">
      <c r="A21" s="559"/>
      <c r="B21" s="41">
        <v>106601</v>
      </c>
      <c r="C21" s="26" t="s">
        <v>603</v>
      </c>
      <c r="D21" s="130" t="s">
        <v>245</v>
      </c>
      <c r="E21" s="30" t="s">
        <v>1717</v>
      </c>
      <c r="F21" s="415" t="s">
        <v>1718</v>
      </c>
      <c r="G21" s="395" t="s">
        <v>1206</v>
      </c>
      <c r="H21" s="30" t="s">
        <v>600</v>
      </c>
      <c r="I21" s="105" t="s">
        <v>595</v>
      </c>
      <c r="J21" s="104"/>
      <c r="K21" s="249"/>
      <c r="L21" s="198">
        <v>0.4</v>
      </c>
      <c r="M21" s="176">
        <v>6</v>
      </c>
      <c r="N21" s="176">
        <v>6</v>
      </c>
      <c r="O21" s="176">
        <v>13</v>
      </c>
      <c r="P21" s="51">
        <v>0.000468</v>
      </c>
      <c r="Q21" s="197">
        <f t="shared" si="2"/>
        <v>0</v>
      </c>
      <c r="R21" s="198">
        <v>331.04</v>
      </c>
      <c r="S21" s="52" t="s">
        <v>448</v>
      </c>
      <c r="T21" s="188">
        <f t="shared" si="3"/>
        <v>0</v>
      </c>
      <c r="U21" s="200" t="s">
        <v>772</v>
      </c>
      <c r="V21" s="30"/>
      <c r="W21" s="21"/>
      <c r="X21" s="538">
        <v>38220000</v>
      </c>
    </row>
    <row r="22" spans="1:24" ht="39.75" customHeight="1">
      <c r="A22" s="559"/>
      <c r="B22" s="41">
        <v>106602</v>
      </c>
      <c r="C22" s="26" t="s">
        <v>604</v>
      </c>
      <c r="D22" s="130" t="s">
        <v>245</v>
      </c>
      <c r="E22" s="30" t="s">
        <v>1721</v>
      </c>
      <c r="F22" s="415" t="s">
        <v>605</v>
      </c>
      <c r="G22" s="395" t="s">
        <v>1206</v>
      </c>
      <c r="H22" s="30" t="s">
        <v>600</v>
      </c>
      <c r="I22" s="105" t="s">
        <v>595</v>
      </c>
      <c r="J22" s="104"/>
      <c r="K22" s="249"/>
      <c r="L22" s="198">
        <v>0.4</v>
      </c>
      <c r="M22" s="176">
        <v>6</v>
      </c>
      <c r="N22" s="176">
        <v>6</v>
      </c>
      <c r="O22" s="176">
        <v>13</v>
      </c>
      <c r="P22" s="51">
        <v>0.000468</v>
      </c>
      <c r="Q22" s="197">
        <f t="shared" si="2"/>
        <v>0</v>
      </c>
      <c r="R22" s="198">
        <v>3781.1</v>
      </c>
      <c r="S22" s="52" t="s">
        <v>448</v>
      </c>
      <c r="T22" s="188">
        <f t="shared" si="3"/>
        <v>0</v>
      </c>
      <c r="U22" s="200" t="s">
        <v>773</v>
      </c>
      <c r="V22" s="30"/>
      <c r="W22" s="21"/>
      <c r="X22" s="538">
        <v>32041300</v>
      </c>
    </row>
    <row r="23" spans="1:24" ht="39.75" customHeight="1">
      <c r="A23" s="559"/>
      <c r="B23" s="41">
        <v>106603</v>
      </c>
      <c r="C23" s="26" t="s">
        <v>606</v>
      </c>
      <c r="D23" s="130" t="s">
        <v>245</v>
      </c>
      <c r="E23" s="30" t="s">
        <v>1722</v>
      </c>
      <c r="F23" s="415" t="s">
        <v>607</v>
      </c>
      <c r="G23" s="395" t="s">
        <v>1206</v>
      </c>
      <c r="H23" s="30" t="s">
        <v>600</v>
      </c>
      <c r="I23" s="136" t="s">
        <v>317</v>
      </c>
      <c r="J23" s="104"/>
      <c r="K23" s="249"/>
      <c r="L23" s="198">
        <v>1.15</v>
      </c>
      <c r="M23" s="176">
        <v>11</v>
      </c>
      <c r="N23" s="176">
        <v>11</v>
      </c>
      <c r="O23" s="176">
        <v>22</v>
      </c>
      <c r="P23" s="51">
        <v>0.002662</v>
      </c>
      <c r="Q23" s="197">
        <f t="shared" si="2"/>
        <v>0</v>
      </c>
      <c r="R23" s="198">
        <v>154.06</v>
      </c>
      <c r="S23" s="52" t="s">
        <v>448</v>
      </c>
      <c r="T23" s="188">
        <f t="shared" si="3"/>
        <v>0</v>
      </c>
      <c r="U23" s="200" t="s">
        <v>774</v>
      </c>
      <c r="V23" s="30"/>
      <c r="W23" s="30" t="s">
        <v>1465</v>
      </c>
      <c r="X23" s="538"/>
    </row>
    <row r="24" spans="1:24" ht="39.75" customHeight="1" thickBot="1">
      <c r="A24" s="560"/>
      <c r="B24" s="280">
        <v>106604</v>
      </c>
      <c r="C24" s="281" t="s">
        <v>608</v>
      </c>
      <c r="D24" s="282" t="s">
        <v>245</v>
      </c>
      <c r="E24" s="207" t="s">
        <v>1723</v>
      </c>
      <c r="F24" s="416" t="s">
        <v>609</v>
      </c>
      <c r="G24" s="396" t="s">
        <v>1206</v>
      </c>
      <c r="H24" s="207" t="s">
        <v>600</v>
      </c>
      <c r="I24" s="283" t="s">
        <v>317</v>
      </c>
      <c r="J24" s="284"/>
      <c r="K24" s="274"/>
      <c r="L24" s="202">
        <v>1.6</v>
      </c>
      <c r="M24" s="203">
        <v>11</v>
      </c>
      <c r="N24" s="203">
        <v>11</v>
      </c>
      <c r="O24" s="203">
        <v>22</v>
      </c>
      <c r="P24" s="204">
        <v>0.002662</v>
      </c>
      <c r="Q24" s="205">
        <f t="shared" si="2"/>
        <v>0</v>
      </c>
      <c r="R24" s="202">
        <v>368.23</v>
      </c>
      <c r="S24" s="132" t="s">
        <v>448</v>
      </c>
      <c r="T24" s="189">
        <f t="shared" si="3"/>
        <v>0</v>
      </c>
      <c r="U24" s="206" t="s">
        <v>775</v>
      </c>
      <c r="V24" s="207"/>
      <c r="W24" s="207" t="s">
        <v>1466</v>
      </c>
      <c r="X24" s="539">
        <v>28070000</v>
      </c>
    </row>
    <row r="25" spans="1:24" ht="138.75" customHeight="1">
      <c r="A25" s="561" t="s">
        <v>1590</v>
      </c>
      <c r="B25" s="269">
        <v>106525</v>
      </c>
      <c r="C25" s="151" t="s">
        <v>1136</v>
      </c>
      <c r="D25" s="146" t="s">
        <v>1087</v>
      </c>
      <c r="E25" s="70" t="s">
        <v>1835</v>
      </c>
      <c r="F25" s="417" t="s">
        <v>1904</v>
      </c>
      <c r="G25" s="397" t="s">
        <v>662</v>
      </c>
      <c r="H25" s="131" t="s">
        <v>1107</v>
      </c>
      <c r="I25" s="216" t="s">
        <v>595</v>
      </c>
      <c r="J25" s="96" t="s">
        <v>1533</v>
      </c>
      <c r="K25" s="270"/>
      <c r="L25" s="177">
        <v>14.63</v>
      </c>
      <c r="M25" s="131">
        <v>60</v>
      </c>
      <c r="N25" s="131">
        <v>50</v>
      </c>
      <c r="O25" s="131">
        <v>40</v>
      </c>
      <c r="P25" s="271">
        <v>0.117648</v>
      </c>
      <c r="Q25" s="279">
        <f>P25*K25</f>
        <v>0</v>
      </c>
      <c r="R25" s="487">
        <v>83.3</v>
      </c>
      <c r="S25" s="131" t="s">
        <v>448</v>
      </c>
      <c r="T25" s="272">
        <f aca="true" t="shared" si="4" ref="T25:T44">IF(S25="USD",R25*K25,R25*K25*1.25)</f>
        <v>0</v>
      </c>
      <c r="U25" s="177" t="s">
        <v>1302</v>
      </c>
      <c r="V25" s="131"/>
      <c r="W25" s="131"/>
      <c r="X25" s="540">
        <v>90189084</v>
      </c>
    </row>
    <row r="26" spans="1:24" ht="120" customHeight="1">
      <c r="A26" s="562"/>
      <c r="B26" s="41">
        <v>106610</v>
      </c>
      <c r="C26" s="26" t="s">
        <v>1125</v>
      </c>
      <c r="D26" s="36" t="s">
        <v>1087</v>
      </c>
      <c r="E26" s="30" t="s">
        <v>1859</v>
      </c>
      <c r="F26" s="412" t="s">
        <v>1094</v>
      </c>
      <c r="G26" s="395" t="s">
        <v>737</v>
      </c>
      <c r="H26" s="30" t="s">
        <v>240</v>
      </c>
      <c r="I26" s="105" t="s">
        <v>595</v>
      </c>
      <c r="J26" s="104" t="s">
        <v>1609</v>
      </c>
      <c r="K26" s="249"/>
      <c r="L26" s="198">
        <v>0.072</v>
      </c>
      <c r="M26" s="175">
        <v>9</v>
      </c>
      <c r="N26" s="175">
        <v>13</v>
      </c>
      <c r="O26" s="175">
        <v>11.5</v>
      </c>
      <c r="P26" s="51">
        <v>0.0006</v>
      </c>
      <c r="Q26" s="194">
        <v>0</v>
      </c>
      <c r="R26" s="198">
        <v>14.5</v>
      </c>
      <c r="S26" s="52" t="s">
        <v>448</v>
      </c>
      <c r="T26" s="188">
        <f t="shared" si="4"/>
        <v>0</v>
      </c>
      <c r="U26" s="199" t="s">
        <v>1313</v>
      </c>
      <c r="V26" s="30" t="s">
        <v>1077</v>
      </c>
      <c r="W26" s="21"/>
      <c r="X26" s="538">
        <v>382200</v>
      </c>
    </row>
    <row r="27" spans="1:24" ht="39.75" customHeight="1">
      <c r="A27" s="562"/>
      <c r="B27" s="39">
        <v>106564</v>
      </c>
      <c r="C27" s="22" t="s">
        <v>1135</v>
      </c>
      <c r="D27" s="36" t="s">
        <v>1087</v>
      </c>
      <c r="E27" s="20" t="s">
        <v>1782</v>
      </c>
      <c r="F27" s="412" t="s">
        <v>569</v>
      </c>
      <c r="G27" s="115" t="s">
        <v>662</v>
      </c>
      <c r="H27" s="21" t="s">
        <v>1107</v>
      </c>
      <c r="I27" s="105" t="s">
        <v>595</v>
      </c>
      <c r="J27" s="97"/>
      <c r="K27" s="249"/>
      <c r="L27" s="88">
        <v>0.23</v>
      </c>
      <c r="M27" s="21">
        <v>1.45</v>
      </c>
      <c r="N27" s="21">
        <v>48</v>
      </c>
      <c r="O27" s="21">
        <v>33</v>
      </c>
      <c r="P27" s="37">
        <v>0.0015</v>
      </c>
      <c r="Q27" s="194">
        <f aca="true" t="shared" si="5" ref="Q27:Q46">P27*K27</f>
        <v>0</v>
      </c>
      <c r="R27" s="504">
        <v>1.88</v>
      </c>
      <c r="S27" s="21" t="s">
        <v>448</v>
      </c>
      <c r="T27" s="188">
        <f t="shared" si="4"/>
        <v>0</v>
      </c>
      <c r="U27" s="88" t="s">
        <v>1308</v>
      </c>
      <c r="V27" s="21"/>
      <c r="W27" s="21"/>
      <c r="X27" s="136">
        <v>90189084</v>
      </c>
    </row>
    <row r="28" spans="1:24" ht="39.75" customHeight="1">
      <c r="A28" s="562"/>
      <c r="B28" s="39">
        <v>106565</v>
      </c>
      <c r="C28" s="22" t="s">
        <v>570</v>
      </c>
      <c r="D28" s="36" t="s">
        <v>1087</v>
      </c>
      <c r="E28" s="20" t="s">
        <v>1783</v>
      </c>
      <c r="F28" s="412" t="s">
        <v>1109</v>
      </c>
      <c r="G28" s="115" t="s">
        <v>662</v>
      </c>
      <c r="H28" s="21" t="s">
        <v>1107</v>
      </c>
      <c r="I28" s="105" t="s">
        <v>595</v>
      </c>
      <c r="J28" s="97"/>
      <c r="K28" s="249"/>
      <c r="L28" s="88">
        <v>0.02</v>
      </c>
      <c r="M28" s="21">
        <v>1.24</v>
      </c>
      <c r="N28" s="21">
        <v>22</v>
      </c>
      <c r="O28" s="21">
        <v>8</v>
      </c>
      <c r="P28" s="37">
        <v>6.4E-05</v>
      </c>
      <c r="Q28" s="194">
        <f t="shared" si="5"/>
        <v>0</v>
      </c>
      <c r="R28" s="504">
        <v>0.14</v>
      </c>
      <c r="S28" s="21" t="s">
        <v>448</v>
      </c>
      <c r="T28" s="188">
        <f t="shared" si="4"/>
        <v>0</v>
      </c>
      <c r="U28" s="88" t="s">
        <v>1308</v>
      </c>
      <c r="V28" s="21"/>
      <c r="W28" s="21"/>
      <c r="X28" s="136">
        <v>90189084</v>
      </c>
    </row>
    <row r="29" spans="1:24" ht="69" customHeight="1">
      <c r="A29" s="562"/>
      <c r="B29" s="39">
        <v>106566</v>
      </c>
      <c r="C29" s="22" t="s">
        <v>571</v>
      </c>
      <c r="D29" s="36" t="s">
        <v>1087</v>
      </c>
      <c r="E29" s="20">
        <v>1</v>
      </c>
      <c r="F29" s="412" t="s">
        <v>572</v>
      </c>
      <c r="G29" s="115" t="s">
        <v>662</v>
      </c>
      <c r="H29" s="21" t="s">
        <v>1107</v>
      </c>
      <c r="I29" s="105" t="s">
        <v>595</v>
      </c>
      <c r="J29" s="97"/>
      <c r="K29" s="249"/>
      <c r="L29" s="88">
        <v>0.77</v>
      </c>
      <c r="M29" s="21">
        <v>48</v>
      </c>
      <c r="N29" s="21">
        <v>10</v>
      </c>
      <c r="O29" s="21">
        <v>2.5</v>
      </c>
      <c r="P29" s="37">
        <v>0.0095</v>
      </c>
      <c r="Q29" s="194">
        <f t="shared" si="5"/>
        <v>0</v>
      </c>
      <c r="R29" s="504">
        <v>4.38</v>
      </c>
      <c r="S29" s="21" t="s">
        <v>448</v>
      </c>
      <c r="T29" s="188">
        <f t="shared" si="4"/>
        <v>0</v>
      </c>
      <c r="U29" s="88" t="s">
        <v>1311</v>
      </c>
      <c r="V29" s="21"/>
      <c r="W29" s="21"/>
      <c r="X29" s="136">
        <v>90189084</v>
      </c>
    </row>
    <row r="30" spans="1:24" ht="57" customHeight="1">
      <c r="A30" s="562"/>
      <c r="B30" s="39">
        <v>106567</v>
      </c>
      <c r="C30" s="22" t="s">
        <v>1138</v>
      </c>
      <c r="D30" s="36" t="s">
        <v>1087</v>
      </c>
      <c r="E30" s="20">
        <v>1</v>
      </c>
      <c r="F30" s="412" t="s">
        <v>1110</v>
      </c>
      <c r="G30" s="115" t="s">
        <v>662</v>
      </c>
      <c r="H30" s="21" t="s">
        <v>1107</v>
      </c>
      <c r="I30" s="105" t="s">
        <v>595</v>
      </c>
      <c r="J30" s="97"/>
      <c r="K30" s="249"/>
      <c r="L30" s="88">
        <v>0.14</v>
      </c>
      <c r="M30" s="21">
        <v>3.1</v>
      </c>
      <c r="N30" s="21">
        <v>22</v>
      </c>
      <c r="O30" s="21">
        <v>8</v>
      </c>
      <c r="P30" s="37">
        <v>0.00048</v>
      </c>
      <c r="Q30" s="194">
        <f t="shared" si="5"/>
        <v>0</v>
      </c>
      <c r="R30" s="504">
        <v>1.7</v>
      </c>
      <c r="S30" s="21" t="s">
        <v>448</v>
      </c>
      <c r="T30" s="188">
        <f t="shared" si="4"/>
        <v>0</v>
      </c>
      <c r="U30" s="88" t="s">
        <v>1310</v>
      </c>
      <c r="V30" s="21"/>
      <c r="W30" s="21" t="s">
        <v>1891</v>
      </c>
      <c r="X30" s="136" t="s">
        <v>1892</v>
      </c>
    </row>
    <row r="31" spans="1:24" ht="54.75" customHeight="1">
      <c r="A31" s="562"/>
      <c r="B31" s="39">
        <v>106568</v>
      </c>
      <c r="C31" s="22" t="s">
        <v>1139</v>
      </c>
      <c r="D31" s="36" t="s">
        <v>1087</v>
      </c>
      <c r="E31" s="20">
        <v>1</v>
      </c>
      <c r="F31" s="412" t="s">
        <v>573</v>
      </c>
      <c r="G31" s="115" t="s">
        <v>662</v>
      </c>
      <c r="H31" s="21" t="s">
        <v>1107</v>
      </c>
      <c r="I31" s="105" t="s">
        <v>595</v>
      </c>
      <c r="J31" s="97"/>
      <c r="K31" s="249"/>
      <c r="L31" s="88">
        <v>0.23</v>
      </c>
      <c r="M31" s="21">
        <v>0.72</v>
      </c>
      <c r="N31" s="21">
        <v>42</v>
      </c>
      <c r="O31" s="21">
        <v>42</v>
      </c>
      <c r="P31" s="37">
        <v>0.001184</v>
      </c>
      <c r="Q31" s="194">
        <f t="shared" si="5"/>
        <v>0</v>
      </c>
      <c r="R31" s="504">
        <v>1.94</v>
      </c>
      <c r="S31" s="21" t="s">
        <v>448</v>
      </c>
      <c r="T31" s="188">
        <f t="shared" si="4"/>
        <v>0</v>
      </c>
      <c r="U31" s="88" t="s">
        <v>1309</v>
      </c>
      <c r="V31" s="21"/>
      <c r="W31" s="21"/>
      <c r="X31" s="136">
        <v>90189084</v>
      </c>
    </row>
    <row r="32" spans="1:24" ht="46.5" customHeight="1">
      <c r="A32" s="562"/>
      <c r="B32" s="39">
        <v>106569</v>
      </c>
      <c r="C32" s="22" t="s">
        <v>574</v>
      </c>
      <c r="D32" s="36" t="s">
        <v>1087</v>
      </c>
      <c r="E32" s="20">
        <v>1</v>
      </c>
      <c r="F32" s="412" t="s">
        <v>575</v>
      </c>
      <c r="G32" s="115" t="s">
        <v>662</v>
      </c>
      <c r="H32" s="21" t="s">
        <v>1107</v>
      </c>
      <c r="I32" s="105" t="s">
        <v>595</v>
      </c>
      <c r="J32" s="97"/>
      <c r="K32" s="249"/>
      <c r="L32" s="88">
        <v>0.02</v>
      </c>
      <c r="M32" s="21">
        <v>0.3</v>
      </c>
      <c r="N32" s="21">
        <v>11</v>
      </c>
      <c r="O32" s="21">
        <v>6</v>
      </c>
      <c r="P32" s="37">
        <v>2.5E-06</v>
      </c>
      <c r="Q32" s="194">
        <f t="shared" si="5"/>
        <v>0</v>
      </c>
      <c r="R32" s="504">
        <v>0.9</v>
      </c>
      <c r="S32" s="21" t="s">
        <v>448</v>
      </c>
      <c r="T32" s="188">
        <f t="shared" si="4"/>
        <v>0</v>
      </c>
      <c r="U32" s="88" t="s">
        <v>1308</v>
      </c>
      <c r="V32" s="21"/>
      <c r="W32" s="21"/>
      <c r="X32" s="136">
        <v>90189084</v>
      </c>
    </row>
    <row r="33" spans="1:24" ht="62.25" customHeight="1">
      <c r="A33" s="562"/>
      <c r="B33" s="39">
        <v>106570</v>
      </c>
      <c r="C33" s="22" t="s">
        <v>576</v>
      </c>
      <c r="D33" s="36" t="s">
        <v>1087</v>
      </c>
      <c r="E33" s="20">
        <v>1</v>
      </c>
      <c r="F33" s="412" t="s">
        <v>1495</v>
      </c>
      <c r="G33" s="115" t="s">
        <v>662</v>
      </c>
      <c r="H33" s="21" t="s">
        <v>1107</v>
      </c>
      <c r="I33" s="105" t="s">
        <v>595</v>
      </c>
      <c r="J33" s="97"/>
      <c r="K33" s="249"/>
      <c r="L33" s="88">
        <v>0.08</v>
      </c>
      <c r="M33" s="21">
        <v>0.37</v>
      </c>
      <c r="N33" s="21">
        <v>28</v>
      </c>
      <c r="O33" s="21">
        <v>32</v>
      </c>
      <c r="P33" s="37">
        <v>0.000224</v>
      </c>
      <c r="Q33" s="194">
        <f t="shared" si="5"/>
        <v>0</v>
      </c>
      <c r="R33" s="504">
        <v>1.11</v>
      </c>
      <c r="S33" s="21" t="s">
        <v>448</v>
      </c>
      <c r="T33" s="188">
        <f t="shared" si="4"/>
        <v>0</v>
      </c>
      <c r="U33" s="88" t="s">
        <v>1306</v>
      </c>
      <c r="V33" s="21"/>
      <c r="W33" s="21"/>
      <c r="X33" s="136">
        <v>90189084</v>
      </c>
    </row>
    <row r="34" spans="1:24" ht="39.75" customHeight="1">
      <c r="A34" s="562"/>
      <c r="B34" s="39">
        <v>106572</v>
      </c>
      <c r="C34" s="22" t="s">
        <v>1729</v>
      </c>
      <c r="D34" s="36" t="s">
        <v>1087</v>
      </c>
      <c r="E34" s="20" t="s">
        <v>1726</v>
      </c>
      <c r="F34" s="412" t="s">
        <v>1496</v>
      </c>
      <c r="G34" s="115" t="s">
        <v>662</v>
      </c>
      <c r="H34" s="21" t="s">
        <v>1107</v>
      </c>
      <c r="I34" s="105" t="s">
        <v>595</v>
      </c>
      <c r="J34" s="97"/>
      <c r="K34" s="249"/>
      <c r="L34" s="88">
        <v>0.03</v>
      </c>
      <c r="M34" s="21">
        <v>0.29</v>
      </c>
      <c r="N34" s="21">
        <v>44</v>
      </c>
      <c r="O34" s="21">
        <v>44</v>
      </c>
      <c r="P34" s="37">
        <v>0.00045</v>
      </c>
      <c r="Q34" s="194">
        <f t="shared" si="5"/>
        <v>0</v>
      </c>
      <c r="R34" s="504">
        <v>0.46</v>
      </c>
      <c r="S34" s="21" t="s">
        <v>448</v>
      </c>
      <c r="T34" s="188">
        <f t="shared" si="4"/>
        <v>0</v>
      </c>
      <c r="U34" s="88" t="s">
        <v>1306</v>
      </c>
      <c r="V34" s="21"/>
      <c r="W34" s="21"/>
      <c r="X34" s="136">
        <v>90189084</v>
      </c>
    </row>
    <row r="35" spans="1:24" ht="39.75" customHeight="1">
      <c r="A35" s="562"/>
      <c r="B35" s="39">
        <v>106573</v>
      </c>
      <c r="C35" s="22" t="s">
        <v>1730</v>
      </c>
      <c r="D35" s="36" t="s">
        <v>1087</v>
      </c>
      <c r="E35" s="20" t="s">
        <v>1727</v>
      </c>
      <c r="F35" s="412" t="s">
        <v>1497</v>
      </c>
      <c r="G35" s="115" t="s">
        <v>662</v>
      </c>
      <c r="H35" s="21" t="s">
        <v>1107</v>
      </c>
      <c r="I35" s="105" t="s">
        <v>595</v>
      </c>
      <c r="J35" s="97"/>
      <c r="K35" s="249"/>
      <c r="L35" s="88">
        <v>0.05</v>
      </c>
      <c r="M35" s="21">
        <v>0.56</v>
      </c>
      <c r="N35" s="21">
        <v>43</v>
      </c>
      <c r="O35" s="21">
        <v>43</v>
      </c>
      <c r="P35" s="37">
        <v>0.00074</v>
      </c>
      <c r="Q35" s="194">
        <f t="shared" si="5"/>
        <v>0</v>
      </c>
      <c r="R35" s="504">
        <v>0.53</v>
      </c>
      <c r="S35" s="21" t="s">
        <v>448</v>
      </c>
      <c r="T35" s="188">
        <f t="shared" si="4"/>
        <v>0</v>
      </c>
      <c r="U35" s="88" t="s">
        <v>1306</v>
      </c>
      <c r="V35" s="21"/>
      <c r="W35" s="21"/>
      <c r="X35" s="136">
        <v>90189084</v>
      </c>
    </row>
    <row r="36" spans="1:24" ht="47.25" customHeight="1">
      <c r="A36" s="562"/>
      <c r="B36" s="39">
        <v>106574</v>
      </c>
      <c r="C36" s="22" t="s">
        <v>1731</v>
      </c>
      <c r="D36" s="36" t="s">
        <v>1087</v>
      </c>
      <c r="E36" s="20" t="s">
        <v>1726</v>
      </c>
      <c r="F36" s="412" t="s">
        <v>578</v>
      </c>
      <c r="G36" s="115" t="s">
        <v>662</v>
      </c>
      <c r="H36" s="21" t="s">
        <v>1107</v>
      </c>
      <c r="I36" s="105" t="s">
        <v>595</v>
      </c>
      <c r="J36" s="97"/>
      <c r="K36" s="249"/>
      <c r="L36" s="88">
        <v>0.22</v>
      </c>
      <c r="M36" s="21">
        <v>0.61</v>
      </c>
      <c r="N36" s="21">
        <v>40</v>
      </c>
      <c r="O36" s="21">
        <v>40</v>
      </c>
      <c r="P36" s="37">
        <v>0.00056</v>
      </c>
      <c r="Q36" s="194">
        <f t="shared" si="5"/>
        <v>0</v>
      </c>
      <c r="R36" s="504">
        <v>1.08</v>
      </c>
      <c r="S36" s="21" t="s">
        <v>448</v>
      </c>
      <c r="T36" s="188">
        <f t="shared" si="4"/>
        <v>0</v>
      </c>
      <c r="U36" s="88" t="s">
        <v>1314</v>
      </c>
      <c r="V36" s="21"/>
      <c r="W36" s="21"/>
      <c r="X36" s="136">
        <v>90189084</v>
      </c>
    </row>
    <row r="37" spans="1:24" ht="47.25" customHeight="1">
      <c r="A37" s="562"/>
      <c r="B37" s="39">
        <v>106575</v>
      </c>
      <c r="C37" s="22" t="s">
        <v>1731</v>
      </c>
      <c r="D37" s="36" t="s">
        <v>1087</v>
      </c>
      <c r="E37" s="20" t="s">
        <v>1732</v>
      </c>
      <c r="F37" s="412" t="s">
        <v>579</v>
      </c>
      <c r="G37" s="115" t="s">
        <v>662</v>
      </c>
      <c r="H37" s="21" t="s">
        <v>1107</v>
      </c>
      <c r="I37" s="105" t="s">
        <v>595</v>
      </c>
      <c r="J37" s="97"/>
      <c r="K37" s="249"/>
      <c r="L37" s="88">
        <v>0.6</v>
      </c>
      <c r="M37" s="21">
        <v>2</v>
      </c>
      <c r="N37" s="21">
        <v>40</v>
      </c>
      <c r="O37" s="21">
        <v>40</v>
      </c>
      <c r="P37" s="37">
        <v>0.0019</v>
      </c>
      <c r="Q37" s="194">
        <f t="shared" si="5"/>
        <v>0</v>
      </c>
      <c r="R37" s="504">
        <v>3.47</v>
      </c>
      <c r="S37" s="21" t="s">
        <v>448</v>
      </c>
      <c r="T37" s="188">
        <f t="shared" si="4"/>
        <v>0</v>
      </c>
      <c r="U37" s="88" t="s">
        <v>1314</v>
      </c>
      <c r="V37" s="21"/>
      <c r="W37" s="21"/>
      <c r="X37" s="136">
        <v>90189084</v>
      </c>
    </row>
    <row r="38" spans="1:24" ht="36" customHeight="1">
      <c r="A38" s="562"/>
      <c r="B38" s="39">
        <v>106576</v>
      </c>
      <c r="C38" s="22" t="s">
        <v>580</v>
      </c>
      <c r="D38" s="36" t="s">
        <v>1087</v>
      </c>
      <c r="E38" s="20" t="s">
        <v>1733</v>
      </c>
      <c r="F38" s="412" t="s">
        <v>581</v>
      </c>
      <c r="G38" s="115" t="s">
        <v>662</v>
      </c>
      <c r="H38" s="21" t="s">
        <v>1107</v>
      </c>
      <c r="I38" s="105" t="s">
        <v>595</v>
      </c>
      <c r="J38" s="97"/>
      <c r="K38" s="249"/>
      <c r="L38" s="88">
        <v>0.06</v>
      </c>
      <c r="M38" s="21">
        <v>1.3</v>
      </c>
      <c r="N38" s="21">
        <v>18</v>
      </c>
      <c r="O38" s="21">
        <v>11</v>
      </c>
      <c r="P38" s="37">
        <v>0.00024</v>
      </c>
      <c r="Q38" s="194">
        <f t="shared" si="5"/>
        <v>0</v>
      </c>
      <c r="R38" s="504">
        <v>1.11</v>
      </c>
      <c r="S38" s="21" t="s">
        <v>448</v>
      </c>
      <c r="T38" s="188">
        <f t="shared" si="4"/>
        <v>0</v>
      </c>
      <c r="U38" s="88" t="s">
        <v>1314</v>
      </c>
      <c r="V38" s="21"/>
      <c r="W38" s="21"/>
      <c r="X38" s="136">
        <v>90189084</v>
      </c>
    </row>
    <row r="39" spans="1:24" ht="90.75" customHeight="1">
      <c r="A39" s="562"/>
      <c r="B39" s="39">
        <v>106609</v>
      </c>
      <c r="C39" s="23" t="s">
        <v>1129</v>
      </c>
      <c r="D39" s="36" t="s">
        <v>1087</v>
      </c>
      <c r="E39" s="20" t="s">
        <v>1757</v>
      </c>
      <c r="F39" s="412" t="s">
        <v>1758</v>
      </c>
      <c r="G39" s="115" t="s">
        <v>662</v>
      </c>
      <c r="H39" s="21" t="s">
        <v>1107</v>
      </c>
      <c r="I39" s="105" t="s">
        <v>595</v>
      </c>
      <c r="J39" s="97"/>
      <c r="K39" s="249"/>
      <c r="L39" s="88">
        <v>5.6</v>
      </c>
      <c r="M39" s="21"/>
      <c r="N39" s="21"/>
      <c r="O39" s="21"/>
      <c r="P39" s="37">
        <v>0.01</v>
      </c>
      <c r="Q39" s="194">
        <f t="shared" si="5"/>
        <v>0</v>
      </c>
      <c r="R39" s="504">
        <v>10.4</v>
      </c>
      <c r="S39" s="21" t="s">
        <v>448</v>
      </c>
      <c r="T39" s="188">
        <f t="shared" si="4"/>
        <v>0</v>
      </c>
      <c r="U39" s="88" t="s">
        <v>1312</v>
      </c>
      <c r="V39" s="21"/>
      <c r="W39" s="21"/>
      <c r="X39" s="136">
        <v>90189084</v>
      </c>
    </row>
    <row r="40" spans="1:24" ht="51.75" customHeight="1">
      <c r="A40" s="562"/>
      <c r="B40" s="77">
        <v>106631</v>
      </c>
      <c r="C40" s="80" t="s">
        <v>768</v>
      </c>
      <c r="D40" s="20" t="s">
        <v>1087</v>
      </c>
      <c r="E40" s="76" t="s">
        <v>217</v>
      </c>
      <c r="F40" s="411" t="s">
        <v>767</v>
      </c>
      <c r="G40" s="115" t="s">
        <v>662</v>
      </c>
      <c r="H40" s="21" t="s">
        <v>1107</v>
      </c>
      <c r="I40" s="105" t="s">
        <v>595</v>
      </c>
      <c r="J40" s="99"/>
      <c r="K40" s="250"/>
      <c r="L40" s="88">
        <v>0.39</v>
      </c>
      <c r="M40" s="21"/>
      <c r="N40" s="21"/>
      <c r="O40" s="21"/>
      <c r="P40" s="37">
        <v>0.006</v>
      </c>
      <c r="Q40" s="194">
        <f t="shared" si="5"/>
        <v>0</v>
      </c>
      <c r="R40" s="504">
        <v>6.6</v>
      </c>
      <c r="S40" s="21" t="s">
        <v>448</v>
      </c>
      <c r="T40" s="188">
        <f t="shared" si="4"/>
        <v>0</v>
      </c>
      <c r="U40" s="88" t="s">
        <v>1305</v>
      </c>
      <c r="V40" s="21"/>
      <c r="W40" s="21"/>
      <c r="X40" s="136">
        <v>90189084</v>
      </c>
    </row>
    <row r="41" spans="1:24" ht="47.25" customHeight="1">
      <c r="A41" s="562"/>
      <c r="B41" s="39">
        <v>106571</v>
      </c>
      <c r="C41" s="28" t="s">
        <v>1728</v>
      </c>
      <c r="D41" s="36" t="s">
        <v>1087</v>
      </c>
      <c r="E41" s="20" t="s">
        <v>1725</v>
      </c>
      <c r="F41" s="412" t="s">
        <v>577</v>
      </c>
      <c r="G41" s="115" t="s">
        <v>662</v>
      </c>
      <c r="H41" s="21" t="s">
        <v>1107</v>
      </c>
      <c r="I41" s="105" t="s">
        <v>595</v>
      </c>
      <c r="J41" s="97"/>
      <c r="K41" s="249"/>
      <c r="L41" s="88">
        <v>0.57</v>
      </c>
      <c r="M41" s="21">
        <v>2.3099999999999996</v>
      </c>
      <c r="N41" s="21">
        <v>40</v>
      </c>
      <c r="O41" s="21">
        <v>40</v>
      </c>
      <c r="P41" s="37">
        <v>0.0021</v>
      </c>
      <c r="Q41" s="194">
        <f>P41*K41</f>
        <v>0</v>
      </c>
      <c r="R41" s="504">
        <v>4.72</v>
      </c>
      <c r="S41" s="21" t="s">
        <v>448</v>
      </c>
      <c r="T41" s="188">
        <f>IF(S41="USD",R41*K41,R41*K41*1.25)</f>
        <v>0</v>
      </c>
      <c r="U41" s="88" t="s">
        <v>1307</v>
      </c>
      <c r="V41" s="21"/>
      <c r="W41" s="21"/>
      <c r="X41" s="136">
        <v>90189084</v>
      </c>
    </row>
    <row r="42" spans="1:24" ht="39.75" customHeight="1">
      <c r="A42" s="562"/>
      <c r="B42" s="351">
        <v>106607</v>
      </c>
      <c r="C42" s="447" t="s">
        <v>1728</v>
      </c>
      <c r="D42" s="352" t="s">
        <v>245</v>
      </c>
      <c r="E42" s="353" t="s">
        <v>1736</v>
      </c>
      <c r="F42" s="418" t="s">
        <v>611</v>
      </c>
      <c r="G42" s="398" t="s">
        <v>662</v>
      </c>
      <c r="H42" s="353" t="s">
        <v>600</v>
      </c>
      <c r="I42" s="105" t="s">
        <v>595</v>
      </c>
      <c r="J42" s="354"/>
      <c r="K42" s="250"/>
      <c r="L42" s="355">
        <v>1.05</v>
      </c>
      <c r="M42" s="356">
        <v>18</v>
      </c>
      <c r="N42" s="356">
        <v>18</v>
      </c>
      <c r="O42" s="356">
        <v>28</v>
      </c>
      <c r="P42" s="357">
        <v>0.009072</v>
      </c>
      <c r="Q42" s="208">
        <f>P42*K42</f>
        <v>0</v>
      </c>
      <c r="R42" s="355">
        <v>20.02</v>
      </c>
      <c r="S42" s="358" t="s">
        <v>448</v>
      </c>
      <c r="T42" s="191">
        <f>IF(S42="USD",R42*K42,R42*K42*1.25)</f>
        <v>0</v>
      </c>
      <c r="U42" s="359" t="s">
        <v>778</v>
      </c>
      <c r="V42" s="353"/>
      <c r="W42" s="79"/>
      <c r="X42" s="541"/>
    </row>
    <row r="43" spans="1:24" ht="39.75" customHeight="1">
      <c r="A43" s="562"/>
      <c r="B43" s="41">
        <v>106605</v>
      </c>
      <c r="C43" s="26" t="s">
        <v>1735</v>
      </c>
      <c r="D43" s="130" t="s">
        <v>245</v>
      </c>
      <c r="E43" s="30" t="s">
        <v>1734</v>
      </c>
      <c r="F43" s="415" t="s">
        <v>610</v>
      </c>
      <c r="G43" s="395" t="s">
        <v>662</v>
      </c>
      <c r="H43" s="30" t="s">
        <v>600</v>
      </c>
      <c r="I43" s="105" t="s">
        <v>595</v>
      </c>
      <c r="J43" s="104"/>
      <c r="K43" s="249"/>
      <c r="L43" s="198">
        <v>0.02</v>
      </c>
      <c r="M43" s="176">
        <v>3</v>
      </c>
      <c r="N43" s="176">
        <v>3</v>
      </c>
      <c r="O43" s="176">
        <v>50</v>
      </c>
      <c r="P43" s="51">
        <v>0.00045</v>
      </c>
      <c r="Q43" s="197">
        <f t="shared" si="5"/>
        <v>0</v>
      </c>
      <c r="R43" s="198">
        <v>44.24</v>
      </c>
      <c r="S43" s="52" t="s">
        <v>448</v>
      </c>
      <c r="T43" s="188">
        <f t="shared" si="4"/>
        <v>0</v>
      </c>
      <c r="U43" s="200" t="s">
        <v>776</v>
      </c>
      <c r="V43" s="30"/>
      <c r="W43" s="21"/>
      <c r="X43" s="538"/>
    </row>
    <row r="44" spans="1:24" ht="39.75" customHeight="1" thickBot="1">
      <c r="A44" s="562"/>
      <c r="B44" s="41">
        <v>106606</v>
      </c>
      <c r="C44" s="26" t="s">
        <v>1131</v>
      </c>
      <c r="D44" s="130" t="s">
        <v>245</v>
      </c>
      <c r="E44" s="30" t="s">
        <v>1784</v>
      </c>
      <c r="F44" s="415" t="s">
        <v>1111</v>
      </c>
      <c r="G44" s="395" t="s">
        <v>662</v>
      </c>
      <c r="H44" s="30" t="s">
        <v>600</v>
      </c>
      <c r="I44" s="105" t="s">
        <v>595</v>
      </c>
      <c r="J44" s="104"/>
      <c r="K44" s="249"/>
      <c r="L44" s="198">
        <v>1.3</v>
      </c>
      <c r="M44" s="176">
        <v>6</v>
      </c>
      <c r="N44" s="176">
        <v>3</v>
      </c>
      <c r="O44" s="176">
        <v>15</v>
      </c>
      <c r="P44" s="51">
        <v>0.00027</v>
      </c>
      <c r="Q44" s="197">
        <f t="shared" si="5"/>
        <v>0</v>
      </c>
      <c r="R44" s="198">
        <v>67.03</v>
      </c>
      <c r="S44" s="52" t="s">
        <v>448</v>
      </c>
      <c r="T44" s="188">
        <f t="shared" si="4"/>
        <v>0</v>
      </c>
      <c r="U44" s="200" t="s">
        <v>777</v>
      </c>
      <c r="V44" s="30"/>
      <c r="W44" s="21"/>
      <c r="X44" s="538"/>
    </row>
    <row r="45" spans="1:24" ht="49.5" customHeight="1" thickBot="1">
      <c r="A45" s="391"/>
      <c r="B45" s="333" t="s">
        <v>1808</v>
      </c>
      <c r="C45" s="112"/>
      <c r="D45" s="113"/>
      <c r="E45" s="114"/>
      <c r="F45" s="409"/>
      <c r="G45" s="114"/>
      <c r="H45" s="114"/>
      <c r="I45" s="113"/>
      <c r="J45" s="112"/>
      <c r="K45" s="247"/>
      <c r="L45" s="114"/>
      <c r="M45" s="114"/>
      <c r="N45" s="114"/>
      <c r="O45" s="114"/>
      <c r="P45" s="114"/>
      <c r="Q45" s="114"/>
      <c r="R45" s="502"/>
      <c r="S45" s="114"/>
      <c r="T45" s="114"/>
      <c r="U45" s="113"/>
      <c r="V45" s="113"/>
      <c r="W45" s="113"/>
      <c r="X45" s="537"/>
    </row>
    <row r="46" spans="1:24" ht="150" customHeight="1" thickBot="1">
      <c r="A46" s="478" t="s">
        <v>1593</v>
      </c>
      <c r="B46" s="44">
        <v>106642</v>
      </c>
      <c r="C46" s="29" t="s">
        <v>1804</v>
      </c>
      <c r="D46" s="36" t="s">
        <v>1806</v>
      </c>
      <c r="E46" s="36" t="s">
        <v>1748</v>
      </c>
      <c r="F46" s="410" t="s">
        <v>1810</v>
      </c>
      <c r="G46" s="117" t="s">
        <v>737</v>
      </c>
      <c r="H46" s="498" t="s">
        <v>1868</v>
      </c>
      <c r="I46" s="285" t="s">
        <v>1807</v>
      </c>
      <c r="J46" s="109" t="s">
        <v>1903</v>
      </c>
      <c r="K46" s="248"/>
      <c r="L46" s="362">
        <v>0.16</v>
      </c>
      <c r="M46" s="152">
        <v>25</v>
      </c>
      <c r="N46" s="152">
        <v>16</v>
      </c>
      <c r="O46" s="152">
        <v>2</v>
      </c>
      <c r="P46" s="477">
        <v>0.001</v>
      </c>
      <c r="Q46" s="197">
        <f t="shared" si="5"/>
        <v>0</v>
      </c>
      <c r="R46" s="505">
        <v>350</v>
      </c>
      <c r="S46" s="52" t="s">
        <v>448</v>
      </c>
      <c r="T46" s="188">
        <f>IF(S46="USD",R46*K46,R46*K46*1.25)</f>
        <v>0</v>
      </c>
      <c r="U46" s="35" t="s">
        <v>1805</v>
      </c>
      <c r="V46" s="35" t="s">
        <v>1580</v>
      </c>
      <c r="W46" s="100"/>
      <c r="X46" s="368"/>
    </row>
    <row r="47" spans="1:24" ht="49.5" customHeight="1" thickBot="1">
      <c r="A47" s="391"/>
      <c r="B47" s="333" t="s">
        <v>1809</v>
      </c>
      <c r="C47" s="112"/>
      <c r="D47" s="113"/>
      <c r="E47" s="114"/>
      <c r="F47" s="409"/>
      <c r="G47" s="114"/>
      <c r="H47" s="114"/>
      <c r="I47" s="113"/>
      <c r="J47" s="112"/>
      <c r="K47" s="247"/>
      <c r="L47" s="114"/>
      <c r="M47" s="360"/>
      <c r="N47" s="360"/>
      <c r="O47" s="360"/>
      <c r="P47" s="114"/>
      <c r="Q47" s="114"/>
      <c r="R47" s="502"/>
      <c r="S47" s="114"/>
      <c r="T47" s="114"/>
      <c r="U47" s="113"/>
      <c r="V47" s="113"/>
      <c r="W47" s="113"/>
      <c r="X47" s="537"/>
    </row>
    <row r="48" spans="1:24" ht="70.5" customHeight="1">
      <c r="A48" s="553" t="s">
        <v>1591</v>
      </c>
      <c r="B48" s="63" t="s">
        <v>515</v>
      </c>
      <c r="C48" s="29" t="s">
        <v>1145</v>
      </c>
      <c r="D48" s="36" t="s">
        <v>1093</v>
      </c>
      <c r="E48" s="35">
        <v>1</v>
      </c>
      <c r="F48" s="419" t="s">
        <v>1149</v>
      </c>
      <c r="G48" s="117" t="s">
        <v>662</v>
      </c>
      <c r="H48" s="35" t="s">
        <v>1209</v>
      </c>
      <c r="I48" s="159" t="s">
        <v>595</v>
      </c>
      <c r="J48" s="109" t="s">
        <v>1611</v>
      </c>
      <c r="K48" s="248"/>
      <c r="L48" s="120">
        <v>29</v>
      </c>
      <c r="M48" s="137">
        <v>70</v>
      </c>
      <c r="N48" s="137">
        <v>51</v>
      </c>
      <c r="O48" s="137">
        <v>70</v>
      </c>
      <c r="P48" s="55">
        <v>0.39</v>
      </c>
      <c r="Q48" s="193">
        <f>P48*K48</f>
        <v>0</v>
      </c>
      <c r="R48" s="491">
        <v>11780</v>
      </c>
      <c r="S48" s="57" t="s">
        <v>448</v>
      </c>
      <c r="T48" s="118">
        <f>IF(S48="USD",R48*K48,R48*K48*1.25)</f>
        <v>0</v>
      </c>
      <c r="U48" s="164" t="s">
        <v>515</v>
      </c>
      <c r="V48" s="265" t="s">
        <v>1580</v>
      </c>
      <c r="W48" s="100"/>
      <c r="X48" s="368" t="s">
        <v>1877</v>
      </c>
    </row>
    <row r="49" spans="1:24" ht="120.75" customHeight="1">
      <c r="A49" s="553"/>
      <c r="B49" s="43" t="s">
        <v>514</v>
      </c>
      <c r="C49" s="22" t="s">
        <v>1144</v>
      </c>
      <c r="D49" s="36" t="s">
        <v>1093</v>
      </c>
      <c r="E49" s="21">
        <v>1</v>
      </c>
      <c r="F49" s="420" t="s">
        <v>1150</v>
      </c>
      <c r="G49" s="24" t="s">
        <v>662</v>
      </c>
      <c r="H49" s="21" t="s">
        <v>1209</v>
      </c>
      <c r="I49" s="105" t="s">
        <v>595</v>
      </c>
      <c r="J49" s="97" t="s">
        <v>1367</v>
      </c>
      <c r="K49" s="240"/>
      <c r="L49" s="66">
        <v>21</v>
      </c>
      <c r="M49" s="67">
        <v>70</v>
      </c>
      <c r="N49" s="67">
        <v>65</v>
      </c>
      <c r="O49" s="67">
        <v>55</v>
      </c>
      <c r="P49" s="31">
        <v>0.37</v>
      </c>
      <c r="Q49" s="194">
        <f>P49*K49</f>
        <v>0</v>
      </c>
      <c r="R49" s="493">
        <v>12280</v>
      </c>
      <c r="S49" s="89" t="s">
        <v>448</v>
      </c>
      <c r="T49" s="40">
        <f>IF(S49="USD",R49*K49,R49*K49*1.25)</f>
        <v>0</v>
      </c>
      <c r="U49" s="163" t="s">
        <v>514</v>
      </c>
      <c r="V49" s="265" t="s">
        <v>1580</v>
      </c>
      <c r="W49" s="85"/>
      <c r="X49" s="136" t="s">
        <v>1877</v>
      </c>
    </row>
    <row r="50" spans="1:24" ht="91.5" customHeight="1">
      <c r="A50" s="553"/>
      <c r="B50" s="43" t="s">
        <v>509</v>
      </c>
      <c r="C50" s="22" t="s">
        <v>1143</v>
      </c>
      <c r="D50" s="36" t="s">
        <v>1093</v>
      </c>
      <c r="E50" s="21">
        <v>1</v>
      </c>
      <c r="F50" s="420" t="s">
        <v>1151</v>
      </c>
      <c r="G50" s="24" t="s">
        <v>662</v>
      </c>
      <c r="H50" s="21" t="s">
        <v>1209</v>
      </c>
      <c r="I50" s="105" t="s">
        <v>595</v>
      </c>
      <c r="J50" s="97" t="s">
        <v>1366</v>
      </c>
      <c r="K50" s="240"/>
      <c r="L50" s="66">
        <v>32</v>
      </c>
      <c r="M50" s="137">
        <v>70</v>
      </c>
      <c r="N50" s="137">
        <v>51</v>
      </c>
      <c r="O50" s="137">
        <v>70</v>
      </c>
      <c r="P50" s="31">
        <v>0.39</v>
      </c>
      <c r="Q50" s="194">
        <f aca="true" t="shared" si="6" ref="Q50:Q60">P50*K50</f>
        <v>0</v>
      </c>
      <c r="R50" s="489">
        <v>17000</v>
      </c>
      <c r="S50" s="33" t="s">
        <v>448</v>
      </c>
      <c r="T50" s="40">
        <f aca="true" t="shared" si="7" ref="T50:T73">IF(S50="USD",R50*K50,R50*K50*1.25)</f>
        <v>0</v>
      </c>
      <c r="U50" s="163" t="s">
        <v>509</v>
      </c>
      <c r="V50" s="265" t="s">
        <v>1580</v>
      </c>
      <c r="W50" s="85"/>
      <c r="X50" s="136" t="s">
        <v>1877</v>
      </c>
    </row>
    <row r="51" spans="1:24" ht="52.5" customHeight="1">
      <c r="A51" s="553"/>
      <c r="B51" s="43" t="s">
        <v>510</v>
      </c>
      <c r="C51" s="22" t="s">
        <v>1146</v>
      </c>
      <c r="D51" s="36" t="s">
        <v>1093</v>
      </c>
      <c r="E51" s="21">
        <v>1</v>
      </c>
      <c r="F51" s="420" t="s">
        <v>1152</v>
      </c>
      <c r="G51" s="24" t="s">
        <v>662</v>
      </c>
      <c r="H51" s="21" t="s">
        <v>1209</v>
      </c>
      <c r="I51" s="105" t="s">
        <v>595</v>
      </c>
      <c r="J51" s="97" t="s">
        <v>1610</v>
      </c>
      <c r="K51" s="240"/>
      <c r="L51" s="66">
        <v>24</v>
      </c>
      <c r="M51" s="67">
        <v>70</v>
      </c>
      <c r="N51" s="67">
        <v>65</v>
      </c>
      <c r="O51" s="67">
        <v>55</v>
      </c>
      <c r="P51" s="31">
        <v>0.37</v>
      </c>
      <c r="Q51" s="194">
        <f t="shared" si="6"/>
        <v>0</v>
      </c>
      <c r="R51" s="489">
        <v>17500</v>
      </c>
      <c r="S51" s="33" t="s">
        <v>448</v>
      </c>
      <c r="T51" s="40">
        <f t="shared" si="7"/>
        <v>0</v>
      </c>
      <c r="U51" s="163" t="s">
        <v>510</v>
      </c>
      <c r="V51" s="265" t="s">
        <v>1580</v>
      </c>
      <c r="W51" s="85"/>
      <c r="X51" s="136" t="s">
        <v>1877</v>
      </c>
    </row>
    <row r="52" spans="1:24" ht="39.75" customHeight="1">
      <c r="A52" s="553"/>
      <c r="B52" s="43" t="s">
        <v>519</v>
      </c>
      <c r="C52" s="22" t="s">
        <v>1147</v>
      </c>
      <c r="D52" s="36" t="s">
        <v>1093</v>
      </c>
      <c r="E52" s="21">
        <v>1</v>
      </c>
      <c r="F52" s="420" t="s">
        <v>1153</v>
      </c>
      <c r="G52" s="24" t="s">
        <v>662</v>
      </c>
      <c r="H52" s="35" t="s">
        <v>1209</v>
      </c>
      <c r="I52" s="105" t="s">
        <v>595</v>
      </c>
      <c r="J52" s="97"/>
      <c r="K52" s="240"/>
      <c r="L52" s="58" t="s">
        <v>733</v>
      </c>
      <c r="M52" s="67">
        <v>90</v>
      </c>
      <c r="N52" s="67">
        <v>75</v>
      </c>
      <c r="O52" s="67">
        <v>150</v>
      </c>
      <c r="P52" s="31">
        <v>0.9</v>
      </c>
      <c r="Q52" s="194">
        <f t="shared" si="6"/>
        <v>0</v>
      </c>
      <c r="R52" s="489">
        <v>71000</v>
      </c>
      <c r="S52" s="33" t="s">
        <v>448</v>
      </c>
      <c r="T52" s="40">
        <f t="shared" si="7"/>
        <v>0</v>
      </c>
      <c r="U52" s="163" t="s">
        <v>519</v>
      </c>
      <c r="V52" s="265" t="s">
        <v>1580</v>
      </c>
      <c r="W52" s="85"/>
      <c r="X52" s="136" t="s">
        <v>1877</v>
      </c>
    </row>
    <row r="53" spans="1:24" ht="39.75" customHeight="1">
      <c r="A53" s="553"/>
      <c r="B53" s="119" t="s">
        <v>518</v>
      </c>
      <c r="C53" s="78" t="s">
        <v>1148</v>
      </c>
      <c r="D53" s="121" t="s">
        <v>1093</v>
      </c>
      <c r="E53" s="79">
        <v>1</v>
      </c>
      <c r="F53" s="421" t="s">
        <v>1154</v>
      </c>
      <c r="G53" s="115" t="s">
        <v>662</v>
      </c>
      <c r="H53" s="79" t="s">
        <v>1209</v>
      </c>
      <c r="I53" s="105" t="s">
        <v>595</v>
      </c>
      <c r="J53" s="99"/>
      <c r="K53" s="241"/>
      <c r="L53" s="106" t="s">
        <v>734</v>
      </c>
      <c r="M53" s="138">
        <v>90</v>
      </c>
      <c r="N53" s="138">
        <v>75</v>
      </c>
      <c r="O53" s="138">
        <v>120</v>
      </c>
      <c r="P53" s="139">
        <v>0.9</v>
      </c>
      <c r="Q53" s="195">
        <f t="shared" si="6"/>
        <v>0</v>
      </c>
      <c r="R53" s="493">
        <v>71500</v>
      </c>
      <c r="S53" s="89" t="s">
        <v>448</v>
      </c>
      <c r="T53" s="82">
        <f t="shared" si="7"/>
        <v>0</v>
      </c>
      <c r="U53" s="165" t="s">
        <v>518</v>
      </c>
      <c r="V53" s="265" t="s">
        <v>1580</v>
      </c>
      <c r="W53" s="105"/>
      <c r="X53" s="308" t="s">
        <v>1877</v>
      </c>
    </row>
    <row r="54" spans="1:24" ht="200.25" customHeight="1" thickBot="1">
      <c r="A54" s="554"/>
      <c r="B54" s="218">
        <v>106493</v>
      </c>
      <c r="C54" s="219" t="s">
        <v>1392</v>
      </c>
      <c r="D54" s="147" t="s">
        <v>245</v>
      </c>
      <c r="E54" s="153">
        <v>1</v>
      </c>
      <c r="F54" s="422" t="s">
        <v>1393</v>
      </c>
      <c r="G54" s="288" t="s">
        <v>662</v>
      </c>
      <c r="H54" s="153" t="s">
        <v>240</v>
      </c>
      <c r="I54" s="225" t="s">
        <v>595</v>
      </c>
      <c r="J54" s="221" t="s">
        <v>1540</v>
      </c>
      <c r="K54" s="297"/>
      <c r="L54" s="222">
        <v>519</v>
      </c>
      <c r="M54" s="289">
        <v>120</v>
      </c>
      <c r="N54" s="289">
        <v>80</v>
      </c>
      <c r="O54" s="289">
        <v>160</v>
      </c>
      <c r="P54" s="224">
        <v>1.536</v>
      </c>
      <c r="Q54" s="205">
        <f>P54*K54</f>
        <v>0</v>
      </c>
      <c r="R54" s="495">
        <v>9714.06</v>
      </c>
      <c r="S54" s="134" t="s">
        <v>448</v>
      </c>
      <c r="T54" s="135">
        <f>IF(S54="USD",R54*K54,R54*K54*1.25)</f>
        <v>0</v>
      </c>
      <c r="U54" s="153" t="s">
        <v>843</v>
      </c>
      <c r="V54" s="153" t="s">
        <v>1081</v>
      </c>
      <c r="W54" s="225"/>
      <c r="X54" s="182">
        <v>85023980</v>
      </c>
    </row>
    <row r="55" spans="1:24" ht="71.25" customHeight="1">
      <c r="A55" s="555" t="s">
        <v>1592</v>
      </c>
      <c r="B55" s="166" t="s">
        <v>516</v>
      </c>
      <c r="C55" s="151" t="s">
        <v>517</v>
      </c>
      <c r="D55" s="146" t="s">
        <v>1093</v>
      </c>
      <c r="E55" s="131" t="s">
        <v>1737</v>
      </c>
      <c r="F55" s="423" t="s">
        <v>517</v>
      </c>
      <c r="G55" s="286" t="s">
        <v>1211</v>
      </c>
      <c r="H55" s="131" t="s">
        <v>1209</v>
      </c>
      <c r="I55" s="216" t="s">
        <v>595</v>
      </c>
      <c r="J55" s="96"/>
      <c r="K55" s="251"/>
      <c r="L55" s="217">
        <v>3.6</v>
      </c>
      <c r="M55" s="169">
        <v>31</v>
      </c>
      <c r="N55" s="169">
        <v>27</v>
      </c>
      <c r="O55" s="169">
        <v>19</v>
      </c>
      <c r="P55" s="170">
        <v>0.0159</v>
      </c>
      <c r="Q55" s="279">
        <f t="shared" si="6"/>
        <v>0</v>
      </c>
      <c r="R55" s="487">
        <v>499</v>
      </c>
      <c r="S55" s="133" t="s">
        <v>448</v>
      </c>
      <c r="T55" s="142">
        <f t="shared" si="7"/>
        <v>0</v>
      </c>
      <c r="U55" s="287" t="s">
        <v>516</v>
      </c>
      <c r="V55" s="131" t="s">
        <v>1580</v>
      </c>
      <c r="W55" s="168" t="s">
        <v>1369</v>
      </c>
      <c r="X55" s="159" t="s">
        <v>1879</v>
      </c>
    </row>
    <row r="56" spans="1:24" ht="74.25" customHeight="1" thickBot="1">
      <c r="A56" s="557"/>
      <c r="B56" s="218" t="s">
        <v>667</v>
      </c>
      <c r="C56" s="298" t="s">
        <v>1142</v>
      </c>
      <c r="D56" s="220" t="s">
        <v>1093</v>
      </c>
      <c r="E56" s="153" t="s">
        <v>1737</v>
      </c>
      <c r="F56" s="424" t="s">
        <v>1142</v>
      </c>
      <c r="G56" s="288" t="s">
        <v>1461</v>
      </c>
      <c r="H56" s="154" t="s">
        <v>1209</v>
      </c>
      <c r="I56" s="225" t="s">
        <v>595</v>
      </c>
      <c r="J56" s="221"/>
      <c r="K56" s="257"/>
      <c r="L56" s="222">
        <v>3.6</v>
      </c>
      <c r="M56" s="289">
        <v>31</v>
      </c>
      <c r="N56" s="289">
        <v>27</v>
      </c>
      <c r="O56" s="289">
        <v>19</v>
      </c>
      <c r="P56" s="224">
        <v>0.0159</v>
      </c>
      <c r="Q56" s="278">
        <f t="shared" si="6"/>
        <v>0</v>
      </c>
      <c r="R56" s="506">
        <v>499</v>
      </c>
      <c r="S56" s="455" t="s">
        <v>448</v>
      </c>
      <c r="T56" s="135">
        <f t="shared" si="7"/>
        <v>0</v>
      </c>
      <c r="U56" s="165" t="s">
        <v>667</v>
      </c>
      <c r="V56" s="79" t="s">
        <v>1580</v>
      </c>
      <c r="W56" s="105" t="s">
        <v>1369</v>
      </c>
      <c r="X56" s="308" t="s">
        <v>1879</v>
      </c>
    </row>
    <row r="57" spans="1:24" ht="165.75" customHeight="1">
      <c r="A57" s="558" t="s">
        <v>1590</v>
      </c>
      <c r="B57" s="471" t="s">
        <v>583</v>
      </c>
      <c r="C57" s="151" t="s">
        <v>1156</v>
      </c>
      <c r="D57" s="146" t="s">
        <v>1093</v>
      </c>
      <c r="E57" s="131" t="s">
        <v>1858</v>
      </c>
      <c r="F57" s="463" t="s">
        <v>1162</v>
      </c>
      <c r="G57" s="177" t="s">
        <v>662</v>
      </c>
      <c r="H57" s="131" t="s">
        <v>1209</v>
      </c>
      <c r="I57" s="469" t="s">
        <v>595</v>
      </c>
      <c r="J57" s="459" t="s">
        <v>1586</v>
      </c>
      <c r="K57" s="251"/>
      <c r="L57" s="487">
        <v>0.4</v>
      </c>
      <c r="M57" s="460">
        <v>23</v>
      </c>
      <c r="N57" s="460">
        <v>14</v>
      </c>
      <c r="O57" s="460">
        <v>17</v>
      </c>
      <c r="P57" s="170">
        <v>0.005474</v>
      </c>
      <c r="Q57" s="488">
        <f>P57*K57</f>
        <v>0</v>
      </c>
      <c r="R57" s="487">
        <v>450</v>
      </c>
      <c r="S57" s="133" t="s">
        <v>448</v>
      </c>
      <c r="T57" s="272">
        <f>IF(S57="USD",R57*K57,R57*K57*1.25)</f>
        <v>0</v>
      </c>
      <c r="U57" s="287" t="s">
        <v>583</v>
      </c>
      <c r="V57" s="131" t="s">
        <v>1580</v>
      </c>
      <c r="W57" s="131"/>
      <c r="X57" s="159" t="s">
        <v>1879</v>
      </c>
    </row>
    <row r="58" spans="1:24" ht="69.75" customHeight="1">
      <c r="A58" s="559"/>
      <c r="B58" s="472" t="s">
        <v>511</v>
      </c>
      <c r="C58" s="22" t="s">
        <v>1155</v>
      </c>
      <c r="D58" s="36" t="s">
        <v>1093</v>
      </c>
      <c r="E58" s="21">
        <v>1</v>
      </c>
      <c r="F58" s="464" t="s">
        <v>1426</v>
      </c>
      <c r="G58" s="88" t="s">
        <v>662</v>
      </c>
      <c r="H58" s="21" t="s">
        <v>1209</v>
      </c>
      <c r="I58" s="308" t="s">
        <v>595</v>
      </c>
      <c r="J58" s="97" t="s">
        <v>1539</v>
      </c>
      <c r="K58" s="240"/>
      <c r="L58" s="489">
        <v>0.1</v>
      </c>
      <c r="M58" s="531" t="s">
        <v>1870</v>
      </c>
      <c r="N58" s="532">
        <v>6</v>
      </c>
      <c r="O58" s="532">
        <v>1</v>
      </c>
      <c r="P58" s="499">
        <v>0.0001</v>
      </c>
      <c r="Q58" s="490">
        <f t="shared" si="6"/>
        <v>0</v>
      </c>
      <c r="R58" s="489">
        <v>0</v>
      </c>
      <c r="S58" s="33" t="s">
        <v>448</v>
      </c>
      <c r="T58" s="188">
        <f t="shared" si="7"/>
        <v>0</v>
      </c>
      <c r="U58" s="163" t="s">
        <v>1880</v>
      </c>
      <c r="V58" s="21" t="s">
        <v>1580</v>
      </c>
      <c r="W58" s="21"/>
      <c r="X58" s="136" t="s">
        <v>1879</v>
      </c>
    </row>
    <row r="59" spans="1:24" ht="89.25" customHeight="1">
      <c r="A59" s="559"/>
      <c r="B59" s="473" t="s">
        <v>640</v>
      </c>
      <c r="C59" s="29" t="s">
        <v>641</v>
      </c>
      <c r="D59" s="36" t="s">
        <v>1093</v>
      </c>
      <c r="E59" s="35">
        <v>1</v>
      </c>
      <c r="F59" s="465" t="s">
        <v>642</v>
      </c>
      <c r="G59" s="155" t="s">
        <v>662</v>
      </c>
      <c r="H59" s="35" t="s">
        <v>1209</v>
      </c>
      <c r="I59" s="136" t="s">
        <v>595</v>
      </c>
      <c r="J59" s="109" t="s">
        <v>1368</v>
      </c>
      <c r="K59" s="248"/>
      <c r="L59" s="491" t="s">
        <v>735</v>
      </c>
      <c r="M59" s="531" t="s">
        <v>1870</v>
      </c>
      <c r="N59" s="532">
        <v>6</v>
      </c>
      <c r="O59" s="532">
        <v>2</v>
      </c>
      <c r="P59" s="500">
        <v>0.001</v>
      </c>
      <c r="Q59" s="492">
        <f>P59*K59</f>
        <v>0</v>
      </c>
      <c r="R59" s="491">
        <v>350</v>
      </c>
      <c r="S59" s="57" t="s">
        <v>448</v>
      </c>
      <c r="T59" s="187">
        <f>IF(S59="USD",R59*K59,R59*K59*1.25)</f>
        <v>0</v>
      </c>
      <c r="U59" s="163" t="s">
        <v>640</v>
      </c>
      <c r="V59" s="265" t="s">
        <v>1684</v>
      </c>
      <c r="W59" s="21"/>
      <c r="X59" s="136" t="s">
        <v>1877</v>
      </c>
    </row>
    <row r="60" spans="1:24" ht="54" customHeight="1">
      <c r="A60" s="559"/>
      <c r="B60" s="474" t="s">
        <v>512</v>
      </c>
      <c r="C60" s="78" t="s">
        <v>1427</v>
      </c>
      <c r="D60" s="76" t="s">
        <v>1093</v>
      </c>
      <c r="E60" s="79">
        <v>1</v>
      </c>
      <c r="F60" s="466" t="s">
        <v>1428</v>
      </c>
      <c r="G60" s="470" t="s">
        <v>662</v>
      </c>
      <c r="H60" s="79" t="s">
        <v>1209</v>
      </c>
      <c r="I60" s="308" t="s">
        <v>595</v>
      </c>
      <c r="J60" s="99"/>
      <c r="K60" s="241"/>
      <c r="L60" s="493" t="s">
        <v>736</v>
      </c>
      <c r="M60" s="533">
        <v>36</v>
      </c>
      <c r="N60" s="533">
        <v>36</v>
      </c>
      <c r="O60" s="533">
        <v>20</v>
      </c>
      <c r="P60" s="81">
        <v>0.02592</v>
      </c>
      <c r="Q60" s="494">
        <f t="shared" si="6"/>
        <v>0</v>
      </c>
      <c r="R60" s="493">
        <v>3360</v>
      </c>
      <c r="S60" s="89" t="s">
        <v>448</v>
      </c>
      <c r="T60" s="191">
        <f t="shared" si="7"/>
        <v>0</v>
      </c>
      <c r="U60" s="163" t="s">
        <v>512</v>
      </c>
      <c r="V60" s="265" t="s">
        <v>1684</v>
      </c>
      <c r="W60" s="21"/>
      <c r="X60" s="136" t="s">
        <v>1877</v>
      </c>
    </row>
    <row r="61" spans="1:24" ht="54" customHeight="1">
      <c r="A61" s="559"/>
      <c r="B61" s="472" t="s">
        <v>1694</v>
      </c>
      <c r="C61" s="23" t="s">
        <v>1701</v>
      </c>
      <c r="D61" s="76" t="s">
        <v>1093</v>
      </c>
      <c r="E61" s="21">
        <v>1</v>
      </c>
      <c r="F61" s="467" t="s">
        <v>1693</v>
      </c>
      <c r="G61" s="470" t="s">
        <v>662</v>
      </c>
      <c r="H61" s="21" t="s">
        <v>1209</v>
      </c>
      <c r="I61" s="308" t="s">
        <v>595</v>
      </c>
      <c r="J61" s="97"/>
      <c r="K61" s="240"/>
      <c r="L61" s="493" t="s">
        <v>736</v>
      </c>
      <c r="M61" s="37">
        <v>36</v>
      </c>
      <c r="N61" s="37">
        <v>36</v>
      </c>
      <c r="O61" s="37">
        <v>20</v>
      </c>
      <c r="P61" s="81">
        <v>0.02592</v>
      </c>
      <c r="Q61" s="494">
        <f>P61*K61</f>
        <v>0</v>
      </c>
      <c r="R61" s="489">
        <v>900</v>
      </c>
      <c r="S61" s="89" t="s">
        <v>448</v>
      </c>
      <c r="T61" s="191">
        <f t="shared" si="7"/>
        <v>0</v>
      </c>
      <c r="U61" s="496" t="s">
        <v>1851</v>
      </c>
      <c r="V61" s="265" t="s">
        <v>1684</v>
      </c>
      <c r="W61" s="21"/>
      <c r="X61" s="136" t="s">
        <v>1877</v>
      </c>
    </row>
    <row r="62" spans="1:24" ht="54" customHeight="1">
      <c r="A62" s="559"/>
      <c r="B62" s="472" t="s">
        <v>1696</v>
      </c>
      <c r="C62" s="23" t="s">
        <v>1702</v>
      </c>
      <c r="D62" s="76" t="s">
        <v>1093</v>
      </c>
      <c r="E62" s="21">
        <v>1</v>
      </c>
      <c r="F62" s="467" t="s">
        <v>1695</v>
      </c>
      <c r="G62" s="470" t="s">
        <v>662</v>
      </c>
      <c r="H62" s="79" t="s">
        <v>1209</v>
      </c>
      <c r="I62" s="308" t="s">
        <v>595</v>
      </c>
      <c r="J62" s="97"/>
      <c r="K62" s="240"/>
      <c r="L62" s="489" t="s">
        <v>1871</v>
      </c>
      <c r="M62" s="37" t="s">
        <v>1872</v>
      </c>
      <c r="N62" s="37">
        <v>36</v>
      </c>
      <c r="O62" s="37">
        <v>40</v>
      </c>
      <c r="P62" s="32">
        <v>0.05184</v>
      </c>
      <c r="Q62" s="494">
        <f>P62*K62</f>
        <v>0</v>
      </c>
      <c r="R62" s="489">
        <v>1200</v>
      </c>
      <c r="S62" s="89" t="s">
        <v>448</v>
      </c>
      <c r="T62" s="191">
        <f t="shared" si="7"/>
        <v>0</v>
      </c>
      <c r="U62" s="496" t="s">
        <v>1852</v>
      </c>
      <c r="V62" s="265" t="s">
        <v>1684</v>
      </c>
      <c r="W62" s="21"/>
      <c r="X62" s="136" t="s">
        <v>1878</v>
      </c>
    </row>
    <row r="63" spans="1:24" ht="54" customHeight="1">
      <c r="A63" s="559"/>
      <c r="B63" s="472" t="s">
        <v>1698</v>
      </c>
      <c r="C63" s="23" t="s">
        <v>1703</v>
      </c>
      <c r="D63" s="76" t="s">
        <v>1093</v>
      </c>
      <c r="E63" s="21">
        <v>1</v>
      </c>
      <c r="F63" s="467" t="s">
        <v>1697</v>
      </c>
      <c r="G63" s="470" t="s">
        <v>662</v>
      </c>
      <c r="H63" s="21" t="s">
        <v>1209</v>
      </c>
      <c r="I63" s="308" t="s">
        <v>595</v>
      </c>
      <c r="J63" s="97"/>
      <c r="K63" s="240"/>
      <c r="L63" s="489" t="s">
        <v>1873</v>
      </c>
      <c r="M63" s="37" t="s">
        <v>1874</v>
      </c>
      <c r="N63" s="37">
        <v>36</v>
      </c>
      <c r="O63" s="37">
        <v>60</v>
      </c>
      <c r="P63" s="32">
        <v>0.07776</v>
      </c>
      <c r="Q63" s="494">
        <f>P63*K63</f>
        <v>0</v>
      </c>
      <c r="R63" s="489">
        <v>1500</v>
      </c>
      <c r="S63" s="89" t="s">
        <v>448</v>
      </c>
      <c r="T63" s="191">
        <f t="shared" si="7"/>
        <v>0</v>
      </c>
      <c r="U63" s="496" t="s">
        <v>1852</v>
      </c>
      <c r="V63" s="265" t="s">
        <v>1684</v>
      </c>
      <c r="W63" s="21"/>
      <c r="X63" s="136" t="s">
        <v>1878</v>
      </c>
    </row>
    <row r="64" spans="1:24" ht="54" customHeight="1" thickBot="1">
      <c r="A64" s="560"/>
      <c r="B64" s="475" t="s">
        <v>1700</v>
      </c>
      <c r="C64" s="461" t="s">
        <v>1704</v>
      </c>
      <c r="D64" s="147" t="s">
        <v>1093</v>
      </c>
      <c r="E64" s="153">
        <v>1</v>
      </c>
      <c r="F64" s="468" t="s">
        <v>1699</v>
      </c>
      <c r="G64" s="275" t="s">
        <v>662</v>
      </c>
      <c r="H64" s="153" t="s">
        <v>1209</v>
      </c>
      <c r="I64" s="182" t="s">
        <v>595</v>
      </c>
      <c r="J64" s="221"/>
      <c r="K64" s="257"/>
      <c r="L64" s="495" t="s">
        <v>1875</v>
      </c>
      <c r="M64" s="276" t="s">
        <v>1876</v>
      </c>
      <c r="N64" s="276">
        <v>44</v>
      </c>
      <c r="O64" s="276">
        <v>80</v>
      </c>
      <c r="P64" s="224">
        <v>0.15488</v>
      </c>
      <c r="Q64" s="534">
        <f>P64*K64</f>
        <v>0</v>
      </c>
      <c r="R64" s="493">
        <v>1800</v>
      </c>
      <c r="S64" s="89" t="s">
        <v>448</v>
      </c>
      <c r="T64" s="191">
        <f t="shared" si="7"/>
        <v>0</v>
      </c>
      <c r="U64" s="497" t="s">
        <v>1852</v>
      </c>
      <c r="V64" s="462" t="s">
        <v>1684</v>
      </c>
      <c r="W64" s="153"/>
      <c r="X64" s="182" t="s">
        <v>1878</v>
      </c>
    </row>
    <row r="65" spans="1:24" ht="90" customHeight="1">
      <c r="A65" s="562" t="s">
        <v>1594</v>
      </c>
      <c r="B65" s="63" t="s">
        <v>564</v>
      </c>
      <c r="C65" s="29" t="s">
        <v>1164</v>
      </c>
      <c r="D65" s="36" t="s">
        <v>1093</v>
      </c>
      <c r="E65" s="35">
        <v>1</v>
      </c>
      <c r="F65" s="430" t="s">
        <v>1164</v>
      </c>
      <c r="G65" s="117" t="s">
        <v>662</v>
      </c>
      <c r="H65" s="35" t="s">
        <v>666</v>
      </c>
      <c r="I65" s="100" t="s">
        <v>661</v>
      </c>
      <c r="J65" s="457" t="s">
        <v>1625</v>
      </c>
      <c r="K65" s="248"/>
      <c r="L65" s="101" t="s">
        <v>662</v>
      </c>
      <c r="M65" s="101" t="s">
        <v>662</v>
      </c>
      <c r="N65" s="101" t="s">
        <v>662</v>
      </c>
      <c r="O65" s="101" t="s">
        <v>662</v>
      </c>
      <c r="P65" s="101" t="s">
        <v>662</v>
      </c>
      <c r="Q65" s="458" t="s">
        <v>662</v>
      </c>
      <c r="R65" s="487">
        <v>1896</v>
      </c>
      <c r="S65" s="133" t="s">
        <v>448</v>
      </c>
      <c r="T65" s="142">
        <f>IF(S65="USD",R65*K65,R65*K65*1.25)</f>
        <v>0</v>
      </c>
      <c r="U65" s="164" t="s">
        <v>564</v>
      </c>
      <c r="V65" s="35" t="s">
        <v>662</v>
      </c>
      <c r="W65" s="100"/>
      <c r="X65" s="368" t="s">
        <v>662</v>
      </c>
    </row>
    <row r="66" spans="1:24" ht="86.25" customHeight="1">
      <c r="A66" s="562"/>
      <c r="B66" s="43" t="s">
        <v>526</v>
      </c>
      <c r="C66" s="22" t="s">
        <v>1167</v>
      </c>
      <c r="D66" s="36" t="s">
        <v>1093</v>
      </c>
      <c r="E66" s="21">
        <v>1</v>
      </c>
      <c r="F66" s="426" t="s">
        <v>1167</v>
      </c>
      <c r="G66" s="24" t="s">
        <v>662</v>
      </c>
      <c r="H66" s="21" t="s">
        <v>666</v>
      </c>
      <c r="I66" s="85" t="s">
        <v>661</v>
      </c>
      <c r="J66" s="264" t="s">
        <v>1625</v>
      </c>
      <c r="K66" s="240"/>
      <c r="L66" s="58" t="s">
        <v>662</v>
      </c>
      <c r="M66" s="58" t="s">
        <v>662</v>
      </c>
      <c r="N66" s="58" t="s">
        <v>662</v>
      </c>
      <c r="O66" s="58" t="s">
        <v>662</v>
      </c>
      <c r="P66" s="58" t="s">
        <v>662</v>
      </c>
      <c r="Q66" s="173" t="s">
        <v>662</v>
      </c>
      <c r="R66" s="489">
        <v>2898</v>
      </c>
      <c r="S66" s="33" t="s">
        <v>448</v>
      </c>
      <c r="T66" s="40">
        <f t="shared" si="7"/>
        <v>0</v>
      </c>
      <c r="U66" s="163" t="s">
        <v>526</v>
      </c>
      <c r="V66" s="21" t="s">
        <v>662</v>
      </c>
      <c r="W66" s="85"/>
      <c r="X66" s="136" t="s">
        <v>662</v>
      </c>
    </row>
    <row r="67" spans="1:24" ht="91.5" customHeight="1">
      <c r="A67" s="562"/>
      <c r="B67" s="43" t="s">
        <v>560</v>
      </c>
      <c r="C67" s="22" t="s">
        <v>1173</v>
      </c>
      <c r="D67" s="36" t="s">
        <v>1093</v>
      </c>
      <c r="E67" s="21">
        <v>1</v>
      </c>
      <c r="F67" s="426" t="s">
        <v>1173</v>
      </c>
      <c r="G67" s="24" t="s">
        <v>662</v>
      </c>
      <c r="H67" s="21" t="s">
        <v>666</v>
      </c>
      <c r="I67" s="85" t="s">
        <v>661</v>
      </c>
      <c r="J67" s="448" t="s">
        <v>1625</v>
      </c>
      <c r="K67" s="240"/>
      <c r="L67" s="58" t="s">
        <v>662</v>
      </c>
      <c r="M67" s="58" t="s">
        <v>662</v>
      </c>
      <c r="N67" s="58" t="s">
        <v>662</v>
      </c>
      <c r="O67" s="58" t="s">
        <v>662</v>
      </c>
      <c r="P67" s="58" t="s">
        <v>662</v>
      </c>
      <c r="Q67" s="173" t="s">
        <v>662</v>
      </c>
      <c r="R67" s="489">
        <v>7800</v>
      </c>
      <c r="S67" s="33" t="s">
        <v>448</v>
      </c>
      <c r="T67" s="40">
        <f>IF(S67="USD",R67*K67,R67*K67*1.25)</f>
        <v>0</v>
      </c>
      <c r="U67" s="163" t="s">
        <v>560</v>
      </c>
      <c r="V67" s="21" t="s">
        <v>662</v>
      </c>
      <c r="W67" s="85"/>
      <c r="X67" s="136" t="s">
        <v>662</v>
      </c>
    </row>
    <row r="68" spans="1:24" ht="51.75" customHeight="1">
      <c r="A68" s="562"/>
      <c r="B68" s="43" t="s">
        <v>565</v>
      </c>
      <c r="C68" s="22" t="s">
        <v>1165</v>
      </c>
      <c r="D68" s="36" t="s">
        <v>1093</v>
      </c>
      <c r="E68" s="21">
        <v>1</v>
      </c>
      <c r="F68" s="420" t="s">
        <v>1170</v>
      </c>
      <c r="G68" s="24" t="s">
        <v>662</v>
      </c>
      <c r="H68" s="21" t="s">
        <v>666</v>
      </c>
      <c r="I68" s="85" t="s">
        <v>661</v>
      </c>
      <c r="J68" s="97" t="s">
        <v>1626</v>
      </c>
      <c r="K68" s="240"/>
      <c r="L68" s="58" t="s">
        <v>662</v>
      </c>
      <c r="M68" s="58" t="s">
        <v>662</v>
      </c>
      <c r="N68" s="58" t="s">
        <v>662</v>
      </c>
      <c r="O68" s="58" t="s">
        <v>662</v>
      </c>
      <c r="P68" s="58" t="s">
        <v>662</v>
      </c>
      <c r="Q68" s="173" t="s">
        <v>662</v>
      </c>
      <c r="R68" s="489">
        <v>5184</v>
      </c>
      <c r="S68" s="33" t="s">
        <v>448</v>
      </c>
      <c r="T68" s="40">
        <f>IF(S68="USD",R68*K68,R68*K68*1.25)</f>
        <v>0</v>
      </c>
      <c r="U68" s="163" t="s">
        <v>565</v>
      </c>
      <c r="V68" s="21" t="s">
        <v>662</v>
      </c>
      <c r="W68" s="85"/>
      <c r="X68" s="136" t="s">
        <v>662</v>
      </c>
    </row>
    <row r="69" spans="1:24" ht="51.75" customHeight="1">
      <c r="A69" s="562"/>
      <c r="B69" s="43" t="s">
        <v>561</v>
      </c>
      <c r="C69" s="22" t="s">
        <v>1168</v>
      </c>
      <c r="D69" s="36" t="s">
        <v>1093</v>
      </c>
      <c r="E69" s="21">
        <v>1</v>
      </c>
      <c r="F69" s="420" t="s">
        <v>1171</v>
      </c>
      <c r="G69" s="24" t="s">
        <v>662</v>
      </c>
      <c r="H69" s="21" t="s">
        <v>666</v>
      </c>
      <c r="I69" s="85" t="s">
        <v>661</v>
      </c>
      <c r="J69" s="97" t="s">
        <v>1626</v>
      </c>
      <c r="K69" s="240"/>
      <c r="L69" s="58" t="s">
        <v>662</v>
      </c>
      <c r="M69" s="58" t="s">
        <v>662</v>
      </c>
      <c r="N69" s="58" t="s">
        <v>662</v>
      </c>
      <c r="O69" s="58" t="s">
        <v>662</v>
      </c>
      <c r="P69" s="58" t="s">
        <v>662</v>
      </c>
      <c r="Q69" s="173" t="s">
        <v>662</v>
      </c>
      <c r="R69" s="489">
        <v>7902</v>
      </c>
      <c r="S69" s="33" t="s">
        <v>448</v>
      </c>
      <c r="T69" s="40">
        <f t="shared" si="7"/>
        <v>0</v>
      </c>
      <c r="U69" s="163" t="s">
        <v>561</v>
      </c>
      <c r="V69" s="21" t="s">
        <v>662</v>
      </c>
      <c r="W69" s="85"/>
      <c r="X69" s="136" t="s">
        <v>662</v>
      </c>
    </row>
    <row r="70" spans="1:24" ht="49.5" customHeight="1">
      <c r="A70" s="562"/>
      <c r="B70" s="43" t="s">
        <v>562</v>
      </c>
      <c r="C70" s="22" t="s">
        <v>1174</v>
      </c>
      <c r="D70" s="36" t="s">
        <v>1093</v>
      </c>
      <c r="E70" s="21">
        <v>1</v>
      </c>
      <c r="F70" s="420" t="s">
        <v>1176</v>
      </c>
      <c r="G70" s="24" t="s">
        <v>662</v>
      </c>
      <c r="H70" s="21" t="s">
        <v>666</v>
      </c>
      <c r="I70" s="85" t="s">
        <v>661</v>
      </c>
      <c r="J70" s="97" t="s">
        <v>1626</v>
      </c>
      <c r="K70" s="240"/>
      <c r="L70" s="58" t="s">
        <v>662</v>
      </c>
      <c r="M70" s="58" t="s">
        <v>662</v>
      </c>
      <c r="N70" s="58" t="s">
        <v>662</v>
      </c>
      <c r="O70" s="58" t="s">
        <v>662</v>
      </c>
      <c r="P70" s="58" t="s">
        <v>662</v>
      </c>
      <c r="Q70" s="173" t="s">
        <v>662</v>
      </c>
      <c r="R70" s="489">
        <v>20898</v>
      </c>
      <c r="S70" s="33" t="s">
        <v>448</v>
      </c>
      <c r="T70" s="40">
        <f>IF(S70="USD",R70*K70,R70*K70*1.25)</f>
        <v>0</v>
      </c>
      <c r="U70" s="163" t="s">
        <v>562</v>
      </c>
      <c r="V70" s="21" t="s">
        <v>662</v>
      </c>
      <c r="W70" s="85"/>
      <c r="X70" s="136" t="s">
        <v>662</v>
      </c>
    </row>
    <row r="71" spans="1:24" ht="48.75" customHeight="1">
      <c r="A71" s="562"/>
      <c r="B71" s="43" t="s">
        <v>523</v>
      </c>
      <c r="C71" s="22" t="s">
        <v>1166</v>
      </c>
      <c r="D71" s="36" t="s">
        <v>1093</v>
      </c>
      <c r="E71" s="21">
        <v>1</v>
      </c>
      <c r="F71" s="420" t="s">
        <v>1163</v>
      </c>
      <c r="G71" s="24" t="s">
        <v>662</v>
      </c>
      <c r="H71" s="21" t="s">
        <v>666</v>
      </c>
      <c r="I71" s="85" t="s">
        <v>661</v>
      </c>
      <c r="J71" s="97" t="s">
        <v>1626</v>
      </c>
      <c r="K71" s="240"/>
      <c r="L71" s="58" t="s">
        <v>662</v>
      </c>
      <c r="M71" s="58" t="s">
        <v>662</v>
      </c>
      <c r="N71" s="58" t="s">
        <v>662</v>
      </c>
      <c r="O71" s="58" t="s">
        <v>662</v>
      </c>
      <c r="P71" s="58" t="s">
        <v>662</v>
      </c>
      <c r="Q71" s="173" t="s">
        <v>662</v>
      </c>
      <c r="R71" s="489">
        <v>4500</v>
      </c>
      <c r="S71" s="33" t="s">
        <v>448</v>
      </c>
      <c r="T71" s="40">
        <f>IF(S71="USD",R71*K71,R71*K71*1.25)</f>
        <v>0</v>
      </c>
      <c r="U71" s="163" t="s">
        <v>523</v>
      </c>
      <c r="V71" s="21" t="s">
        <v>662</v>
      </c>
      <c r="W71" s="85"/>
      <c r="X71" s="136" t="s">
        <v>662</v>
      </c>
    </row>
    <row r="72" spans="1:24" ht="49.5" customHeight="1">
      <c r="A72" s="562"/>
      <c r="B72" s="43" t="s">
        <v>520</v>
      </c>
      <c r="C72" s="22" t="s">
        <v>1169</v>
      </c>
      <c r="D72" s="36" t="s">
        <v>1093</v>
      </c>
      <c r="E72" s="21">
        <v>1</v>
      </c>
      <c r="F72" s="420" t="s">
        <v>1172</v>
      </c>
      <c r="G72" s="24" t="s">
        <v>662</v>
      </c>
      <c r="H72" s="21" t="s">
        <v>666</v>
      </c>
      <c r="I72" s="85" t="s">
        <v>661</v>
      </c>
      <c r="J72" s="97" t="s">
        <v>1626</v>
      </c>
      <c r="K72" s="240"/>
      <c r="L72" s="58" t="s">
        <v>662</v>
      </c>
      <c r="M72" s="58" t="s">
        <v>662</v>
      </c>
      <c r="N72" s="58" t="s">
        <v>662</v>
      </c>
      <c r="O72" s="58" t="s">
        <v>662</v>
      </c>
      <c r="P72" s="58" t="s">
        <v>662</v>
      </c>
      <c r="Q72" s="173" t="s">
        <v>662</v>
      </c>
      <c r="R72" s="489">
        <v>6840</v>
      </c>
      <c r="S72" s="33" t="s">
        <v>448</v>
      </c>
      <c r="T72" s="40">
        <f t="shared" si="7"/>
        <v>0</v>
      </c>
      <c r="U72" s="163" t="s">
        <v>520</v>
      </c>
      <c r="V72" s="21" t="s">
        <v>662</v>
      </c>
      <c r="W72" s="85"/>
      <c r="X72" s="136" t="s">
        <v>662</v>
      </c>
    </row>
    <row r="73" spans="1:24" ht="52.5" customHeight="1" thickBot="1">
      <c r="A73" s="562"/>
      <c r="B73" s="119" t="s">
        <v>563</v>
      </c>
      <c r="C73" s="78" t="s">
        <v>1175</v>
      </c>
      <c r="D73" s="121" t="s">
        <v>1093</v>
      </c>
      <c r="E73" s="79">
        <v>1</v>
      </c>
      <c r="F73" s="421" t="s">
        <v>1177</v>
      </c>
      <c r="G73" s="115" t="s">
        <v>662</v>
      </c>
      <c r="H73" s="79" t="s">
        <v>666</v>
      </c>
      <c r="I73" s="105" t="s">
        <v>661</v>
      </c>
      <c r="J73" s="97" t="s">
        <v>1626</v>
      </c>
      <c r="K73" s="241"/>
      <c r="L73" s="106" t="s">
        <v>662</v>
      </c>
      <c r="M73" s="106" t="s">
        <v>662</v>
      </c>
      <c r="N73" s="106" t="s">
        <v>662</v>
      </c>
      <c r="O73" s="106" t="s">
        <v>662</v>
      </c>
      <c r="P73" s="106" t="s">
        <v>662</v>
      </c>
      <c r="Q73" s="361" t="s">
        <v>662</v>
      </c>
      <c r="R73" s="495">
        <v>18504</v>
      </c>
      <c r="S73" s="134" t="s">
        <v>448</v>
      </c>
      <c r="T73" s="135">
        <f t="shared" si="7"/>
        <v>0</v>
      </c>
      <c r="U73" s="165" t="s">
        <v>563</v>
      </c>
      <c r="V73" s="79" t="s">
        <v>662</v>
      </c>
      <c r="W73" s="105"/>
      <c r="X73" s="308" t="s">
        <v>662</v>
      </c>
    </row>
    <row r="74" spans="1:24" ht="49.5" customHeight="1" thickBot="1">
      <c r="A74" s="391"/>
      <c r="B74" s="333" t="s">
        <v>1811</v>
      </c>
      <c r="C74" s="112"/>
      <c r="D74" s="113"/>
      <c r="E74" s="114"/>
      <c r="F74" s="409"/>
      <c r="G74" s="114"/>
      <c r="H74" s="114"/>
      <c r="I74" s="113"/>
      <c r="J74" s="112"/>
      <c r="K74" s="247"/>
      <c r="L74" s="114"/>
      <c r="M74" s="114"/>
      <c r="N74" s="114"/>
      <c r="O74" s="114"/>
      <c r="P74" s="114"/>
      <c r="Q74" s="114"/>
      <c r="R74" s="502"/>
      <c r="S74" s="114"/>
      <c r="T74" s="114"/>
      <c r="U74" s="113"/>
      <c r="V74" s="113"/>
      <c r="W74" s="113"/>
      <c r="X74" s="537"/>
    </row>
    <row r="75" spans="1:24" ht="214.5" customHeight="1">
      <c r="A75" s="553" t="s">
        <v>1591</v>
      </c>
      <c r="B75" s="290">
        <v>106632</v>
      </c>
      <c r="C75" s="291" t="s">
        <v>654</v>
      </c>
      <c r="D75" s="121" t="s">
        <v>1088</v>
      </c>
      <c r="E75" s="121">
        <v>1</v>
      </c>
      <c r="F75" s="427" t="s">
        <v>1134</v>
      </c>
      <c r="G75" s="232" t="s">
        <v>662</v>
      </c>
      <c r="H75" s="161" t="s">
        <v>779</v>
      </c>
      <c r="I75" s="285" t="s">
        <v>595</v>
      </c>
      <c r="J75" s="292" t="s">
        <v>1365</v>
      </c>
      <c r="K75" s="296"/>
      <c r="L75" s="303">
        <v>10.5</v>
      </c>
      <c r="M75" s="293">
        <v>37.5</v>
      </c>
      <c r="N75" s="293">
        <v>39</v>
      </c>
      <c r="O75" s="293">
        <v>35</v>
      </c>
      <c r="P75" s="294">
        <v>0.0512</v>
      </c>
      <c r="Q75" s="332">
        <f aca="true" t="shared" si="8" ref="Q75:Q81">P75*K75</f>
        <v>0</v>
      </c>
      <c r="R75" s="507">
        <v>2450</v>
      </c>
      <c r="S75" s="161" t="s">
        <v>594</v>
      </c>
      <c r="T75" s="231">
        <f aca="true" t="shared" si="9" ref="T75:T85">IF(S75="USD",R75*K75,R75*K75*1.25)</f>
        <v>0</v>
      </c>
      <c r="U75" s="161">
        <v>961000</v>
      </c>
      <c r="V75" s="301" t="s">
        <v>1580</v>
      </c>
      <c r="W75" s="285"/>
      <c r="X75" s="542">
        <v>90275000</v>
      </c>
    </row>
    <row r="76" spans="1:24" ht="75.75" customHeight="1">
      <c r="A76" s="553"/>
      <c r="B76" s="43">
        <v>106633</v>
      </c>
      <c r="C76" s="22" t="s">
        <v>655</v>
      </c>
      <c r="D76" s="20" t="s">
        <v>1088</v>
      </c>
      <c r="E76" s="20" t="s">
        <v>1141</v>
      </c>
      <c r="F76" s="412" t="s">
        <v>657</v>
      </c>
      <c r="G76" s="24" t="s">
        <v>662</v>
      </c>
      <c r="H76" s="21" t="s">
        <v>779</v>
      </c>
      <c r="I76" s="105" t="s">
        <v>595</v>
      </c>
      <c r="J76" s="97" t="s">
        <v>1612</v>
      </c>
      <c r="K76" s="240"/>
      <c r="L76" s="58" t="s">
        <v>660</v>
      </c>
      <c r="M76" s="67">
        <v>52</v>
      </c>
      <c r="N76" s="67">
        <v>35</v>
      </c>
      <c r="O76" s="140">
        <v>23.5</v>
      </c>
      <c r="P76" s="32">
        <v>0.0445</v>
      </c>
      <c r="Q76" s="456">
        <f t="shared" si="8"/>
        <v>0</v>
      </c>
      <c r="R76" s="489">
        <v>15900</v>
      </c>
      <c r="S76" s="21" t="s">
        <v>594</v>
      </c>
      <c r="T76" s="40">
        <f t="shared" si="9"/>
        <v>0</v>
      </c>
      <c r="U76" s="21">
        <v>963200</v>
      </c>
      <c r="V76" s="156" t="s">
        <v>1580</v>
      </c>
      <c r="W76" s="85"/>
      <c r="X76" s="543">
        <v>38220000</v>
      </c>
    </row>
    <row r="77" spans="1:24" ht="53.25" customHeight="1">
      <c r="A77" s="553"/>
      <c r="B77" s="119">
        <v>106636</v>
      </c>
      <c r="C77" s="78" t="s">
        <v>656</v>
      </c>
      <c r="D77" s="121" t="s">
        <v>1088</v>
      </c>
      <c r="E77" s="76">
        <v>1</v>
      </c>
      <c r="F77" s="411" t="s">
        <v>659</v>
      </c>
      <c r="G77" s="115" t="s">
        <v>662</v>
      </c>
      <c r="H77" s="79" t="s">
        <v>779</v>
      </c>
      <c r="I77" s="105" t="s">
        <v>595</v>
      </c>
      <c r="J77" s="99" t="s">
        <v>1613</v>
      </c>
      <c r="K77" s="241"/>
      <c r="L77" s="323">
        <v>2.6</v>
      </c>
      <c r="M77" s="138">
        <v>31</v>
      </c>
      <c r="N77" s="179">
        <v>19.5</v>
      </c>
      <c r="O77" s="179">
        <v>23.5</v>
      </c>
      <c r="P77" s="81">
        <v>0.0142</v>
      </c>
      <c r="Q77" s="300">
        <f t="shared" si="8"/>
        <v>0</v>
      </c>
      <c r="R77" s="493">
        <v>960</v>
      </c>
      <c r="S77" s="161" t="s">
        <v>594</v>
      </c>
      <c r="T77" s="82">
        <f t="shared" si="9"/>
        <v>0</v>
      </c>
      <c r="U77" s="79">
        <v>964000</v>
      </c>
      <c r="V77" s="324" t="s">
        <v>1580</v>
      </c>
      <c r="W77" s="105"/>
      <c r="X77" s="308">
        <v>84198998</v>
      </c>
    </row>
    <row r="78" spans="1:24" ht="122.25" customHeight="1">
      <c r="A78" s="553"/>
      <c r="B78" s="43">
        <v>106443</v>
      </c>
      <c r="C78" s="28" t="s">
        <v>239</v>
      </c>
      <c r="D78" s="20" t="s">
        <v>245</v>
      </c>
      <c r="E78" s="37">
        <v>1</v>
      </c>
      <c r="F78" s="412" t="s">
        <v>256</v>
      </c>
      <c r="G78" s="24" t="s">
        <v>662</v>
      </c>
      <c r="H78" s="21" t="s">
        <v>240</v>
      </c>
      <c r="I78" s="85" t="s">
        <v>1360</v>
      </c>
      <c r="J78" s="97" t="s">
        <v>1372</v>
      </c>
      <c r="K78" s="240"/>
      <c r="L78" s="58">
        <v>15.3</v>
      </c>
      <c r="M78" s="67">
        <v>55</v>
      </c>
      <c r="N78" s="67">
        <v>28</v>
      </c>
      <c r="O78" s="67">
        <v>34</v>
      </c>
      <c r="P78" s="32">
        <v>0.05236</v>
      </c>
      <c r="Q78" s="197">
        <f>P78*K78</f>
        <v>0</v>
      </c>
      <c r="R78" s="489">
        <v>467.03</v>
      </c>
      <c r="S78" s="33" t="s">
        <v>448</v>
      </c>
      <c r="T78" s="40">
        <f>IF(S78="USD",R78*K78,R78*K78*1.25)</f>
        <v>0</v>
      </c>
      <c r="U78" s="21" t="s">
        <v>841</v>
      </c>
      <c r="V78" s="156" t="s">
        <v>1077</v>
      </c>
      <c r="W78" s="85" t="s">
        <v>1467</v>
      </c>
      <c r="X78" s="543">
        <v>90275000</v>
      </c>
    </row>
    <row r="79" spans="1:24" ht="117" customHeight="1" thickBot="1">
      <c r="A79" s="554"/>
      <c r="B79" s="218">
        <v>106492</v>
      </c>
      <c r="C79" s="302" t="s">
        <v>236</v>
      </c>
      <c r="D79" s="147" t="s">
        <v>245</v>
      </c>
      <c r="E79" s="153">
        <v>1</v>
      </c>
      <c r="F79" s="422" t="s">
        <v>243</v>
      </c>
      <c r="G79" s="288" t="s">
        <v>662</v>
      </c>
      <c r="H79" s="153" t="s">
        <v>240</v>
      </c>
      <c r="I79" s="225" t="s">
        <v>1360</v>
      </c>
      <c r="J79" s="221" t="s">
        <v>1372</v>
      </c>
      <c r="K79" s="257"/>
      <c r="L79" s="222">
        <v>14</v>
      </c>
      <c r="M79" s="289">
        <v>24</v>
      </c>
      <c r="N79" s="289">
        <v>16</v>
      </c>
      <c r="O79" s="289">
        <v>12</v>
      </c>
      <c r="P79" s="224">
        <v>0.016128</v>
      </c>
      <c r="Q79" s="205">
        <f>P79*K79</f>
        <v>0</v>
      </c>
      <c r="R79" s="495">
        <v>393.03</v>
      </c>
      <c r="S79" s="134" t="s">
        <v>448</v>
      </c>
      <c r="T79" s="135">
        <f>IF(S79="USD",R79*K79,R79*K79*1.25)</f>
        <v>0</v>
      </c>
      <c r="U79" s="288" t="s">
        <v>842</v>
      </c>
      <c r="V79" s="153" t="s">
        <v>1077</v>
      </c>
      <c r="W79" s="225" t="s">
        <v>1467</v>
      </c>
      <c r="X79" s="182">
        <v>85359000</v>
      </c>
    </row>
    <row r="80" spans="1:24" ht="115.5" customHeight="1">
      <c r="A80" s="555" t="s">
        <v>1592</v>
      </c>
      <c r="B80" s="166">
        <v>106634</v>
      </c>
      <c r="C80" s="151" t="s">
        <v>1132</v>
      </c>
      <c r="D80" s="146" t="s">
        <v>1088</v>
      </c>
      <c r="E80" s="146" t="s">
        <v>1860</v>
      </c>
      <c r="F80" s="414" t="s">
        <v>1738</v>
      </c>
      <c r="G80" s="286" t="s">
        <v>1207</v>
      </c>
      <c r="H80" s="131" t="s">
        <v>779</v>
      </c>
      <c r="I80" s="216" t="s">
        <v>595</v>
      </c>
      <c r="J80" s="96" t="s">
        <v>1614</v>
      </c>
      <c r="K80" s="251"/>
      <c r="L80" s="217">
        <v>0.19</v>
      </c>
      <c r="M80" s="305">
        <v>19.5</v>
      </c>
      <c r="N80" s="305">
        <v>17.5</v>
      </c>
      <c r="O80" s="305">
        <v>7.5</v>
      </c>
      <c r="P80" s="170">
        <v>0.0026</v>
      </c>
      <c r="Q80" s="306">
        <f t="shared" si="8"/>
        <v>0</v>
      </c>
      <c r="R80" s="487">
        <v>352.5</v>
      </c>
      <c r="S80" s="131" t="s">
        <v>594</v>
      </c>
      <c r="T80" s="142">
        <f t="shared" si="9"/>
        <v>0</v>
      </c>
      <c r="U80" s="131">
        <v>972000</v>
      </c>
      <c r="V80" s="171" t="s">
        <v>1580</v>
      </c>
      <c r="W80" s="168"/>
      <c r="X80" s="544">
        <v>90275000</v>
      </c>
    </row>
    <row r="81" spans="1:24" ht="84.75" customHeight="1" thickBot="1">
      <c r="A81" s="557"/>
      <c r="B81" s="290">
        <v>106635</v>
      </c>
      <c r="C81" s="291" t="s">
        <v>1133</v>
      </c>
      <c r="D81" s="121" t="s">
        <v>1088</v>
      </c>
      <c r="E81" s="121" t="s">
        <v>1140</v>
      </c>
      <c r="F81" s="427" t="s">
        <v>658</v>
      </c>
      <c r="G81" s="232" t="s">
        <v>1208</v>
      </c>
      <c r="H81" s="161" t="s">
        <v>779</v>
      </c>
      <c r="I81" s="182" t="s">
        <v>595</v>
      </c>
      <c r="J81" s="292" t="s">
        <v>1615</v>
      </c>
      <c r="K81" s="296"/>
      <c r="L81" s="303">
        <v>1.9</v>
      </c>
      <c r="M81" s="293">
        <v>23</v>
      </c>
      <c r="N81" s="304">
        <v>21.5</v>
      </c>
      <c r="O81" s="293">
        <v>32</v>
      </c>
      <c r="P81" s="294">
        <v>0.0158</v>
      </c>
      <c r="Q81" s="300">
        <f t="shared" si="8"/>
        <v>0</v>
      </c>
      <c r="R81" s="507">
        <v>298.2</v>
      </c>
      <c r="S81" s="161" t="s">
        <v>594</v>
      </c>
      <c r="T81" s="231">
        <f t="shared" si="9"/>
        <v>0</v>
      </c>
      <c r="U81" s="161">
        <v>970000</v>
      </c>
      <c r="V81" s="301" t="s">
        <v>1580</v>
      </c>
      <c r="W81" s="285"/>
      <c r="X81" s="542">
        <v>38220000</v>
      </c>
    </row>
    <row r="82" spans="1:24" ht="189" customHeight="1">
      <c r="A82" s="558" t="s">
        <v>1594</v>
      </c>
      <c r="B82" s="166">
        <v>106637</v>
      </c>
      <c r="C82" s="151" t="s">
        <v>1196</v>
      </c>
      <c r="D82" s="146" t="s">
        <v>1088</v>
      </c>
      <c r="E82" s="146">
        <v>1</v>
      </c>
      <c r="F82" s="414" t="s">
        <v>1203</v>
      </c>
      <c r="G82" s="286" t="s">
        <v>662</v>
      </c>
      <c r="H82" s="131" t="s">
        <v>662</v>
      </c>
      <c r="I82" s="168" t="s">
        <v>661</v>
      </c>
      <c r="J82" s="96" t="s">
        <v>1616</v>
      </c>
      <c r="K82" s="251"/>
      <c r="L82" s="217" t="s">
        <v>662</v>
      </c>
      <c r="M82" s="217" t="s">
        <v>662</v>
      </c>
      <c r="N82" s="217" t="s">
        <v>662</v>
      </c>
      <c r="O82" s="217" t="s">
        <v>662</v>
      </c>
      <c r="P82" s="217" t="s">
        <v>662</v>
      </c>
      <c r="Q82" s="295" t="s">
        <v>662</v>
      </c>
      <c r="R82" s="487">
        <v>1295</v>
      </c>
      <c r="S82" s="131" t="s">
        <v>594</v>
      </c>
      <c r="T82" s="142">
        <f t="shared" si="9"/>
        <v>0</v>
      </c>
      <c r="U82" s="131">
        <v>210</v>
      </c>
      <c r="V82" s="131" t="s">
        <v>662</v>
      </c>
      <c r="W82" s="168"/>
      <c r="X82" s="159" t="s">
        <v>662</v>
      </c>
    </row>
    <row r="83" spans="1:24" ht="232.5" customHeight="1">
      <c r="A83" s="559"/>
      <c r="B83" s="43">
        <v>106638</v>
      </c>
      <c r="C83" s="22" t="s">
        <v>1197</v>
      </c>
      <c r="D83" s="36" t="s">
        <v>1088</v>
      </c>
      <c r="E83" s="20">
        <v>1</v>
      </c>
      <c r="F83" s="412" t="s">
        <v>1565</v>
      </c>
      <c r="G83" s="24" t="s">
        <v>662</v>
      </c>
      <c r="H83" s="21" t="s">
        <v>662</v>
      </c>
      <c r="I83" s="85" t="s">
        <v>661</v>
      </c>
      <c r="J83" s="97" t="s">
        <v>1616</v>
      </c>
      <c r="K83" s="240"/>
      <c r="L83" s="58" t="s">
        <v>662</v>
      </c>
      <c r="M83" s="58" t="s">
        <v>662</v>
      </c>
      <c r="N83" s="58" t="s">
        <v>662</v>
      </c>
      <c r="O83" s="58" t="s">
        <v>662</v>
      </c>
      <c r="P83" s="58" t="s">
        <v>662</v>
      </c>
      <c r="Q83" s="173" t="s">
        <v>662</v>
      </c>
      <c r="R83" s="489">
        <v>250</v>
      </c>
      <c r="S83" s="35" t="s">
        <v>594</v>
      </c>
      <c r="T83" s="40">
        <f t="shared" si="9"/>
        <v>0</v>
      </c>
      <c r="U83" s="21">
        <v>210</v>
      </c>
      <c r="V83" s="21" t="s">
        <v>662</v>
      </c>
      <c r="W83" s="85"/>
      <c r="X83" s="136" t="s">
        <v>662</v>
      </c>
    </row>
    <row r="84" spans="1:24" ht="208.5" customHeight="1">
      <c r="A84" s="559"/>
      <c r="B84" s="43">
        <v>106639</v>
      </c>
      <c r="C84" s="22" t="s">
        <v>1198</v>
      </c>
      <c r="D84" s="36" t="s">
        <v>1088</v>
      </c>
      <c r="E84" s="20">
        <v>1</v>
      </c>
      <c r="F84" s="412" t="s">
        <v>1564</v>
      </c>
      <c r="G84" s="24" t="s">
        <v>662</v>
      </c>
      <c r="H84" s="21" t="s">
        <v>662</v>
      </c>
      <c r="I84" s="85" t="s">
        <v>661</v>
      </c>
      <c r="J84" s="97" t="s">
        <v>1616</v>
      </c>
      <c r="K84" s="240"/>
      <c r="L84" s="58" t="s">
        <v>662</v>
      </c>
      <c r="M84" s="58" t="s">
        <v>662</v>
      </c>
      <c r="N84" s="58" t="s">
        <v>662</v>
      </c>
      <c r="O84" s="58" t="s">
        <v>662</v>
      </c>
      <c r="P84" s="58" t="s">
        <v>662</v>
      </c>
      <c r="Q84" s="173" t="s">
        <v>662</v>
      </c>
      <c r="R84" s="489">
        <v>1235</v>
      </c>
      <c r="S84" s="35" t="s">
        <v>594</v>
      </c>
      <c r="T84" s="40">
        <f t="shared" si="9"/>
        <v>0</v>
      </c>
      <c r="U84" s="21">
        <v>150</v>
      </c>
      <c r="V84" s="21" t="s">
        <v>662</v>
      </c>
      <c r="W84" s="85"/>
      <c r="X84" s="136" t="s">
        <v>662</v>
      </c>
    </row>
    <row r="85" spans="1:24" ht="241.5" customHeight="1" thickBot="1">
      <c r="A85" s="559"/>
      <c r="B85" s="119">
        <v>106640</v>
      </c>
      <c r="C85" s="78" t="s">
        <v>1490</v>
      </c>
      <c r="D85" s="121" t="s">
        <v>1088</v>
      </c>
      <c r="E85" s="76">
        <v>1</v>
      </c>
      <c r="F85" s="411" t="s">
        <v>1204</v>
      </c>
      <c r="G85" s="115" t="s">
        <v>662</v>
      </c>
      <c r="H85" s="79" t="s">
        <v>662</v>
      </c>
      <c r="I85" s="105" t="s">
        <v>661</v>
      </c>
      <c r="J85" s="99" t="s">
        <v>1616</v>
      </c>
      <c r="K85" s="241"/>
      <c r="L85" s="106" t="s">
        <v>662</v>
      </c>
      <c r="M85" s="106" t="s">
        <v>662</v>
      </c>
      <c r="N85" s="106" t="s">
        <v>662</v>
      </c>
      <c r="O85" s="106" t="s">
        <v>662</v>
      </c>
      <c r="P85" s="106" t="s">
        <v>662</v>
      </c>
      <c r="Q85" s="361" t="s">
        <v>662</v>
      </c>
      <c r="R85" s="493">
        <v>1675</v>
      </c>
      <c r="S85" s="161" t="s">
        <v>594</v>
      </c>
      <c r="T85" s="82">
        <f t="shared" si="9"/>
        <v>0</v>
      </c>
      <c r="U85" s="79">
        <v>150</v>
      </c>
      <c r="V85" s="79" t="s">
        <v>662</v>
      </c>
      <c r="W85" s="105"/>
      <c r="X85" s="308" t="s">
        <v>662</v>
      </c>
    </row>
    <row r="86" spans="1:24" ht="49.5" customHeight="1" thickBot="1">
      <c r="A86" s="391"/>
      <c r="B86" s="333" t="s">
        <v>1812</v>
      </c>
      <c r="C86" s="112"/>
      <c r="D86" s="113"/>
      <c r="E86" s="114"/>
      <c r="F86" s="409"/>
      <c r="G86" s="114"/>
      <c r="H86" s="114"/>
      <c r="I86" s="113"/>
      <c r="J86" s="112"/>
      <c r="K86" s="247"/>
      <c r="L86" s="114"/>
      <c r="M86" s="360"/>
      <c r="N86" s="360"/>
      <c r="O86" s="360"/>
      <c r="P86" s="114"/>
      <c r="Q86" s="114"/>
      <c r="R86" s="502"/>
      <c r="S86" s="114"/>
      <c r="T86" s="114"/>
      <c r="U86" s="113"/>
      <c r="V86" s="113"/>
      <c r="W86" s="113"/>
      <c r="X86" s="537"/>
    </row>
    <row r="87" spans="1:24" ht="39.75" customHeight="1">
      <c r="A87" s="553" t="s">
        <v>1591</v>
      </c>
      <c r="B87" s="63">
        <v>106221</v>
      </c>
      <c r="C87" s="54" t="s">
        <v>70</v>
      </c>
      <c r="D87" s="84" t="s">
        <v>245</v>
      </c>
      <c r="E87" s="35">
        <v>1</v>
      </c>
      <c r="F87" s="410" t="s">
        <v>252</v>
      </c>
      <c r="G87" s="117" t="s">
        <v>662</v>
      </c>
      <c r="H87" s="35" t="s">
        <v>240</v>
      </c>
      <c r="I87" s="285" t="s">
        <v>595</v>
      </c>
      <c r="J87" s="109" t="s">
        <v>1370</v>
      </c>
      <c r="K87" s="248"/>
      <c r="L87" s="101">
        <v>2</v>
      </c>
      <c r="M87" s="137">
        <v>83</v>
      </c>
      <c r="N87" s="137">
        <v>83</v>
      </c>
      <c r="O87" s="137">
        <v>45</v>
      </c>
      <c r="P87" s="56">
        <v>0.310005</v>
      </c>
      <c r="Q87" s="209">
        <f aca="true" t="shared" si="10" ref="Q87:Q111">P87*K87</f>
        <v>0</v>
      </c>
      <c r="R87" s="491">
        <v>515.71</v>
      </c>
      <c r="S87" s="57" t="s">
        <v>448</v>
      </c>
      <c r="T87" s="118">
        <f aca="true" t="shared" si="11" ref="T87:T139">IF(S87="USD",R87*K87,R87*K87*1.25)</f>
        <v>0</v>
      </c>
      <c r="U87" s="35" t="s">
        <v>780</v>
      </c>
      <c r="V87" s="35" t="s">
        <v>1077</v>
      </c>
      <c r="W87" s="100"/>
      <c r="X87" s="368">
        <v>84198998</v>
      </c>
    </row>
    <row r="88" spans="1:24" ht="63.75" customHeight="1">
      <c r="A88" s="553"/>
      <c r="B88" s="43">
        <v>106222</v>
      </c>
      <c r="C88" s="22" t="s">
        <v>71</v>
      </c>
      <c r="D88" s="84" t="s">
        <v>245</v>
      </c>
      <c r="E88" s="21">
        <v>1</v>
      </c>
      <c r="F88" s="412" t="s">
        <v>253</v>
      </c>
      <c r="G88" s="24" t="s">
        <v>662</v>
      </c>
      <c r="H88" s="21" t="s">
        <v>240</v>
      </c>
      <c r="I88" s="105" t="s">
        <v>595</v>
      </c>
      <c r="J88" s="97" t="s">
        <v>1617</v>
      </c>
      <c r="K88" s="240"/>
      <c r="L88" s="58">
        <v>0.1</v>
      </c>
      <c r="M88" s="137">
        <v>23</v>
      </c>
      <c r="N88" s="137">
        <v>23</v>
      </c>
      <c r="O88" s="137">
        <v>45</v>
      </c>
      <c r="P88" s="32">
        <v>0.002645</v>
      </c>
      <c r="Q88" s="197">
        <f t="shared" si="10"/>
        <v>0</v>
      </c>
      <c r="R88" s="489">
        <v>6.97</v>
      </c>
      <c r="S88" s="33" t="s">
        <v>448</v>
      </c>
      <c r="T88" s="40">
        <f t="shared" si="11"/>
        <v>0</v>
      </c>
      <c r="U88" s="21" t="s">
        <v>781</v>
      </c>
      <c r="V88" s="21" t="s">
        <v>1077</v>
      </c>
      <c r="W88" s="85"/>
      <c r="X88" s="136">
        <v>84198998</v>
      </c>
    </row>
    <row r="89" spans="1:24" ht="48.75" customHeight="1">
      <c r="A89" s="553"/>
      <c r="B89" s="39">
        <v>106220</v>
      </c>
      <c r="C89" s="22" t="s">
        <v>1395</v>
      </c>
      <c r="D89" s="84" t="s">
        <v>245</v>
      </c>
      <c r="E89" s="20">
        <v>1</v>
      </c>
      <c r="F89" s="412" t="s">
        <v>297</v>
      </c>
      <c r="G89" s="24" t="s">
        <v>662</v>
      </c>
      <c r="H89" s="21" t="s">
        <v>240</v>
      </c>
      <c r="I89" s="105" t="s">
        <v>595</v>
      </c>
      <c r="J89" s="97"/>
      <c r="K89" s="240"/>
      <c r="L89" s="58">
        <v>9.4</v>
      </c>
      <c r="M89" s="67">
        <v>67</v>
      </c>
      <c r="N89" s="67">
        <v>49</v>
      </c>
      <c r="O89" s="67">
        <v>31</v>
      </c>
      <c r="P89" s="32">
        <v>0.101773</v>
      </c>
      <c r="Q89" s="197">
        <f t="shared" si="10"/>
        <v>0</v>
      </c>
      <c r="R89" s="489">
        <v>1492.26</v>
      </c>
      <c r="S89" s="33" t="s">
        <v>448</v>
      </c>
      <c r="T89" s="40">
        <f t="shared" si="11"/>
        <v>0</v>
      </c>
      <c r="U89" s="21" t="s">
        <v>782</v>
      </c>
      <c r="V89" s="21"/>
      <c r="W89" s="85"/>
      <c r="X89" s="136">
        <v>84798200</v>
      </c>
    </row>
    <row r="90" spans="1:24" ht="54.75" customHeight="1" thickBot="1">
      <c r="A90" s="553"/>
      <c r="B90" s="39">
        <v>106122</v>
      </c>
      <c r="C90" s="22" t="s">
        <v>1396</v>
      </c>
      <c r="D90" s="84" t="s">
        <v>245</v>
      </c>
      <c r="E90" s="20">
        <v>1</v>
      </c>
      <c r="F90" s="412" t="s">
        <v>1239</v>
      </c>
      <c r="G90" s="24" t="s">
        <v>662</v>
      </c>
      <c r="H90" s="21" t="s">
        <v>240</v>
      </c>
      <c r="I90" s="105" t="s">
        <v>595</v>
      </c>
      <c r="J90" s="97"/>
      <c r="K90" s="240"/>
      <c r="L90" s="58">
        <v>3.6</v>
      </c>
      <c r="M90" s="67">
        <v>33</v>
      </c>
      <c r="N90" s="67">
        <v>22</v>
      </c>
      <c r="O90" s="67">
        <v>14</v>
      </c>
      <c r="P90" s="32">
        <v>0.010164</v>
      </c>
      <c r="Q90" s="197">
        <f t="shared" si="10"/>
        <v>0</v>
      </c>
      <c r="R90" s="489">
        <v>509.79</v>
      </c>
      <c r="S90" s="33" t="s">
        <v>448</v>
      </c>
      <c r="T90" s="40">
        <f t="shared" si="11"/>
        <v>0</v>
      </c>
      <c r="U90" s="21" t="s">
        <v>783</v>
      </c>
      <c r="V90" s="21"/>
      <c r="W90" s="85"/>
      <c r="X90" s="136">
        <v>84798200</v>
      </c>
    </row>
    <row r="91" spans="1:24" ht="39.75" customHeight="1">
      <c r="A91" s="555" t="s">
        <v>1592</v>
      </c>
      <c r="B91" s="269">
        <v>106286</v>
      </c>
      <c r="C91" s="151" t="s">
        <v>139</v>
      </c>
      <c r="D91" s="309" t="s">
        <v>245</v>
      </c>
      <c r="E91" s="146" t="s">
        <v>1785</v>
      </c>
      <c r="F91" s="414" t="s">
        <v>322</v>
      </c>
      <c r="G91" s="286" t="s">
        <v>1106</v>
      </c>
      <c r="H91" s="131" t="s">
        <v>240</v>
      </c>
      <c r="I91" s="168" t="s">
        <v>317</v>
      </c>
      <c r="J91" s="96"/>
      <c r="K91" s="251"/>
      <c r="L91" s="217">
        <v>0.5</v>
      </c>
      <c r="M91" s="169">
        <v>28</v>
      </c>
      <c r="N91" s="169">
        <v>21</v>
      </c>
      <c r="O91" s="169">
        <v>32</v>
      </c>
      <c r="P91" s="170">
        <v>0.018816</v>
      </c>
      <c r="Q91" s="196">
        <f t="shared" si="10"/>
        <v>0</v>
      </c>
      <c r="R91" s="487">
        <v>111.12</v>
      </c>
      <c r="S91" s="133" t="s">
        <v>448</v>
      </c>
      <c r="T91" s="142">
        <f t="shared" si="11"/>
        <v>0</v>
      </c>
      <c r="U91" s="131" t="s">
        <v>793</v>
      </c>
      <c r="V91" s="131" t="s">
        <v>1078</v>
      </c>
      <c r="W91" s="168" t="s">
        <v>1468</v>
      </c>
      <c r="X91" s="159">
        <v>38220000</v>
      </c>
    </row>
    <row r="92" spans="1:24" ht="39.75" customHeight="1">
      <c r="A92" s="556"/>
      <c r="B92" s="39">
        <v>106287</v>
      </c>
      <c r="C92" s="22" t="s">
        <v>140</v>
      </c>
      <c r="D92" s="84" t="s">
        <v>245</v>
      </c>
      <c r="E92" s="20" t="s">
        <v>172</v>
      </c>
      <c r="F92" s="412" t="s">
        <v>323</v>
      </c>
      <c r="G92" s="399" t="s">
        <v>1105</v>
      </c>
      <c r="H92" s="21" t="s">
        <v>240</v>
      </c>
      <c r="I92" s="105" t="s">
        <v>595</v>
      </c>
      <c r="J92" s="97"/>
      <c r="K92" s="240"/>
      <c r="L92" s="58">
        <v>1.1</v>
      </c>
      <c r="M92" s="138">
        <v>9</v>
      </c>
      <c r="N92" s="138">
        <v>9</v>
      </c>
      <c r="O92" s="138">
        <v>18</v>
      </c>
      <c r="P92" s="32">
        <v>0.001458</v>
      </c>
      <c r="Q92" s="197">
        <f t="shared" si="10"/>
        <v>0</v>
      </c>
      <c r="R92" s="489">
        <v>21.7</v>
      </c>
      <c r="S92" s="33" t="s">
        <v>448</v>
      </c>
      <c r="T92" s="40">
        <f t="shared" si="11"/>
        <v>0</v>
      </c>
      <c r="U92" s="21" t="s">
        <v>794</v>
      </c>
      <c r="V92" s="21" t="s">
        <v>1078</v>
      </c>
      <c r="W92" s="85"/>
      <c r="X92" s="136">
        <v>25010091</v>
      </c>
    </row>
    <row r="93" spans="1:24" ht="39.75" customHeight="1">
      <c r="A93" s="556"/>
      <c r="B93" s="39">
        <v>106283</v>
      </c>
      <c r="C93" s="22" t="s">
        <v>1509</v>
      </c>
      <c r="D93" s="84" t="s">
        <v>245</v>
      </c>
      <c r="E93" s="20" t="s">
        <v>1785</v>
      </c>
      <c r="F93" s="412" t="s">
        <v>320</v>
      </c>
      <c r="G93" s="24" t="s">
        <v>1106</v>
      </c>
      <c r="H93" s="21" t="s">
        <v>240</v>
      </c>
      <c r="I93" s="105" t="s">
        <v>595</v>
      </c>
      <c r="J93" s="97"/>
      <c r="K93" s="240"/>
      <c r="L93" s="58">
        <v>0.15</v>
      </c>
      <c r="M93" s="37">
        <v>5</v>
      </c>
      <c r="N93" s="37">
        <v>5</v>
      </c>
      <c r="O93" s="37">
        <v>11</v>
      </c>
      <c r="P93" s="32">
        <v>0.000275</v>
      </c>
      <c r="Q93" s="210">
        <f t="shared" si="10"/>
        <v>0</v>
      </c>
      <c r="R93" s="489">
        <v>133.53</v>
      </c>
      <c r="S93" s="33" t="s">
        <v>448</v>
      </c>
      <c r="T93" s="40">
        <f t="shared" si="11"/>
        <v>0</v>
      </c>
      <c r="U93" s="21" t="s">
        <v>796</v>
      </c>
      <c r="V93" s="21" t="s">
        <v>1078</v>
      </c>
      <c r="W93" s="85"/>
      <c r="X93" s="136">
        <v>29309016</v>
      </c>
    </row>
    <row r="94" spans="1:24" ht="39.75" customHeight="1">
      <c r="A94" s="556"/>
      <c r="B94" s="39">
        <v>106284</v>
      </c>
      <c r="C94" s="22" t="s">
        <v>1886</v>
      </c>
      <c r="D94" s="84" t="s">
        <v>245</v>
      </c>
      <c r="E94" s="20" t="s">
        <v>172</v>
      </c>
      <c r="F94" s="412" t="s">
        <v>321</v>
      </c>
      <c r="G94" s="24" t="s">
        <v>1210</v>
      </c>
      <c r="H94" s="21" t="s">
        <v>240</v>
      </c>
      <c r="I94" s="105" t="s">
        <v>595</v>
      </c>
      <c r="J94" s="97"/>
      <c r="K94" s="240"/>
      <c r="L94" s="58">
        <v>1.1</v>
      </c>
      <c r="M94" s="35">
        <v>9</v>
      </c>
      <c r="N94" s="35">
        <v>9</v>
      </c>
      <c r="O94" s="35">
        <v>21</v>
      </c>
      <c r="P94" s="32">
        <v>0.001701</v>
      </c>
      <c r="Q94" s="197">
        <f t="shared" si="10"/>
        <v>0</v>
      </c>
      <c r="R94" s="489">
        <v>72.6</v>
      </c>
      <c r="S94" s="33" t="s">
        <v>448</v>
      </c>
      <c r="T94" s="40">
        <f t="shared" si="11"/>
        <v>0</v>
      </c>
      <c r="U94" s="21" t="s">
        <v>797</v>
      </c>
      <c r="V94" s="21" t="s">
        <v>1078</v>
      </c>
      <c r="W94" s="85"/>
      <c r="X94" s="136">
        <v>28520000</v>
      </c>
    </row>
    <row r="95" spans="1:24" ht="50.25" customHeight="1">
      <c r="A95" s="556"/>
      <c r="B95" s="39">
        <v>106281</v>
      </c>
      <c r="C95" s="22" t="s">
        <v>132</v>
      </c>
      <c r="D95" s="84" t="s">
        <v>245</v>
      </c>
      <c r="E95" s="20">
        <v>1</v>
      </c>
      <c r="F95" s="412" t="s">
        <v>1500</v>
      </c>
      <c r="G95" s="24" t="s">
        <v>1210</v>
      </c>
      <c r="H95" s="21" t="s">
        <v>240</v>
      </c>
      <c r="I95" s="136" t="s">
        <v>317</v>
      </c>
      <c r="J95" s="97"/>
      <c r="K95" s="240"/>
      <c r="L95" s="58">
        <v>1.1</v>
      </c>
      <c r="M95" s="21">
        <v>9</v>
      </c>
      <c r="N95" s="21">
        <v>9</v>
      </c>
      <c r="O95" s="21">
        <v>21</v>
      </c>
      <c r="P95" s="32">
        <v>0.001701</v>
      </c>
      <c r="Q95" s="197">
        <f t="shared" si="10"/>
        <v>0</v>
      </c>
      <c r="R95" s="489">
        <v>34.62</v>
      </c>
      <c r="S95" s="33" t="s">
        <v>448</v>
      </c>
      <c r="T95" s="40">
        <f t="shared" si="11"/>
        <v>0</v>
      </c>
      <c r="U95" s="21" t="s">
        <v>798</v>
      </c>
      <c r="V95" s="21" t="s">
        <v>1078</v>
      </c>
      <c r="W95" s="85" t="s">
        <v>1469</v>
      </c>
      <c r="X95" s="136">
        <v>28151100</v>
      </c>
    </row>
    <row r="96" spans="1:24" ht="39.75" customHeight="1">
      <c r="A96" s="556"/>
      <c r="B96" s="39">
        <v>106288</v>
      </c>
      <c r="C96" s="22" t="s">
        <v>141</v>
      </c>
      <c r="D96" s="84" t="s">
        <v>245</v>
      </c>
      <c r="E96" s="20" t="s">
        <v>1785</v>
      </c>
      <c r="F96" s="412" t="s">
        <v>324</v>
      </c>
      <c r="G96" s="24" t="s">
        <v>1105</v>
      </c>
      <c r="H96" s="21" t="s">
        <v>240</v>
      </c>
      <c r="I96" s="105" t="s">
        <v>595</v>
      </c>
      <c r="J96" s="97"/>
      <c r="K96" s="240"/>
      <c r="L96" s="58">
        <v>0.3</v>
      </c>
      <c r="M96" s="21">
        <v>10</v>
      </c>
      <c r="N96" s="21">
        <v>10</v>
      </c>
      <c r="O96" s="21">
        <v>15</v>
      </c>
      <c r="P96" s="32">
        <v>0.0015</v>
      </c>
      <c r="Q96" s="197">
        <f t="shared" si="10"/>
        <v>0</v>
      </c>
      <c r="R96" s="489">
        <v>36.67</v>
      </c>
      <c r="S96" s="33" t="s">
        <v>448</v>
      </c>
      <c r="T96" s="40">
        <f t="shared" si="11"/>
        <v>0</v>
      </c>
      <c r="U96" s="21" t="s">
        <v>799</v>
      </c>
      <c r="V96" s="21" t="s">
        <v>1078</v>
      </c>
      <c r="W96" s="85"/>
      <c r="X96" s="136">
        <v>29182900</v>
      </c>
    </row>
    <row r="97" spans="1:24" ht="39.75" customHeight="1">
      <c r="A97" s="556"/>
      <c r="B97" s="39">
        <v>106282</v>
      </c>
      <c r="C97" s="22" t="s">
        <v>1429</v>
      </c>
      <c r="D97" s="84" t="s">
        <v>245</v>
      </c>
      <c r="E97" s="20" t="s">
        <v>172</v>
      </c>
      <c r="F97" s="412" t="s">
        <v>1498</v>
      </c>
      <c r="G97" s="24" t="s">
        <v>1106</v>
      </c>
      <c r="H97" s="21" t="s">
        <v>240</v>
      </c>
      <c r="I97" s="105" t="s">
        <v>595</v>
      </c>
      <c r="J97" s="97"/>
      <c r="K97" s="240"/>
      <c r="L97" s="58">
        <v>1.1</v>
      </c>
      <c r="M97" s="21">
        <v>11.5</v>
      </c>
      <c r="N97" s="21">
        <v>11.5</v>
      </c>
      <c r="O97" s="21">
        <v>18</v>
      </c>
      <c r="P97" s="32">
        <v>0.0023805</v>
      </c>
      <c r="Q97" s="197">
        <f t="shared" si="10"/>
        <v>0</v>
      </c>
      <c r="R97" s="489">
        <v>34.22</v>
      </c>
      <c r="S97" s="33" t="s">
        <v>448</v>
      </c>
      <c r="T97" s="40">
        <f t="shared" si="11"/>
        <v>0</v>
      </c>
      <c r="U97" s="21" t="s">
        <v>800</v>
      </c>
      <c r="V97" s="21" t="s">
        <v>1078</v>
      </c>
      <c r="W97" s="85"/>
      <c r="X97" s="136">
        <v>28352930</v>
      </c>
    </row>
    <row r="98" spans="1:24" ht="49.5" customHeight="1" thickBot="1">
      <c r="A98" s="557"/>
      <c r="B98" s="277">
        <v>106280</v>
      </c>
      <c r="C98" s="219" t="s">
        <v>1182</v>
      </c>
      <c r="D98" s="310" t="s">
        <v>245</v>
      </c>
      <c r="E98" s="147" t="s">
        <v>1724</v>
      </c>
      <c r="F98" s="413" t="s">
        <v>795</v>
      </c>
      <c r="G98" s="288" t="s">
        <v>662</v>
      </c>
      <c r="H98" s="153" t="s">
        <v>600</v>
      </c>
      <c r="I98" s="182" t="s">
        <v>317</v>
      </c>
      <c r="J98" s="221"/>
      <c r="K98" s="257"/>
      <c r="L98" s="288">
        <v>1.1</v>
      </c>
      <c r="M98" s="153">
        <v>28.5</v>
      </c>
      <c r="N98" s="153">
        <v>20.5</v>
      </c>
      <c r="O98" s="153">
        <v>32</v>
      </c>
      <c r="P98" s="153">
        <v>0.019</v>
      </c>
      <c r="Q98" s="205">
        <f t="shared" si="10"/>
        <v>0</v>
      </c>
      <c r="R98" s="495">
        <v>17.5</v>
      </c>
      <c r="S98" s="153" t="s">
        <v>448</v>
      </c>
      <c r="T98" s="135">
        <f t="shared" si="11"/>
        <v>0</v>
      </c>
      <c r="U98" s="153" t="s">
        <v>801</v>
      </c>
      <c r="V98" s="153"/>
      <c r="W98" s="225" t="s">
        <v>1470</v>
      </c>
      <c r="X98" s="182"/>
    </row>
    <row r="99" spans="1:24" ht="39.75" customHeight="1">
      <c r="A99" s="558" t="s">
        <v>1590</v>
      </c>
      <c r="B99" s="43">
        <v>106231</v>
      </c>
      <c r="C99" s="22" t="s">
        <v>1896</v>
      </c>
      <c r="D99" s="84" t="s">
        <v>245</v>
      </c>
      <c r="E99" s="21">
        <v>1</v>
      </c>
      <c r="F99" s="412" t="s">
        <v>285</v>
      </c>
      <c r="G99" s="24" t="s">
        <v>662</v>
      </c>
      <c r="H99" s="21" t="s">
        <v>240</v>
      </c>
      <c r="I99" s="105" t="s">
        <v>595</v>
      </c>
      <c r="J99" s="97"/>
      <c r="K99" s="240"/>
      <c r="L99" s="58">
        <v>0.75</v>
      </c>
      <c r="M99" s="67">
        <v>27</v>
      </c>
      <c r="N99" s="67">
        <v>13</v>
      </c>
      <c r="O99" s="67">
        <v>12</v>
      </c>
      <c r="P99" s="32">
        <v>0.004212</v>
      </c>
      <c r="Q99" s="197">
        <f aca="true" t="shared" si="12" ref="Q99:Q107">P99*K99</f>
        <v>0</v>
      </c>
      <c r="R99" s="489">
        <v>85.64</v>
      </c>
      <c r="S99" s="33" t="s">
        <v>448</v>
      </c>
      <c r="T99" s="40">
        <f aca="true" t="shared" si="13" ref="T99:T107">IF(S99="USD",R99*K99,R99*K99*1.25)</f>
        <v>0</v>
      </c>
      <c r="U99" s="21" t="s">
        <v>784</v>
      </c>
      <c r="V99" s="21" t="s">
        <v>1077</v>
      </c>
      <c r="W99" s="85"/>
      <c r="X99" s="136">
        <v>73269098</v>
      </c>
    </row>
    <row r="100" spans="1:24" ht="39.75" customHeight="1">
      <c r="A100" s="559"/>
      <c r="B100" s="43">
        <v>106240</v>
      </c>
      <c r="C100" s="22" t="s">
        <v>1394</v>
      </c>
      <c r="D100" s="84" t="s">
        <v>245</v>
      </c>
      <c r="E100" s="21">
        <v>1</v>
      </c>
      <c r="F100" s="412" t="s">
        <v>1112</v>
      </c>
      <c r="G100" s="24" t="s">
        <v>662</v>
      </c>
      <c r="H100" s="21" t="s">
        <v>240</v>
      </c>
      <c r="I100" s="105" t="s">
        <v>595</v>
      </c>
      <c r="J100" s="97"/>
      <c r="K100" s="240"/>
      <c r="L100" s="58">
        <v>0.1</v>
      </c>
      <c r="M100" s="67">
        <v>7</v>
      </c>
      <c r="N100" s="67">
        <v>7</v>
      </c>
      <c r="O100" s="67">
        <v>3</v>
      </c>
      <c r="P100" s="32">
        <v>0.000147</v>
      </c>
      <c r="Q100" s="197">
        <f t="shared" si="12"/>
        <v>0</v>
      </c>
      <c r="R100" s="489">
        <v>4.12</v>
      </c>
      <c r="S100" s="33" t="s">
        <v>448</v>
      </c>
      <c r="T100" s="40">
        <f t="shared" si="13"/>
        <v>0</v>
      </c>
      <c r="U100" s="21" t="s">
        <v>785</v>
      </c>
      <c r="V100" s="21" t="s">
        <v>1077</v>
      </c>
      <c r="W100" s="85"/>
      <c r="X100" s="136">
        <v>91069010</v>
      </c>
    </row>
    <row r="101" spans="1:24" ht="39.75" customHeight="1">
      <c r="A101" s="559"/>
      <c r="B101" s="43">
        <v>106242</v>
      </c>
      <c r="C101" s="22" t="s">
        <v>1180</v>
      </c>
      <c r="D101" s="84" t="s">
        <v>245</v>
      </c>
      <c r="E101" s="21">
        <v>1</v>
      </c>
      <c r="F101" s="412" t="s">
        <v>1113</v>
      </c>
      <c r="G101" s="24" t="s">
        <v>662</v>
      </c>
      <c r="H101" s="21" t="s">
        <v>240</v>
      </c>
      <c r="I101" s="105" t="s">
        <v>595</v>
      </c>
      <c r="J101" s="97"/>
      <c r="K101" s="240"/>
      <c r="L101" s="58">
        <v>0.8</v>
      </c>
      <c r="M101" s="67">
        <v>43</v>
      </c>
      <c r="N101" s="67">
        <v>25</v>
      </c>
      <c r="O101" s="67">
        <v>28</v>
      </c>
      <c r="P101" s="32">
        <v>0.0301</v>
      </c>
      <c r="Q101" s="197">
        <f t="shared" si="12"/>
        <v>0</v>
      </c>
      <c r="R101" s="489">
        <v>30.93</v>
      </c>
      <c r="S101" s="33" t="s">
        <v>448</v>
      </c>
      <c r="T101" s="40">
        <f t="shared" si="13"/>
        <v>0</v>
      </c>
      <c r="U101" s="21" t="s">
        <v>786</v>
      </c>
      <c r="V101" s="21" t="s">
        <v>1077</v>
      </c>
      <c r="W101" s="85"/>
      <c r="X101" s="136">
        <v>39269097</v>
      </c>
    </row>
    <row r="102" spans="1:24" ht="51" customHeight="1">
      <c r="A102" s="559"/>
      <c r="B102" s="43">
        <v>106243</v>
      </c>
      <c r="C102" s="22" t="s">
        <v>1179</v>
      </c>
      <c r="D102" s="84" t="s">
        <v>245</v>
      </c>
      <c r="E102" s="21">
        <v>1</v>
      </c>
      <c r="F102" s="412" t="s">
        <v>1114</v>
      </c>
      <c r="G102" s="24" t="s">
        <v>662</v>
      </c>
      <c r="H102" s="21" t="s">
        <v>240</v>
      </c>
      <c r="I102" s="105" t="s">
        <v>595</v>
      </c>
      <c r="J102" s="97"/>
      <c r="K102" s="240"/>
      <c r="L102" s="58">
        <v>5.6</v>
      </c>
      <c r="M102" s="67">
        <v>37</v>
      </c>
      <c r="N102" s="67">
        <v>24</v>
      </c>
      <c r="O102" s="67">
        <v>50</v>
      </c>
      <c r="P102" s="32">
        <v>0.0444</v>
      </c>
      <c r="Q102" s="197">
        <f t="shared" si="12"/>
        <v>0</v>
      </c>
      <c r="R102" s="489">
        <v>122.43</v>
      </c>
      <c r="S102" s="33" t="s">
        <v>448</v>
      </c>
      <c r="T102" s="40">
        <f t="shared" si="13"/>
        <v>0</v>
      </c>
      <c r="U102" s="21" t="s">
        <v>787</v>
      </c>
      <c r="V102" s="21" t="s">
        <v>1077</v>
      </c>
      <c r="W102" s="85"/>
      <c r="X102" s="136">
        <v>39269097</v>
      </c>
    </row>
    <row r="103" spans="1:24" ht="66.75" customHeight="1">
      <c r="A103" s="559"/>
      <c r="B103" s="43">
        <v>106244</v>
      </c>
      <c r="C103" s="22" t="s">
        <v>1178</v>
      </c>
      <c r="D103" s="84" t="s">
        <v>245</v>
      </c>
      <c r="E103" s="21">
        <v>1</v>
      </c>
      <c r="F103" s="412" t="s">
        <v>288</v>
      </c>
      <c r="G103" s="24" t="s">
        <v>662</v>
      </c>
      <c r="H103" s="21" t="s">
        <v>240</v>
      </c>
      <c r="I103" s="105" t="s">
        <v>595</v>
      </c>
      <c r="J103" s="97" t="s">
        <v>1618</v>
      </c>
      <c r="K103" s="240"/>
      <c r="L103" s="58">
        <v>0.1</v>
      </c>
      <c r="M103" s="67">
        <v>13</v>
      </c>
      <c r="N103" s="67">
        <v>13</v>
      </c>
      <c r="O103" s="140">
        <v>21.5</v>
      </c>
      <c r="P103" s="32">
        <v>0.0036335</v>
      </c>
      <c r="Q103" s="197">
        <f t="shared" si="12"/>
        <v>0</v>
      </c>
      <c r="R103" s="489">
        <v>7.59</v>
      </c>
      <c r="S103" s="33" t="s">
        <v>448</v>
      </c>
      <c r="T103" s="40">
        <f t="shared" si="13"/>
        <v>0</v>
      </c>
      <c r="U103" s="21" t="s">
        <v>788</v>
      </c>
      <c r="V103" s="21" t="s">
        <v>1077</v>
      </c>
      <c r="W103" s="85"/>
      <c r="X103" s="136">
        <v>39269097</v>
      </c>
    </row>
    <row r="104" spans="1:24" ht="39.75" customHeight="1">
      <c r="A104" s="559"/>
      <c r="B104" s="43">
        <v>106245</v>
      </c>
      <c r="C104" s="22" t="s">
        <v>1181</v>
      </c>
      <c r="D104" s="84" t="s">
        <v>245</v>
      </c>
      <c r="E104" s="21">
        <v>1</v>
      </c>
      <c r="F104" s="412" t="s">
        <v>422</v>
      </c>
      <c r="G104" s="24" t="s">
        <v>662</v>
      </c>
      <c r="H104" s="21" t="s">
        <v>240</v>
      </c>
      <c r="I104" s="105" t="s">
        <v>595</v>
      </c>
      <c r="J104" s="97" t="s">
        <v>1619</v>
      </c>
      <c r="K104" s="240"/>
      <c r="L104" s="58">
        <v>10</v>
      </c>
      <c r="M104" s="67">
        <v>10</v>
      </c>
      <c r="N104" s="67">
        <v>40</v>
      </c>
      <c r="O104" s="67">
        <v>30</v>
      </c>
      <c r="P104" s="32">
        <v>0.12</v>
      </c>
      <c r="Q104" s="197">
        <f t="shared" si="12"/>
        <v>0</v>
      </c>
      <c r="R104" s="489">
        <v>8.7</v>
      </c>
      <c r="S104" s="33" t="s">
        <v>448</v>
      </c>
      <c r="T104" s="40">
        <f t="shared" si="13"/>
        <v>0</v>
      </c>
      <c r="U104" s="21" t="s">
        <v>789</v>
      </c>
      <c r="V104" s="21" t="s">
        <v>1077</v>
      </c>
      <c r="W104" s="85"/>
      <c r="X104" s="136">
        <v>68062090</v>
      </c>
    </row>
    <row r="105" spans="1:24" ht="49.5" customHeight="1">
      <c r="A105" s="559"/>
      <c r="B105" s="43">
        <v>106237</v>
      </c>
      <c r="C105" s="22" t="s">
        <v>84</v>
      </c>
      <c r="D105" s="84" t="s">
        <v>245</v>
      </c>
      <c r="E105" s="21">
        <v>1</v>
      </c>
      <c r="F105" s="412" t="s">
        <v>1115</v>
      </c>
      <c r="G105" s="24" t="s">
        <v>662</v>
      </c>
      <c r="H105" s="21" t="s">
        <v>240</v>
      </c>
      <c r="I105" s="105" t="s">
        <v>595</v>
      </c>
      <c r="J105" s="97" t="s">
        <v>1636</v>
      </c>
      <c r="K105" s="240"/>
      <c r="L105" s="58">
        <v>0.1</v>
      </c>
      <c r="M105" s="21">
        <v>26</v>
      </c>
      <c r="N105" s="21">
        <v>12</v>
      </c>
      <c r="O105" s="21">
        <v>3</v>
      </c>
      <c r="P105" s="32">
        <v>0.000936</v>
      </c>
      <c r="Q105" s="197">
        <f t="shared" si="12"/>
        <v>0</v>
      </c>
      <c r="R105" s="489">
        <v>12.99</v>
      </c>
      <c r="S105" s="33" t="s">
        <v>448</v>
      </c>
      <c r="T105" s="40">
        <f t="shared" si="13"/>
        <v>0</v>
      </c>
      <c r="U105" s="21" t="s">
        <v>790</v>
      </c>
      <c r="V105" s="21" t="s">
        <v>1077</v>
      </c>
      <c r="W105" s="85"/>
      <c r="X105" s="136">
        <v>39269097</v>
      </c>
    </row>
    <row r="106" spans="1:24" ht="39.75" customHeight="1">
      <c r="A106" s="559"/>
      <c r="B106" s="43">
        <v>106238</v>
      </c>
      <c r="C106" s="22" t="s">
        <v>85</v>
      </c>
      <c r="D106" s="84" t="s">
        <v>245</v>
      </c>
      <c r="E106" s="21">
        <v>1</v>
      </c>
      <c r="F106" s="412" t="s">
        <v>287</v>
      </c>
      <c r="G106" s="24" t="s">
        <v>662</v>
      </c>
      <c r="H106" s="21" t="s">
        <v>240</v>
      </c>
      <c r="I106" s="105" t="s">
        <v>595</v>
      </c>
      <c r="J106" s="97"/>
      <c r="K106" s="240"/>
      <c r="L106" s="58">
        <v>0.1</v>
      </c>
      <c r="M106" s="67">
        <v>24</v>
      </c>
      <c r="N106" s="67">
        <v>12</v>
      </c>
      <c r="O106" s="67">
        <v>8</v>
      </c>
      <c r="P106" s="32">
        <v>0.002304</v>
      </c>
      <c r="Q106" s="197">
        <f t="shared" si="12"/>
        <v>0</v>
      </c>
      <c r="R106" s="489">
        <v>6.16</v>
      </c>
      <c r="S106" s="33" t="s">
        <v>448</v>
      </c>
      <c r="T106" s="40">
        <f t="shared" si="13"/>
        <v>0</v>
      </c>
      <c r="U106" s="21" t="s">
        <v>791</v>
      </c>
      <c r="V106" s="21" t="s">
        <v>1077</v>
      </c>
      <c r="W106" s="85"/>
      <c r="X106" s="136">
        <v>39269097</v>
      </c>
    </row>
    <row r="107" spans="1:24" ht="39.75" customHeight="1">
      <c r="A107" s="559"/>
      <c r="B107" s="119">
        <v>106239</v>
      </c>
      <c r="C107" s="78" t="s">
        <v>438</v>
      </c>
      <c r="D107" s="172" t="s">
        <v>245</v>
      </c>
      <c r="E107" s="79">
        <v>1</v>
      </c>
      <c r="F107" s="411" t="s">
        <v>227</v>
      </c>
      <c r="G107" s="115" t="s">
        <v>662</v>
      </c>
      <c r="H107" s="79" t="s">
        <v>240</v>
      </c>
      <c r="I107" s="308" t="s">
        <v>595</v>
      </c>
      <c r="J107" s="99"/>
      <c r="K107" s="241"/>
      <c r="L107" s="106">
        <v>0.2</v>
      </c>
      <c r="M107" s="138">
        <v>20</v>
      </c>
      <c r="N107" s="138">
        <v>20</v>
      </c>
      <c r="O107" s="138">
        <v>10</v>
      </c>
      <c r="P107" s="81">
        <v>0.004</v>
      </c>
      <c r="Q107" s="208">
        <f t="shared" si="12"/>
        <v>0</v>
      </c>
      <c r="R107" s="493">
        <v>8.6</v>
      </c>
      <c r="S107" s="89" t="s">
        <v>448</v>
      </c>
      <c r="T107" s="82">
        <f t="shared" si="13"/>
        <v>0</v>
      </c>
      <c r="U107" s="79" t="s">
        <v>792</v>
      </c>
      <c r="V107" s="79" t="s">
        <v>1077</v>
      </c>
      <c r="W107" s="105"/>
      <c r="X107" s="308">
        <v>39269097</v>
      </c>
    </row>
    <row r="108" spans="1:24" ht="39.75" customHeight="1">
      <c r="A108" s="559"/>
      <c r="B108" s="39">
        <v>106355</v>
      </c>
      <c r="C108" s="22" t="s">
        <v>1</v>
      </c>
      <c r="D108" s="83" t="s">
        <v>245</v>
      </c>
      <c r="E108" s="20">
        <v>1</v>
      </c>
      <c r="F108" s="412" t="s">
        <v>804</v>
      </c>
      <c r="G108" s="24" t="s">
        <v>662</v>
      </c>
      <c r="H108" s="21" t="s">
        <v>240</v>
      </c>
      <c r="I108" s="85" t="s">
        <v>595</v>
      </c>
      <c r="J108" s="97"/>
      <c r="K108" s="240"/>
      <c r="L108" s="58">
        <v>0.1</v>
      </c>
      <c r="M108" s="21">
        <v>15</v>
      </c>
      <c r="N108" s="21">
        <v>8</v>
      </c>
      <c r="O108" s="21">
        <v>4</v>
      </c>
      <c r="P108" s="32">
        <v>0.00048</v>
      </c>
      <c r="Q108" s="197">
        <f t="shared" si="10"/>
        <v>0</v>
      </c>
      <c r="R108" s="489">
        <v>1.51</v>
      </c>
      <c r="S108" s="33" t="s">
        <v>448</v>
      </c>
      <c r="T108" s="40">
        <f t="shared" si="11"/>
        <v>0</v>
      </c>
      <c r="U108" s="21" t="s">
        <v>802</v>
      </c>
      <c r="V108" s="21" t="s">
        <v>662</v>
      </c>
      <c r="W108" s="85"/>
      <c r="X108" s="136">
        <v>39269097</v>
      </c>
    </row>
    <row r="109" spans="1:24" ht="50.25" customHeight="1">
      <c r="A109" s="559"/>
      <c r="B109" s="43">
        <v>106506</v>
      </c>
      <c r="C109" s="22" t="s">
        <v>1390</v>
      </c>
      <c r="D109" s="84" t="s">
        <v>245</v>
      </c>
      <c r="E109" s="20">
        <v>1</v>
      </c>
      <c r="F109" s="412" t="s">
        <v>1116</v>
      </c>
      <c r="G109" s="24" t="s">
        <v>662</v>
      </c>
      <c r="H109" s="21" t="s">
        <v>240</v>
      </c>
      <c r="I109" s="105" t="s">
        <v>595</v>
      </c>
      <c r="J109" s="97"/>
      <c r="K109" s="240"/>
      <c r="L109" s="58">
        <v>0.1</v>
      </c>
      <c r="M109" s="21">
        <v>10</v>
      </c>
      <c r="N109" s="21">
        <v>2</v>
      </c>
      <c r="O109" s="21">
        <v>2</v>
      </c>
      <c r="P109" s="32">
        <v>4E-05</v>
      </c>
      <c r="Q109" s="197">
        <f t="shared" si="10"/>
        <v>0</v>
      </c>
      <c r="R109" s="489">
        <v>1.48</v>
      </c>
      <c r="S109" s="33" t="s">
        <v>448</v>
      </c>
      <c r="T109" s="40">
        <f t="shared" si="11"/>
        <v>0</v>
      </c>
      <c r="U109" s="21" t="s">
        <v>803</v>
      </c>
      <c r="V109" s="21" t="s">
        <v>662</v>
      </c>
      <c r="W109" s="85"/>
      <c r="X109" s="136">
        <v>39269097</v>
      </c>
    </row>
    <row r="110" spans="1:24" ht="39.75" customHeight="1">
      <c r="A110" s="559"/>
      <c r="B110" s="39">
        <v>106356</v>
      </c>
      <c r="C110" s="22" t="s">
        <v>2</v>
      </c>
      <c r="D110" s="84" t="s">
        <v>245</v>
      </c>
      <c r="E110" s="20">
        <v>1</v>
      </c>
      <c r="F110" s="412" t="s">
        <v>354</v>
      </c>
      <c r="G110" s="24" t="s">
        <v>662</v>
      </c>
      <c r="H110" s="21" t="s">
        <v>240</v>
      </c>
      <c r="I110" s="105" t="s">
        <v>595</v>
      </c>
      <c r="J110" s="97"/>
      <c r="K110" s="240"/>
      <c r="L110" s="58">
        <v>1</v>
      </c>
      <c r="M110" s="21">
        <v>18.5</v>
      </c>
      <c r="N110" s="21">
        <v>13.5</v>
      </c>
      <c r="O110" s="21">
        <v>7</v>
      </c>
      <c r="P110" s="32">
        <v>0.00174825</v>
      </c>
      <c r="Q110" s="197">
        <f t="shared" si="10"/>
        <v>0</v>
      </c>
      <c r="R110" s="489">
        <v>50.97</v>
      </c>
      <c r="S110" s="33" t="s">
        <v>448</v>
      </c>
      <c r="T110" s="40">
        <f t="shared" si="11"/>
        <v>0</v>
      </c>
      <c r="U110" s="21" t="s">
        <v>805</v>
      </c>
      <c r="V110" s="21" t="s">
        <v>1079</v>
      </c>
      <c r="W110" s="85"/>
      <c r="X110" s="136">
        <v>48219010</v>
      </c>
    </row>
    <row r="111" spans="1:24" ht="47.25" customHeight="1" thickBot="1">
      <c r="A111" s="559"/>
      <c r="B111" s="119">
        <v>106509</v>
      </c>
      <c r="C111" s="78" t="s">
        <v>234</v>
      </c>
      <c r="D111" s="172" t="s">
        <v>245</v>
      </c>
      <c r="E111" s="76" t="s">
        <v>1786</v>
      </c>
      <c r="F111" s="411" t="s">
        <v>1240</v>
      </c>
      <c r="G111" s="115" t="s">
        <v>662</v>
      </c>
      <c r="H111" s="79" t="s">
        <v>240</v>
      </c>
      <c r="I111" s="105" t="s">
        <v>595</v>
      </c>
      <c r="J111" s="99"/>
      <c r="K111" s="241"/>
      <c r="L111" s="106">
        <v>0.3</v>
      </c>
      <c r="M111" s="79">
        <v>10</v>
      </c>
      <c r="N111" s="79">
        <v>9</v>
      </c>
      <c r="O111" s="79">
        <v>3</v>
      </c>
      <c r="P111" s="81">
        <v>0.00027</v>
      </c>
      <c r="Q111" s="208">
        <f t="shared" si="10"/>
        <v>0</v>
      </c>
      <c r="R111" s="493">
        <v>11.65</v>
      </c>
      <c r="S111" s="89" t="s">
        <v>448</v>
      </c>
      <c r="T111" s="82">
        <f t="shared" si="11"/>
        <v>0</v>
      </c>
      <c r="U111" s="79" t="s">
        <v>806</v>
      </c>
      <c r="V111" s="79" t="s">
        <v>1080</v>
      </c>
      <c r="W111" s="105"/>
      <c r="X111" s="308">
        <v>28530090</v>
      </c>
    </row>
    <row r="112" spans="1:24" ht="49.5" customHeight="1" thickBot="1">
      <c r="A112" s="391"/>
      <c r="B112" s="333" t="s">
        <v>1813</v>
      </c>
      <c r="C112" s="112"/>
      <c r="D112" s="113"/>
      <c r="E112" s="114"/>
      <c r="F112" s="409"/>
      <c r="G112" s="114"/>
      <c r="H112" s="114"/>
      <c r="I112" s="113"/>
      <c r="J112" s="112"/>
      <c r="K112" s="247"/>
      <c r="L112" s="114"/>
      <c r="M112" s="114"/>
      <c r="N112" s="114"/>
      <c r="O112" s="114"/>
      <c r="P112" s="114"/>
      <c r="Q112" s="114"/>
      <c r="R112" s="502"/>
      <c r="S112" s="114"/>
      <c r="T112" s="114"/>
      <c r="U112" s="113"/>
      <c r="V112" s="113"/>
      <c r="W112" s="113"/>
      <c r="X112" s="537"/>
    </row>
    <row r="113" spans="1:24" ht="90.75" customHeight="1">
      <c r="A113" s="553" t="s">
        <v>1591</v>
      </c>
      <c r="B113" s="44">
        <v>106247</v>
      </c>
      <c r="C113" s="29" t="s">
        <v>74</v>
      </c>
      <c r="D113" s="36" t="s">
        <v>245</v>
      </c>
      <c r="E113" s="36">
        <v>1</v>
      </c>
      <c r="F113" s="410" t="s">
        <v>809</v>
      </c>
      <c r="G113" s="117" t="s">
        <v>662</v>
      </c>
      <c r="H113" s="35" t="s">
        <v>240</v>
      </c>
      <c r="I113" s="285" t="s">
        <v>595</v>
      </c>
      <c r="J113" s="109" t="s">
        <v>1899</v>
      </c>
      <c r="K113" s="248"/>
      <c r="L113" s="120">
        <v>290</v>
      </c>
      <c r="M113" s="137">
        <v>133</v>
      </c>
      <c r="N113" s="137">
        <v>105</v>
      </c>
      <c r="O113" s="137">
        <v>192</v>
      </c>
      <c r="P113" s="56">
        <v>2.68128</v>
      </c>
      <c r="Q113" s="209">
        <f aca="true" t="shared" si="14" ref="Q113:Q139">P113*K113</f>
        <v>0</v>
      </c>
      <c r="R113" s="491">
        <v>5976.24</v>
      </c>
      <c r="S113" s="57" t="s">
        <v>448</v>
      </c>
      <c r="T113" s="118">
        <f t="shared" si="11"/>
        <v>0</v>
      </c>
      <c r="U113" s="35" t="s">
        <v>808</v>
      </c>
      <c r="V113" s="35"/>
      <c r="W113" s="100"/>
      <c r="X113" s="368">
        <v>84198998</v>
      </c>
    </row>
    <row r="114" spans="1:24" ht="39.75" customHeight="1">
      <c r="A114" s="553"/>
      <c r="B114" s="39">
        <v>106248</v>
      </c>
      <c r="C114" s="22" t="s">
        <v>1183</v>
      </c>
      <c r="D114" s="36" t="s">
        <v>245</v>
      </c>
      <c r="E114" s="20">
        <v>1</v>
      </c>
      <c r="F114" s="412" t="s">
        <v>298</v>
      </c>
      <c r="G114" s="24" t="s">
        <v>662</v>
      </c>
      <c r="H114" s="21" t="s">
        <v>240</v>
      </c>
      <c r="I114" s="105" t="s">
        <v>595</v>
      </c>
      <c r="J114" s="97" t="s">
        <v>1620</v>
      </c>
      <c r="K114" s="240"/>
      <c r="L114" s="58">
        <v>15</v>
      </c>
      <c r="M114" s="67">
        <v>80</v>
      </c>
      <c r="N114" s="67">
        <v>80</v>
      </c>
      <c r="O114" s="67">
        <v>4</v>
      </c>
      <c r="P114" s="32">
        <v>0.0256</v>
      </c>
      <c r="Q114" s="197">
        <f t="shared" si="14"/>
        <v>0</v>
      </c>
      <c r="R114" s="489">
        <v>188.41</v>
      </c>
      <c r="S114" s="33" t="s">
        <v>448</v>
      </c>
      <c r="T114" s="40">
        <f t="shared" si="11"/>
        <v>0</v>
      </c>
      <c r="U114" s="21" t="s">
        <v>810</v>
      </c>
      <c r="V114" s="21"/>
      <c r="W114" s="85"/>
      <c r="X114" s="136">
        <v>84198998</v>
      </c>
    </row>
    <row r="115" spans="1:24" ht="81" customHeight="1" thickBot="1">
      <c r="A115" s="553"/>
      <c r="B115" s="119">
        <v>106223</v>
      </c>
      <c r="C115" s="299" t="s">
        <v>72</v>
      </c>
      <c r="D115" s="121" t="s">
        <v>245</v>
      </c>
      <c r="E115" s="79">
        <v>1</v>
      </c>
      <c r="F115" s="411" t="s">
        <v>807</v>
      </c>
      <c r="G115" s="115" t="s">
        <v>662</v>
      </c>
      <c r="H115" s="79" t="s">
        <v>240</v>
      </c>
      <c r="I115" s="105" t="s">
        <v>595</v>
      </c>
      <c r="J115" s="99" t="s">
        <v>1371</v>
      </c>
      <c r="K115" s="241"/>
      <c r="L115" s="106">
        <v>2</v>
      </c>
      <c r="M115" s="138">
        <v>27</v>
      </c>
      <c r="N115" s="138">
        <v>13</v>
      </c>
      <c r="O115" s="138">
        <v>15</v>
      </c>
      <c r="P115" s="81">
        <v>0.005265</v>
      </c>
      <c r="Q115" s="208">
        <f t="shared" si="14"/>
        <v>0</v>
      </c>
      <c r="R115" s="493">
        <v>690.69</v>
      </c>
      <c r="S115" s="89" t="s">
        <v>448</v>
      </c>
      <c r="T115" s="82">
        <f t="shared" si="11"/>
        <v>0</v>
      </c>
      <c r="U115" s="79" t="s">
        <v>811</v>
      </c>
      <c r="V115" s="79" t="s">
        <v>1077</v>
      </c>
      <c r="W115" s="105"/>
      <c r="X115" s="308">
        <v>84198998</v>
      </c>
    </row>
    <row r="116" spans="1:24" ht="64.5" customHeight="1">
      <c r="A116" s="555" t="s">
        <v>1592</v>
      </c>
      <c r="B116" s="269">
        <v>106038</v>
      </c>
      <c r="C116" s="151" t="s">
        <v>450</v>
      </c>
      <c r="D116" s="146" t="s">
        <v>311</v>
      </c>
      <c r="E116" s="146" t="s">
        <v>1861</v>
      </c>
      <c r="F116" s="414" t="s">
        <v>718</v>
      </c>
      <c r="G116" s="400" t="s">
        <v>1213</v>
      </c>
      <c r="H116" s="131" t="s">
        <v>668</v>
      </c>
      <c r="I116" s="168" t="s">
        <v>313</v>
      </c>
      <c r="J116" s="96"/>
      <c r="K116" s="251"/>
      <c r="L116" s="286">
        <v>4.04</v>
      </c>
      <c r="M116" s="131">
        <v>35.2</v>
      </c>
      <c r="N116" s="131">
        <v>19.8</v>
      </c>
      <c r="O116" s="131">
        <v>16</v>
      </c>
      <c r="P116" s="131">
        <v>0.011151</v>
      </c>
      <c r="Q116" s="279">
        <f aca="true" t="shared" si="15" ref="Q116:Q124">P116*K116</f>
        <v>0</v>
      </c>
      <c r="R116" s="503">
        <v>125</v>
      </c>
      <c r="S116" s="131" t="s">
        <v>448</v>
      </c>
      <c r="T116" s="142">
        <f aca="true" t="shared" si="16" ref="T116:T124">IF(S116="USD",R116*K116,R116*K116*1.25)</f>
        <v>0</v>
      </c>
      <c r="U116" s="131" t="s">
        <v>1322</v>
      </c>
      <c r="V116" s="321" t="s">
        <v>1580</v>
      </c>
      <c r="W116" s="168"/>
      <c r="X116" s="159">
        <v>3821000000</v>
      </c>
    </row>
    <row r="117" spans="1:24" ht="76.5" customHeight="1">
      <c r="A117" s="556"/>
      <c r="B117" s="39">
        <v>106039</v>
      </c>
      <c r="C117" s="22" t="s">
        <v>1739</v>
      </c>
      <c r="D117" s="36" t="s">
        <v>311</v>
      </c>
      <c r="E117" s="20" t="s">
        <v>1861</v>
      </c>
      <c r="F117" s="412" t="s">
        <v>1241</v>
      </c>
      <c r="G117" s="24" t="s">
        <v>1214</v>
      </c>
      <c r="H117" s="21" t="s">
        <v>668</v>
      </c>
      <c r="I117" s="85" t="s">
        <v>313</v>
      </c>
      <c r="J117" s="97"/>
      <c r="K117" s="240"/>
      <c r="L117" s="24">
        <v>4.1</v>
      </c>
      <c r="M117" s="21">
        <v>35.2</v>
      </c>
      <c r="N117" s="21">
        <v>19.8</v>
      </c>
      <c r="O117" s="21">
        <v>16</v>
      </c>
      <c r="P117" s="21">
        <v>0.011151</v>
      </c>
      <c r="Q117" s="194">
        <f t="shared" si="15"/>
        <v>0</v>
      </c>
      <c r="R117" s="504">
        <v>90</v>
      </c>
      <c r="S117" s="21" t="s">
        <v>448</v>
      </c>
      <c r="T117" s="40">
        <f t="shared" si="16"/>
        <v>0</v>
      </c>
      <c r="U117" s="21" t="s">
        <v>1323</v>
      </c>
      <c r="V117" s="265" t="s">
        <v>1580</v>
      </c>
      <c r="W117" s="85"/>
      <c r="X117" s="136">
        <v>3821000000</v>
      </c>
    </row>
    <row r="118" spans="1:24" ht="79.5" customHeight="1">
      <c r="A118" s="556"/>
      <c r="B118" s="42">
        <v>106273</v>
      </c>
      <c r="C118" s="27" t="s">
        <v>1740</v>
      </c>
      <c r="D118" s="36" t="s">
        <v>311</v>
      </c>
      <c r="E118" s="34" t="s">
        <v>1862</v>
      </c>
      <c r="F118" s="428" t="s">
        <v>1242</v>
      </c>
      <c r="G118" s="24" t="s">
        <v>1213</v>
      </c>
      <c r="H118" s="21" t="s">
        <v>668</v>
      </c>
      <c r="I118" s="85" t="s">
        <v>313</v>
      </c>
      <c r="J118" s="111"/>
      <c r="K118" s="240"/>
      <c r="L118" s="24" t="s">
        <v>717</v>
      </c>
      <c r="M118" s="21">
        <v>11.6</v>
      </c>
      <c r="N118" s="21">
        <v>5.2</v>
      </c>
      <c r="O118" s="21">
        <v>10.8</v>
      </c>
      <c r="P118" s="21">
        <v>0.00065</v>
      </c>
      <c r="Q118" s="194">
        <f t="shared" si="15"/>
        <v>0</v>
      </c>
      <c r="R118" s="504">
        <v>25.5</v>
      </c>
      <c r="S118" s="21" t="s">
        <v>448</v>
      </c>
      <c r="T118" s="40">
        <f t="shared" si="16"/>
        <v>0</v>
      </c>
      <c r="U118" s="21" t="s">
        <v>1321</v>
      </c>
      <c r="V118" s="265" t="s">
        <v>1580</v>
      </c>
      <c r="W118" s="85"/>
      <c r="X118" s="136"/>
    </row>
    <row r="119" spans="1:24" ht="80.25" customHeight="1">
      <c r="A119" s="556"/>
      <c r="B119" s="39">
        <v>106558</v>
      </c>
      <c r="C119" s="22" t="s">
        <v>1760</v>
      </c>
      <c r="D119" s="36" t="s">
        <v>311</v>
      </c>
      <c r="E119" s="20" t="s">
        <v>1745</v>
      </c>
      <c r="F119" s="412" t="s">
        <v>1759</v>
      </c>
      <c r="G119" s="24" t="s">
        <v>1215</v>
      </c>
      <c r="H119" s="21" t="s">
        <v>668</v>
      </c>
      <c r="I119" s="105" t="s">
        <v>595</v>
      </c>
      <c r="J119" s="97"/>
      <c r="K119" s="240"/>
      <c r="L119" s="24">
        <v>0.54</v>
      </c>
      <c r="M119" s="21">
        <v>12.1</v>
      </c>
      <c r="N119" s="21">
        <v>7</v>
      </c>
      <c r="O119" s="21">
        <v>15.9</v>
      </c>
      <c r="P119" s="21">
        <v>0.00134</v>
      </c>
      <c r="Q119" s="194">
        <f t="shared" si="15"/>
        <v>0</v>
      </c>
      <c r="R119" s="504">
        <v>42.04</v>
      </c>
      <c r="S119" s="21" t="s">
        <v>448</v>
      </c>
      <c r="T119" s="40">
        <f t="shared" si="16"/>
        <v>0</v>
      </c>
      <c r="U119" s="21" t="s">
        <v>1320</v>
      </c>
      <c r="V119" s="265" t="s">
        <v>1684</v>
      </c>
      <c r="W119" s="85"/>
      <c r="X119" s="136"/>
    </row>
    <row r="120" spans="1:24" ht="65.25" customHeight="1">
      <c r="A120" s="556"/>
      <c r="B120" s="39">
        <v>106559</v>
      </c>
      <c r="C120" s="22" t="s">
        <v>1741</v>
      </c>
      <c r="D120" s="36" t="s">
        <v>311</v>
      </c>
      <c r="E120" s="20" t="s">
        <v>1787</v>
      </c>
      <c r="F120" s="412" t="s">
        <v>566</v>
      </c>
      <c r="G120" s="24" t="s">
        <v>1213</v>
      </c>
      <c r="H120" s="21" t="s">
        <v>668</v>
      </c>
      <c r="I120" s="85" t="s">
        <v>313</v>
      </c>
      <c r="J120" s="97"/>
      <c r="K120" s="240"/>
      <c r="L120" s="24">
        <v>1.36</v>
      </c>
      <c r="M120" s="21">
        <v>20.2</v>
      </c>
      <c r="N120" s="21">
        <v>14</v>
      </c>
      <c r="O120" s="21">
        <v>14.8</v>
      </c>
      <c r="P120" s="21">
        <v>0.004185</v>
      </c>
      <c r="Q120" s="194">
        <f t="shared" si="15"/>
        <v>0</v>
      </c>
      <c r="R120" s="504">
        <v>234.15</v>
      </c>
      <c r="S120" s="21" t="s">
        <v>448</v>
      </c>
      <c r="T120" s="40">
        <f t="shared" si="16"/>
        <v>0</v>
      </c>
      <c r="U120" s="21" t="s">
        <v>1319</v>
      </c>
      <c r="V120" s="265" t="s">
        <v>1684</v>
      </c>
      <c r="W120" s="85"/>
      <c r="X120" s="136"/>
    </row>
    <row r="121" spans="1:24" s="8" customFormat="1" ht="66.75" customHeight="1">
      <c r="A121" s="556"/>
      <c r="B121" s="43">
        <v>106614</v>
      </c>
      <c r="C121" s="23" t="s">
        <v>1762</v>
      </c>
      <c r="D121" s="36" t="s">
        <v>311</v>
      </c>
      <c r="E121" s="21" t="s">
        <v>1745</v>
      </c>
      <c r="F121" s="412" t="s">
        <v>1761</v>
      </c>
      <c r="G121" s="24" t="s">
        <v>1216</v>
      </c>
      <c r="H121" s="21" t="s">
        <v>668</v>
      </c>
      <c r="I121" s="105" t="s">
        <v>595</v>
      </c>
      <c r="J121" s="97"/>
      <c r="K121" s="252"/>
      <c r="L121" s="24">
        <v>0.6</v>
      </c>
      <c r="M121" s="21">
        <v>12</v>
      </c>
      <c r="N121" s="21">
        <v>7</v>
      </c>
      <c r="O121" s="21">
        <v>20</v>
      </c>
      <c r="P121" s="21">
        <v>0.001621</v>
      </c>
      <c r="Q121" s="194">
        <f t="shared" si="15"/>
        <v>0</v>
      </c>
      <c r="R121" s="504">
        <v>93.33</v>
      </c>
      <c r="S121" s="21" t="s">
        <v>448</v>
      </c>
      <c r="T121" s="40">
        <f t="shared" si="16"/>
        <v>0</v>
      </c>
      <c r="U121" s="21" t="s">
        <v>1318</v>
      </c>
      <c r="V121" s="265" t="s">
        <v>1684</v>
      </c>
      <c r="W121" s="85"/>
      <c r="X121" s="136"/>
    </row>
    <row r="122" spans="1:24" s="8" customFormat="1" ht="64.5" customHeight="1">
      <c r="A122" s="556"/>
      <c r="B122" s="43">
        <v>106615</v>
      </c>
      <c r="C122" s="23" t="s">
        <v>1764</v>
      </c>
      <c r="D122" s="36" t="s">
        <v>311</v>
      </c>
      <c r="E122" s="21" t="s">
        <v>1745</v>
      </c>
      <c r="F122" s="412" t="s">
        <v>1763</v>
      </c>
      <c r="G122" s="24" t="s">
        <v>1217</v>
      </c>
      <c r="H122" s="21" t="s">
        <v>668</v>
      </c>
      <c r="I122" s="105" t="s">
        <v>595</v>
      </c>
      <c r="J122" s="97"/>
      <c r="K122" s="252"/>
      <c r="L122" s="24">
        <v>0.59</v>
      </c>
      <c r="M122" s="21">
        <v>12</v>
      </c>
      <c r="N122" s="21">
        <v>6.5</v>
      </c>
      <c r="O122" s="21">
        <v>19.5</v>
      </c>
      <c r="P122" s="21">
        <v>0.00152</v>
      </c>
      <c r="Q122" s="194">
        <f t="shared" si="15"/>
        <v>0</v>
      </c>
      <c r="R122" s="504">
        <v>83.87</v>
      </c>
      <c r="S122" s="21" t="s">
        <v>448</v>
      </c>
      <c r="T122" s="40">
        <f t="shared" si="16"/>
        <v>0</v>
      </c>
      <c r="U122" s="21" t="s">
        <v>1317</v>
      </c>
      <c r="V122" s="265" t="s">
        <v>1684</v>
      </c>
      <c r="W122" s="85"/>
      <c r="X122" s="136"/>
    </row>
    <row r="123" spans="1:24" s="8" customFormat="1" ht="41.25" customHeight="1">
      <c r="A123" s="556"/>
      <c r="B123" s="43">
        <v>106620</v>
      </c>
      <c r="C123" s="23" t="s">
        <v>1766</v>
      </c>
      <c r="D123" s="36" t="s">
        <v>311</v>
      </c>
      <c r="E123" s="21" t="s">
        <v>1788</v>
      </c>
      <c r="F123" s="412" t="s">
        <v>1765</v>
      </c>
      <c r="G123" s="24" t="s">
        <v>1218</v>
      </c>
      <c r="H123" s="21" t="s">
        <v>668</v>
      </c>
      <c r="I123" s="85" t="s">
        <v>313</v>
      </c>
      <c r="J123" s="97"/>
      <c r="K123" s="252"/>
      <c r="L123" s="24">
        <v>0.28</v>
      </c>
      <c r="M123" s="21">
        <v>14</v>
      </c>
      <c r="N123" s="21">
        <v>6.6</v>
      </c>
      <c r="O123" s="21">
        <v>15.6</v>
      </c>
      <c r="P123" s="21">
        <v>0.001441</v>
      </c>
      <c r="Q123" s="194">
        <f t="shared" si="15"/>
        <v>0</v>
      </c>
      <c r="R123" s="504">
        <v>15.7</v>
      </c>
      <c r="S123" s="21" t="s">
        <v>448</v>
      </c>
      <c r="T123" s="40">
        <f t="shared" si="16"/>
        <v>0</v>
      </c>
      <c r="U123" s="21" t="s">
        <v>1316</v>
      </c>
      <c r="V123" s="265" t="s">
        <v>1580</v>
      </c>
      <c r="W123" s="85"/>
      <c r="X123" s="136"/>
    </row>
    <row r="124" spans="1:24" s="8" customFormat="1" ht="44.25" customHeight="1">
      <c r="A124" s="556"/>
      <c r="B124" s="119">
        <v>106621</v>
      </c>
      <c r="C124" s="80" t="s">
        <v>1768</v>
      </c>
      <c r="D124" s="121" t="s">
        <v>311</v>
      </c>
      <c r="E124" s="79" t="s">
        <v>1840</v>
      </c>
      <c r="F124" s="411" t="s">
        <v>1767</v>
      </c>
      <c r="G124" s="401" t="s">
        <v>1579</v>
      </c>
      <c r="H124" s="263" t="s">
        <v>668</v>
      </c>
      <c r="I124" s="322" t="s">
        <v>313</v>
      </c>
      <c r="J124" s="264" t="s">
        <v>1244</v>
      </c>
      <c r="K124" s="253"/>
      <c r="L124" s="115">
        <v>0.34</v>
      </c>
      <c r="M124" s="79">
        <v>10.4</v>
      </c>
      <c r="N124" s="79">
        <v>10.4</v>
      </c>
      <c r="O124" s="79">
        <v>17.2</v>
      </c>
      <c r="P124" s="79">
        <v>0.00186</v>
      </c>
      <c r="Q124" s="195">
        <f t="shared" si="15"/>
        <v>0</v>
      </c>
      <c r="R124" s="508">
        <v>13.6</v>
      </c>
      <c r="S124" s="79" t="s">
        <v>448</v>
      </c>
      <c r="T124" s="82">
        <f t="shared" si="16"/>
        <v>0</v>
      </c>
      <c r="U124" s="79" t="s">
        <v>1315</v>
      </c>
      <c r="V124" s="263" t="s">
        <v>1580</v>
      </c>
      <c r="W124" s="105"/>
      <c r="X124" s="308"/>
    </row>
    <row r="125" spans="1:24" ht="39.75" customHeight="1">
      <c r="A125" s="556"/>
      <c r="B125" s="39">
        <v>106269</v>
      </c>
      <c r="C125" s="22" t="s">
        <v>138</v>
      </c>
      <c r="D125" s="20" t="s">
        <v>245</v>
      </c>
      <c r="E125" s="20" t="s">
        <v>172</v>
      </c>
      <c r="F125" s="412" t="s">
        <v>1499</v>
      </c>
      <c r="G125" s="24" t="s">
        <v>1211</v>
      </c>
      <c r="H125" s="21" t="s">
        <v>240</v>
      </c>
      <c r="I125" s="85" t="s">
        <v>595</v>
      </c>
      <c r="J125" s="97"/>
      <c r="K125" s="240"/>
      <c r="L125" s="58">
        <v>1.2</v>
      </c>
      <c r="M125" s="67">
        <v>20</v>
      </c>
      <c r="N125" s="67">
        <v>20</v>
      </c>
      <c r="O125" s="67">
        <v>25</v>
      </c>
      <c r="P125" s="32">
        <v>0.01</v>
      </c>
      <c r="Q125" s="197">
        <f t="shared" si="14"/>
        <v>0</v>
      </c>
      <c r="R125" s="489">
        <v>127.77</v>
      </c>
      <c r="S125" s="33" t="s">
        <v>448</v>
      </c>
      <c r="T125" s="40">
        <f t="shared" si="11"/>
        <v>0</v>
      </c>
      <c r="U125" s="21" t="s">
        <v>825</v>
      </c>
      <c r="V125" s="21" t="s">
        <v>1078</v>
      </c>
      <c r="W125" s="85"/>
      <c r="X125" s="136">
        <v>29224200</v>
      </c>
    </row>
    <row r="126" spans="1:24" ht="51.75" customHeight="1">
      <c r="A126" s="556"/>
      <c r="B126" s="39">
        <v>106263</v>
      </c>
      <c r="C126" s="22" t="s">
        <v>130</v>
      </c>
      <c r="D126" s="36" t="s">
        <v>245</v>
      </c>
      <c r="E126" s="20" t="s">
        <v>172</v>
      </c>
      <c r="F126" s="412" t="s">
        <v>314</v>
      </c>
      <c r="G126" s="24" t="s">
        <v>1211</v>
      </c>
      <c r="H126" s="21" t="s">
        <v>240</v>
      </c>
      <c r="I126" s="105" t="s">
        <v>595</v>
      </c>
      <c r="J126" s="97"/>
      <c r="K126" s="240"/>
      <c r="L126" s="58">
        <v>1.1</v>
      </c>
      <c r="M126" s="140">
        <v>9.5</v>
      </c>
      <c r="N126" s="140">
        <v>9.5</v>
      </c>
      <c r="O126" s="140">
        <v>22</v>
      </c>
      <c r="P126" s="32">
        <v>0.0019855</v>
      </c>
      <c r="Q126" s="197">
        <f t="shared" si="14"/>
        <v>0</v>
      </c>
      <c r="R126" s="489">
        <v>37.24</v>
      </c>
      <c r="S126" s="33" t="s">
        <v>448</v>
      </c>
      <c r="T126" s="40">
        <f t="shared" si="11"/>
        <v>0</v>
      </c>
      <c r="U126" s="21" t="s">
        <v>826</v>
      </c>
      <c r="V126" s="21" t="s">
        <v>1078</v>
      </c>
      <c r="W126" s="85"/>
      <c r="X126" s="136">
        <v>28352400</v>
      </c>
    </row>
    <row r="127" spans="1:24" ht="35.25" customHeight="1">
      <c r="A127" s="556"/>
      <c r="B127" s="39">
        <v>106264</v>
      </c>
      <c r="C127" s="22" t="s">
        <v>131</v>
      </c>
      <c r="D127" s="36" t="s">
        <v>245</v>
      </c>
      <c r="E127" s="20" t="s">
        <v>1745</v>
      </c>
      <c r="F127" s="412" t="s">
        <v>1118</v>
      </c>
      <c r="G127" s="24" t="s">
        <v>1105</v>
      </c>
      <c r="H127" s="21" t="s">
        <v>240</v>
      </c>
      <c r="I127" s="105" t="s">
        <v>595</v>
      </c>
      <c r="J127" s="97"/>
      <c r="K127" s="240"/>
      <c r="L127" s="58">
        <v>0.6</v>
      </c>
      <c r="M127" s="67">
        <v>10</v>
      </c>
      <c r="N127" s="67">
        <v>10</v>
      </c>
      <c r="O127" s="67">
        <v>18</v>
      </c>
      <c r="P127" s="32">
        <v>0.0018</v>
      </c>
      <c r="Q127" s="197">
        <f t="shared" si="14"/>
        <v>0</v>
      </c>
      <c r="R127" s="489">
        <v>35.78</v>
      </c>
      <c r="S127" s="33" t="s">
        <v>448</v>
      </c>
      <c r="T127" s="40">
        <f t="shared" si="11"/>
        <v>0</v>
      </c>
      <c r="U127" s="21" t="s">
        <v>824</v>
      </c>
      <c r="V127" s="21" t="s">
        <v>1078</v>
      </c>
      <c r="W127" s="85"/>
      <c r="X127" s="136">
        <v>28332100</v>
      </c>
    </row>
    <row r="128" spans="1:24" ht="35.25" customHeight="1">
      <c r="A128" s="556"/>
      <c r="B128" s="39">
        <v>106265</v>
      </c>
      <c r="C128" s="22" t="s">
        <v>1119</v>
      </c>
      <c r="D128" s="36" t="s">
        <v>245</v>
      </c>
      <c r="E128" s="20" t="s">
        <v>1785</v>
      </c>
      <c r="F128" s="412" t="s">
        <v>315</v>
      </c>
      <c r="G128" s="24" t="s">
        <v>1211</v>
      </c>
      <c r="H128" s="21" t="s">
        <v>240</v>
      </c>
      <c r="I128" s="105" t="s">
        <v>595</v>
      </c>
      <c r="J128" s="97"/>
      <c r="K128" s="240"/>
      <c r="L128" s="58">
        <v>0.3</v>
      </c>
      <c r="M128" s="67">
        <v>10</v>
      </c>
      <c r="N128" s="67">
        <v>10</v>
      </c>
      <c r="O128" s="67">
        <v>12</v>
      </c>
      <c r="P128" s="32">
        <v>0.0012</v>
      </c>
      <c r="Q128" s="197">
        <f t="shared" si="14"/>
        <v>0</v>
      </c>
      <c r="R128" s="489">
        <v>25.31</v>
      </c>
      <c r="S128" s="33" t="s">
        <v>448</v>
      </c>
      <c r="T128" s="40">
        <f t="shared" si="11"/>
        <v>0</v>
      </c>
      <c r="U128" s="21" t="s">
        <v>827</v>
      </c>
      <c r="V128" s="21" t="s">
        <v>1078</v>
      </c>
      <c r="W128" s="85"/>
      <c r="X128" s="136">
        <v>29241200</v>
      </c>
    </row>
    <row r="129" spans="1:24" ht="36.75" customHeight="1">
      <c r="A129" s="556"/>
      <c r="B129" s="39">
        <v>106266</v>
      </c>
      <c r="C129" s="22" t="s">
        <v>1887</v>
      </c>
      <c r="D129" s="36" t="s">
        <v>245</v>
      </c>
      <c r="E129" s="20" t="s">
        <v>1785</v>
      </c>
      <c r="F129" s="412" t="s">
        <v>1501</v>
      </c>
      <c r="G129" s="24" t="s">
        <v>1105</v>
      </c>
      <c r="H129" s="21" t="s">
        <v>240</v>
      </c>
      <c r="I129" s="105" t="s">
        <v>595</v>
      </c>
      <c r="J129" s="97"/>
      <c r="K129" s="240"/>
      <c r="L129" s="58">
        <v>0.3</v>
      </c>
      <c r="M129" s="67">
        <v>10</v>
      </c>
      <c r="N129" s="67">
        <v>10</v>
      </c>
      <c r="O129" s="67">
        <v>12</v>
      </c>
      <c r="P129" s="32">
        <v>0.0012</v>
      </c>
      <c r="Q129" s="197">
        <f t="shared" si="14"/>
        <v>0</v>
      </c>
      <c r="R129" s="489">
        <v>41.09</v>
      </c>
      <c r="S129" s="33" t="s">
        <v>448</v>
      </c>
      <c r="T129" s="40">
        <f t="shared" si="11"/>
        <v>0</v>
      </c>
      <c r="U129" s="21" t="s">
        <v>828</v>
      </c>
      <c r="V129" s="21" t="s">
        <v>1078</v>
      </c>
      <c r="W129" s="85"/>
      <c r="X129" s="136">
        <v>29181500</v>
      </c>
    </row>
    <row r="130" spans="1:24" ht="35.25" customHeight="1">
      <c r="A130" s="556"/>
      <c r="B130" s="39">
        <v>106267</v>
      </c>
      <c r="C130" s="22" t="s">
        <v>137</v>
      </c>
      <c r="D130" s="36" t="s">
        <v>245</v>
      </c>
      <c r="E130" s="20" t="s">
        <v>1785</v>
      </c>
      <c r="F130" s="412" t="s">
        <v>316</v>
      </c>
      <c r="G130" s="24" t="s">
        <v>1105</v>
      </c>
      <c r="H130" s="21" t="s">
        <v>240</v>
      </c>
      <c r="I130" s="136" t="s">
        <v>317</v>
      </c>
      <c r="J130" s="97"/>
      <c r="K130" s="240"/>
      <c r="L130" s="58">
        <v>0.5</v>
      </c>
      <c r="M130" s="67">
        <v>10</v>
      </c>
      <c r="N130" s="67">
        <v>10</v>
      </c>
      <c r="O130" s="67">
        <v>18</v>
      </c>
      <c r="P130" s="32">
        <v>0.0018</v>
      </c>
      <c r="Q130" s="197">
        <f t="shared" si="14"/>
        <v>0</v>
      </c>
      <c r="R130" s="489">
        <v>68.34</v>
      </c>
      <c r="S130" s="33" t="s">
        <v>448</v>
      </c>
      <c r="T130" s="40">
        <f t="shared" si="11"/>
        <v>0</v>
      </c>
      <c r="U130" s="21" t="s">
        <v>829</v>
      </c>
      <c r="V130" s="21" t="s">
        <v>1078</v>
      </c>
      <c r="W130" s="85" t="s">
        <v>1464</v>
      </c>
      <c r="X130" s="136">
        <v>32041300</v>
      </c>
    </row>
    <row r="131" spans="1:24" s="8" customFormat="1" ht="35.25" customHeight="1">
      <c r="A131" s="556"/>
      <c r="B131" s="39">
        <v>106268</v>
      </c>
      <c r="C131" s="22" t="s">
        <v>129</v>
      </c>
      <c r="D131" s="36" t="s">
        <v>245</v>
      </c>
      <c r="E131" s="20" t="s">
        <v>172</v>
      </c>
      <c r="F131" s="412" t="s">
        <v>318</v>
      </c>
      <c r="G131" s="24" t="s">
        <v>1105</v>
      </c>
      <c r="H131" s="21" t="s">
        <v>240</v>
      </c>
      <c r="I131" s="105" t="s">
        <v>595</v>
      </c>
      <c r="J131" s="97"/>
      <c r="K131" s="240"/>
      <c r="L131" s="58">
        <v>1.2</v>
      </c>
      <c r="M131" s="67">
        <v>20</v>
      </c>
      <c r="N131" s="67">
        <v>20</v>
      </c>
      <c r="O131" s="67">
        <v>25</v>
      </c>
      <c r="P131" s="32">
        <v>0.01</v>
      </c>
      <c r="Q131" s="197">
        <f t="shared" si="14"/>
        <v>0</v>
      </c>
      <c r="R131" s="489">
        <v>175.25</v>
      </c>
      <c r="S131" s="33" t="s">
        <v>448</v>
      </c>
      <c r="T131" s="40">
        <f t="shared" si="11"/>
        <v>0</v>
      </c>
      <c r="U131" s="21" t="s">
        <v>830</v>
      </c>
      <c r="V131" s="21" t="s">
        <v>1078</v>
      </c>
      <c r="W131" s="85"/>
      <c r="X131" s="136">
        <v>29054500</v>
      </c>
    </row>
    <row r="132" spans="1:24" ht="34.5" customHeight="1">
      <c r="A132" s="556"/>
      <c r="B132" s="39">
        <v>106259</v>
      </c>
      <c r="C132" s="22" t="s">
        <v>432</v>
      </c>
      <c r="D132" s="36" t="s">
        <v>245</v>
      </c>
      <c r="E132" s="20" t="s">
        <v>1745</v>
      </c>
      <c r="F132" s="412" t="s">
        <v>310</v>
      </c>
      <c r="G132" s="24" t="s">
        <v>1105</v>
      </c>
      <c r="H132" s="21" t="s">
        <v>240</v>
      </c>
      <c r="I132" s="105" t="s">
        <v>595</v>
      </c>
      <c r="J132" s="97"/>
      <c r="K132" s="240"/>
      <c r="L132" s="58">
        <v>0.6</v>
      </c>
      <c r="M132" s="140">
        <v>12.5</v>
      </c>
      <c r="N132" s="67">
        <v>7</v>
      </c>
      <c r="O132" s="140">
        <v>19.5</v>
      </c>
      <c r="P132" s="32">
        <v>0.00170625</v>
      </c>
      <c r="Q132" s="197">
        <f t="shared" si="14"/>
        <v>0</v>
      </c>
      <c r="R132" s="489">
        <v>59.69</v>
      </c>
      <c r="S132" s="33" t="s">
        <v>448</v>
      </c>
      <c r="T132" s="40">
        <f t="shared" si="11"/>
        <v>0</v>
      </c>
      <c r="U132" s="21" t="s">
        <v>831</v>
      </c>
      <c r="V132" s="21" t="s">
        <v>1078</v>
      </c>
      <c r="W132" s="85"/>
      <c r="X132" s="136">
        <v>38210000</v>
      </c>
    </row>
    <row r="133" spans="1:24" ht="39.75" customHeight="1">
      <c r="A133" s="556"/>
      <c r="B133" s="39">
        <v>106261</v>
      </c>
      <c r="C133" s="22" t="s">
        <v>136</v>
      </c>
      <c r="D133" s="36" t="s">
        <v>245</v>
      </c>
      <c r="E133" s="20" t="s">
        <v>1724</v>
      </c>
      <c r="F133" s="412" t="s">
        <v>312</v>
      </c>
      <c r="G133" s="24" t="s">
        <v>1206</v>
      </c>
      <c r="H133" s="21" t="s">
        <v>240</v>
      </c>
      <c r="I133" s="105" t="s">
        <v>595</v>
      </c>
      <c r="J133" s="97"/>
      <c r="K133" s="240"/>
      <c r="L133" s="58">
        <v>1.3</v>
      </c>
      <c r="M133" s="140">
        <v>9.5</v>
      </c>
      <c r="N133" s="140">
        <v>9.5</v>
      </c>
      <c r="O133" s="67">
        <v>23</v>
      </c>
      <c r="P133" s="32">
        <v>0.00207575</v>
      </c>
      <c r="Q133" s="197">
        <f t="shared" si="14"/>
        <v>0</v>
      </c>
      <c r="R133" s="489">
        <v>17.02</v>
      </c>
      <c r="S133" s="33" t="s">
        <v>448</v>
      </c>
      <c r="T133" s="40">
        <f t="shared" si="11"/>
        <v>0</v>
      </c>
      <c r="U133" s="21" t="s">
        <v>832</v>
      </c>
      <c r="V133" s="21" t="s">
        <v>1078</v>
      </c>
      <c r="W133" s="85"/>
      <c r="X133" s="136">
        <v>29054500</v>
      </c>
    </row>
    <row r="134" spans="1:24" ht="39.75" customHeight="1">
      <c r="A134" s="556"/>
      <c r="B134" s="39">
        <v>106262</v>
      </c>
      <c r="C134" s="22" t="s">
        <v>1621</v>
      </c>
      <c r="D134" s="36" t="s">
        <v>245</v>
      </c>
      <c r="E134" s="20" t="s">
        <v>1715</v>
      </c>
      <c r="F134" s="412" t="s">
        <v>1120</v>
      </c>
      <c r="G134" s="24" t="s">
        <v>1211</v>
      </c>
      <c r="H134" s="21" t="s">
        <v>240</v>
      </c>
      <c r="I134" s="85" t="s">
        <v>313</v>
      </c>
      <c r="J134" s="97"/>
      <c r="K134" s="240"/>
      <c r="L134" s="58">
        <v>0.025</v>
      </c>
      <c r="M134" s="67">
        <v>6</v>
      </c>
      <c r="N134" s="67">
        <v>6</v>
      </c>
      <c r="O134" s="67">
        <v>11</v>
      </c>
      <c r="P134" s="32">
        <v>0.000396</v>
      </c>
      <c r="Q134" s="197">
        <f t="shared" si="14"/>
        <v>0</v>
      </c>
      <c r="R134" s="489">
        <v>30.01</v>
      </c>
      <c r="S134" s="33" t="s">
        <v>448</v>
      </c>
      <c r="T134" s="40">
        <f t="shared" si="11"/>
        <v>0</v>
      </c>
      <c r="U134" s="21" t="s">
        <v>833</v>
      </c>
      <c r="V134" s="21" t="s">
        <v>1078</v>
      </c>
      <c r="W134" s="85"/>
      <c r="X134" s="136">
        <v>38220000</v>
      </c>
    </row>
    <row r="135" spans="1:24" ht="39.75" customHeight="1">
      <c r="A135" s="556"/>
      <c r="B135" s="39">
        <v>106278</v>
      </c>
      <c r="C135" s="22" t="s">
        <v>1888</v>
      </c>
      <c r="D135" s="36" t="s">
        <v>245</v>
      </c>
      <c r="E135" s="20" t="s">
        <v>172</v>
      </c>
      <c r="F135" s="412" t="s">
        <v>1502</v>
      </c>
      <c r="G135" s="24" t="s">
        <v>1106</v>
      </c>
      <c r="H135" s="21" t="s">
        <v>240</v>
      </c>
      <c r="I135" s="105" t="s">
        <v>595</v>
      </c>
      <c r="J135" s="97"/>
      <c r="K135" s="240"/>
      <c r="L135" s="58">
        <v>1.1</v>
      </c>
      <c r="M135" s="67">
        <v>12</v>
      </c>
      <c r="N135" s="67">
        <v>12</v>
      </c>
      <c r="O135" s="67">
        <v>18</v>
      </c>
      <c r="P135" s="32">
        <v>0.002592</v>
      </c>
      <c r="Q135" s="197">
        <f t="shared" si="14"/>
        <v>0</v>
      </c>
      <c r="R135" s="489">
        <v>63.26</v>
      </c>
      <c r="S135" s="33" t="s">
        <v>448</v>
      </c>
      <c r="T135" s="40">
        <f t="shared" si="11"/>
        <v>0</v>
      </c>
      <c r="U135" s="21" t="s">
        <v>834</v>
      </c>
      <c r="V135" s="21" t="s">
        <v>1078</v>
      </c>
      <c r="W135" s="85"/>
      <c r="X135" s="136">
        <v>28352200</v>
      </c>
    </row>
    <row r="136" spans="1:24" ht="39.75" customHeight="1">
      <c r="A136" s="556"/>
      <c r="B136" s="77">
        <v>106279</v>
      </c>
      <c r="C136" s="78" t="s">
        <v>1889</v>
      </c>
      <c r="D136" s="121" t="s">
        <v>245</v>
      </c>
      <c r="E136" s="76" t="s">
        <v>172</v>
      </c>
      <c r="F136" s="411" t="s">
        <v>319</v>
      </c>
      <c r="G136" s="115" t="s">
        <v>1211</v>
      </c>
      <c r="H136" s="79" t="s">
        <v>240</v>
      </c>
      <c r="I136" s="105" t="s">
        <v>595</v>
      </c>
      <c r="J136" s="99"/>
      <c r="K136" s="241"/>
      <c r="L136" s="106">
        <v>1.2</v>
      </c>
      <c r="M136" s="138">
        <v>20</v>
      </c>
      <c r="N136" s="138">
        <v>20</v>
      </c>
      <c r="O136" s="138">
        <v>25</v>
      </c>
      <c r="P136" s="81">
        <v>0.01</v>
      </c>
      <c r="Q136" s="208">
        <f t="shared" si="14"/>
        <v>0</v>
      </c>
      <c r="R136" s="493">
        <v>41.22</v>
      </c>
      <c r="S136" s="89" t="s">
        <v>448</v>
      </c>
      <c r="T136" s="82">
        <f t="shared" si="11"/>
        <v>0</v>
      </c>
      <c r="U136" s="79" t="s">
        <v>835</v>
      </c>
      <c r="V136" s="79" t="s">
        <v>1078</v>
      </c>
      <c r="W136" s="105"/>
      <c r="X136" s="308">
        <v>28352200</v>
      </c>
    </row>
    <row r="137" spans="1:24" ht="46.5" customHeight="1">
      <c r="A137" s="556"/>
      <c r="B137" s="41">
        <v>106289</v>
      </c>
      <c r="C137" s="26" t="s">
        <v>614</v>
      </c>
      <c r="D137" s="20" t="s">
        <v>245</v>
      </c>
      <c r="E137" s="30" t="s">
        <v>1785</v>
      </c>
      <c r="F137" s="415" t="s">
        <v>615</v>
      </c>
      <c r="G137" s="395" t="s">
        <v>1225</v>
      </c>
      <c r="H137" s="30" t="s">
        <v>600</v>
      </c>
      <c r="I137" s="85" t="s">
        <v>595</v>
      </c>
      <c r="J137" s="104"/>
      <c r="K137" s="240"/>
      <c r="L137" s="102">
        <v>0.2</v>
      </c>
      <c r="M137" s="176">
        <v>10</v>
      </c>
      <c r="N137" s="176">
        <v>10</v>
      </c>
      <c r="O137" s="176">
        <v>16</v>
      </c>
      <c r="P137" s="51">
        <v>0.0016</v>
      </c>
      <c r="Q137" s="194">
        <f>P137*K137</f>
        <v>0</v>
      </c>
      <c r="R137" s="198">
        <v>28.31</v>
      </c>
      <c r="S137" s="52" t="s">
        <v>448</v>
      </c>
      <c r="T137" s="40">
        <f>IF(S137="USD",R137*K137,R137*K137*1.25)</f>
        <v>0</v>
      </c>
      <c r="U137" s="38" t="s">
        <v>706</v>
      </c>
      <c r="V137" s="30"/>
      <c r="W137" s="85"/>
      <c r="X137" s="538"/>
    </row>
    <row r="138" spans="1:24" ht="48.75" customHeight="1">
      <c r="A138" s="556"/>
      <c r="B138" s="44">
        <v>106303</v>
      </c>
      <c r="C138" s="29" t="s">
        <v>1065</v>
      </c>
      <c r="D138" s="36" t="s">
        <v>245</v>
      </c>
      <c r="E138" s="36" t="s">
        <v>1745</v>
      </c>
      <c r="F138" s="410" t="s">
        <v>1431</v>
      </c>
      <c r="G138" s="117" t="s">
        <v>1212</v>
      </c>
      <c r="H138" s="35" t="s">
        <v>240</v>
      </c>
      <c r="I138" s="285" t="s">
        <v>595</v>
      </c>
      <c r="J138" s="109"/>
      <c r="K138" s="248"/>
      <c r="L138" s="101">
        <v>0.7</v>
      </c>
      <c r="M138" s="137">
        <v>20</v>
      </c>
      <c r="N138" s="137">
        <v>20</v>
      </c>
      <c r="O138" s="137">
        <v>10</v>
      </c>
      <c r="P138" s="56">
        <v>0.004</v>
      </c>
      <c r="Q138" s="375">
        <f t="shared" si="14"/>
        <v>0</v>
      </c>
      <c r="R138" s="491">
        <v>41.17</v>
      </c>
      <c r="S138" s="57" t="s">
        <v>448</v>
      </c>
      <c r="T138" s="118">
        <f t="shared" si="11"/>
        <v>0</v>
      </c>
      <c r="U138" s="35"/>
      <c r="V138" s="35"/>
      <c r="W138" s="21"/>
      <c r="X138" s="545"/>
    </row>
    <row r="139" spans="1:24" ht="39.75" customHeight="1" thickBot="1">
      <c r="A139" s="557"/>
      <c r="B139" s="311">
        <v>106407</v>
      </c>
      <c r="C139" s="312" t="s">
        <v>43</v>
      </c>
      <c r="D139" s="220" t="s">
        <v>245</v>
      </c>
      <c r="E139" s="220" t="s">
        <v>1745</v>
      </c>
      <c r="F139" s="429" t="s">
        <v>375</v>
      </c>
      <c r="G139" s="402" t="s">
        <v>1105</v>
      </c>
      <c r="H139" s="154" t="s">
        <v>240</v>
      </c>
      <c r="I139" s="225" t="s">
        <v>595</v>
      </c>
      <c r="J139" s="313"/>
      <c r="K139" s="314"/>
      <c r="L139" s="315">
        <v>0.6</v>
      </c>
      <c r="M139" s="316">
        <v>9</v>
      </c>
      <c r="N139" s="316">
        <v>9</v>
      </c>
      <c r="O139" s="316">
        <v>22</v>
      </c>
      <c r="P139" s="317">
        <v>0.001782</v>
      </c>
      <c r="Q139" s="318">
        <f t="shared" si="14"/>
        <v>0</v>
      </c>
      <c r="R139" s="509">
        <v>83.86</v>
      </c>
      <c r="S139" s="319" t="s">
        <v>448</v>
      </c>
      <c r="T139" s="135">
        <f t="shared" si="11"/>
        <v>0</v>
      </c>
      <c r="U139" s="154" t="s">
        <v>836</v>
      </c>
      <c r="V139" s="153" t="s">
        <v>1077</v>
      </c>
      <c r="W139" s="283"/>
      <c r="X139" s="182">
        <v>38210000</v>
      </c>
    </row>
    <row r="140" spans="1:24" ht="47.25" customHeight="1">
      <c r="A140" s="558" t="s">
        <v>1590</v>
      </c>
      <c r="B140" s="43">
        <v>106249</v>
      </c>
      <c r="C140" s="22" t="s">
        <v>26</v>
      </c>
      <c r="D140" s="36" t="s">
        <v>245</v>
      </c>
      <c r="E140" s="21">
        <v>1</v>
      </c>
      <c r="F140" s="412" t="s">
        <v>289</v>
      </c>
      <c r="G140" s="24" t="s">
        <v>662</v>
      </c>
      <c r="H140" s="21" t="s">
        <v>240</v>
      </c>
      <c r="I140" s="105" t="s">
        <v>595</v>
      </c>
      <c r="J140" s="97"/>
      <c r="K140" s="240"/>
      <c r="L140" s="58">
        <v>0.2</v>
      </c>
      <c r="M140" s="67">
        <v>25</v>
      </c>
      <c r="N140" s="67">
        <v>14</v>
      </c>
      <c r="O140" s="67">
        <v>3</v>
      </c>
      <c r="P140" s="32">
        <v>0.00105</v>
      </c>
      <c r="Q140" s="197">
        <f aca="true" t="shared" si="17" ref="Q140:Q154">P140*K140</f>
        <v>0</v>
      </c>
      <c r="R140" s="489">
        <v>53.28</v>
      </c>
      <c r="S140" s="33" t="s">
        <v>448</v>
      </c>
      <c r="T140" s="40">
        <f aca="true" t="shared" si="18" ref="T140:T154">IF(S140="USD",R140*K140,R140*K140*1.25)</f>
        <v>0</v>
      </c>
      <c r="U140" s="21" t="s">
        <v>812</v>
      </c>
      <c r="V140" s="21" t="s">
        <v>1077</v>
      </c>
      <c r="W140" s="85"/>
      <c r="X140" s="136">
        <v>90138090</v>
      </c>
    </row>
    <row r="141" spans="1:24" ht="39.75" customHeight="1">
      <c r="A141" s="559"/>
      <c r="B141" s="43">
        <v>106232</v>
      </c>
      <c r="C141" s="22" t="s">
        <v>1430</v>
      </c>
      <c r="D141" s="36" t="s">
        <v>245</v>
      </c>
      <c r="E141" s="21">
        <v>1</v>
      </c>
      <c r="F141" s="412" t="s">
        <v>286</v>
      </c>
      <c r="G141" s="24" t="s">
        <v>662</v>
      </c>
      <c r="H141" s="21" t="s">
        <v>240</v>
      </c>
      <c r="I141" s="105" t="s">
        <v>595</v>
      </c>
      <c r="J141" s="97"/>
      <c r="K141" s="240"/>
      <c r="L141" s="58">
        <v>0.1</v>
      </c>
      <c r="M141" s="67">
        <v>2</v>
      </c>
      <c r="N141" s="67">
        <v>2</v>
      </c>
      <c r="O141" s="67">
        <v>25</v>
      </c>
      <c r="P141" s="32">
        <v>0.0001</v>
      </c>
      <c r="Q141" s="197">
        <f t="shared" si="17"/>
        <v>0</v>
      </c>
      <c r="R141" s="489">
        <v>8.05</v>
      </c>
      <c r="S141" s="33" t="s">
        <v>448</v>
      </c>
      <c r="T141" s="40">
        <f t="shared" si="18"/>
        <v>0</v>
      </c>
      <c r="U141" s="21" t="s">
        <v>813</v>
      </c>
      <c r="V141" s="21" t="s">
        <v>1077</v>
      </c>
      <c r="W141" s="85"/>
      <c r="X141" s="136">
        <v>73269098</v>
      </c>
    </row>
    <row r="142" spans="1:24" ht="39.75" customHeight="1">
      <c r="A142" s="559"/>
      <c r="B142" s="43">
        <v>106233</v>
      </c>
      <c r="C142" s="22" t="s">
        <v>1184</v>
      </c>
      <c r="D142" s="36" t="s">
        <v>245</v>
      </c>
      <c r="E142" s="21">
        <v>1</v>
      </c>
      <c r="F142" s="412" t="s">
        <v>1117</v>
      </c>
      <c r="G142" s="24" t="s">
        <v>662</v>
      </c>
      <c r="H142" s="21" t="s">
        <v>240</v>
      </c>
      <c r="I142" s="105" t="s">
        <v>595</v>
      </c>
      <c r="J142" s="97" t="s">
        <v>1623</v>
      </c>
      <c r="K142" s="240"/>
      <c r="L142" s="58">
        <v>0.3</v>
      </c>
      <c r="M142" s="67">
        <v>10</v>
      </c>
      <c r="N142" s="67">
        <v>10</v>
      </c>
      <c r="O142" s="67">
        <v>5</v>
      </c>
      <c r="P142" s="32">
        <v>0.0005</v>
      </c>
      <c r="Q142" s="197">
        <f t="shared" si="17"/>
        <v>0</v>
      </c>
      <c r="R142" s="489">
        <v>23.84</v>
      </c>
      <c r="S142" s="33" t="s">
        <v>448</v>
      </c>
      <c r="T142" s="40">
        <f t="shared" si="18"/>
        <v>0</v>
      </c>
      <c r="U142" s="21" t="s">
        <v>814</v>
      </c>
      <c r="V142" s="21" t="s">
        <v>1077</v>
      </c>
      <c r="W142" s="85"/>
      <c r="X142" s="136">
        <v>73269098</v>
      </c>
    </row>
    <row r="143" spans="1:24" ht="47.25" customHeight="1">
      <c r="A143" s="559"/>
      <c r="B143" s="43">
        <v>106234</v>
      </c>
      <c r="C143" s="22" t="s">
        <v>1447</v>
      </c>
      <c r="D143" s="36" t="s">
        <v>245</v>
      </c>
      <c r="E143" s="21">
        <v>1</v>
      </c>
      <c r="F143" s="412" t="s">
        <v>414</v>
      </c>
      <c r="G143" s="24" t="s">
        <v>662</v>
      </c>
      <c r="H143" s="21" t="s">
        <v>240</v>
      </c>
      <c r="I143" s="105" t="s">
        <v>595</v>
      </c>
      <c r="J143" s="97" t="s">
        <v>1623</v>
      </c>
      <c r="K143" s="240"/>
      <c r="L143" s="58">
        <v>0.01</v>
      </c>
      <c r="M143" s="67">
        <v>6</v>
      </c>
      <c r="N143" s="140">
        <v>1.5</v>
      </c>
      <c r="O143" s="140">
        <v>1.5</v>
      </c>
      <c r="P143" s="32">
        <v>1.35E-05</v>
      </c>
      <c r="Q143" s="197">
        <f t="shared" si="17"/>
        <v>0</v>
      </c>
      <c r="R143" s="489">
        <v>0.82</v>
      </c>
      <c r="S143" s="33" t="s">
        <v>448</v>
      </c>
      <c r="T143" s="40">
        <f t="shared" si="18"/>
        <v>0</v>
      </c>
      <c r="U143" s="21" t="s">
        <v>816</v>
      </c>
      <c r="V143" s="21" t="s">
        <v>1077</v>
      </c>
      <c r="W143" s="85"/>
      <c r="X143" s="136">
        <v>73269098</v>
      </c>
    </row>
    <row r="144" spans="1:24" ht="48" customHeight="1">
      <c r="A144" s="559"/>
      <c r="B144" s="43">
        <v>106235</v>
      </c>
      <c r="C144" s="22" t="s">
        <v>1448</v>
      </c>
      <c r="D144" s="36" t="s">
        <v>245</v>
      </c>
      <c r="E144" s="21">
        <v>1</v>
      </c>
      <c r="F144" s="412" t="s">
        <v>1854</v>
      </c>
      <c r="G144" s="24" t="s">
        <v>662</v>
      </c>
      <c r="H144" s="21" t="s">
        <v>240</v>
      </c>
      <c r="I144" s="105" t="s">
        <v>595</v>
      </c>
      <c r="J144" s="97" t="s">
        <v>1623</v>
      </c>
      <c r="K144" s="240"/>
      <c r="L144" s="58">
        <v>0.005</v>
      </c>
      <c r="M144" s="67">
        <v>4</v>
      </c>
      <c r="N144" s="31">
        <v>0.3</v>
      </c>
      <c r="O144" s="31">
        <v>0.3</v>
      </c>
      <c r="P144" s="32">
        <v>3.6E-07</v>
      </c>
      <c r="Q144" s="197">
        <f t="shared" si="17"/>
        <v>0</v>
      </c>
      <c r="R144" s="489">
        <v>38.95</v>
      </c>
      <c r="S144" s="33" t="s">
        <v>448</v>
      </c>
      <c r="T144" s="40">
        <f t="shared" si="18"/>
        <v>0</v>
      </c>
      <c r="U144" s="21" t="s">
        <v>815</v>
      </c>
      <c r="V144" s="21" t="s">
        <v>1077</v>
      </c>
      <c r="W144" s="85"/>
      <c r="X144" s="136">
        <v>71101910</v>
      </c>
    </row>
    <row r="145" spans="1:24" ht="39.75" customHeight="1">
      <c r="A145" s="559"/>
      <c r="B145" s="39">
        <v>106236</v>
      </c>
      <c r="C145" s="22" t="s">
        <v>199</v>
      </c>
      <c r="D145" s="36" t="s">
        <v>245</v>
      </c>
      <c r="E145" s="20" t="s">
        <v>1789</v>
      </c>
      <c r="F145" s="412" t="s">
        <v>346</v>
      </c>
      <c r="G145" s="24" t="s">
        <v>1211</v>
      </c>
      <c r="H145" s="21" t="s">
        <v>240</v>
      </c>
      <c r="I145" s="105" t="s">
        <v>595</v>
      </c>
      <c r="J145" s="97" t="s">
        <v>1623</v>
      </c>
      <c r="K145" s="240"/>
      <c r="L145" s="58">
        <v>1</v>
      </c>
      <c r="M145" s="67">
        <v>31</v>
      </c>
      <c r="N145" s="67">
        <v>27</v>
      </c>
      <c r="O145" s="67">
        <v>11</v>
      </c>
      <c r="P145" s="32">
        <v>0.009207</v>
      </c>
      <c r="Q145" s="197">
        <f t="shared" si="17"/>
        <v>0</v>
      </c>
      <c r="R145" s="489">
        <v>16.28</v>
      </c>
      <c r="S145" s="33" t="s">
        <v>448</v>
      </c>
      <c r="T145" s="40">
        <f t="shared" si="18"/>
        <v>0</v>
      </c>
      <c r="U145" s="21" t="s">
        <v>817</v>
      </c>
      <c r="V145" s="21" t="s">
        <v>1077</v>
      </c>
      <c r="W145" s="85"/>
      <c r="X145" s="136">
        <v>39269097</v>
      </c>
    </row>
    <row r="146" spans="1:24" ht="36.75" customHeight="1">
      <c r="A146" s="559"/>
      <c r="B146" s="43">
        <v>106096</v>
      </c>
      <c r="C146" s="22" t="s">
        <v>61</v>
      </c>
      <c r="D146" s="36" t="s">
        <v>245</v>
      </c>
      <c r="E146" s="21" t="s">
        <v>172</v>
      </c>
      <c r="F146" s="412" t="s">
        <v>819</v>
      </c>
      <c r="G146" s="24" t="s">
        <v>662</v>
      </c>
      <c r="H146" s="21" t="s">
        <v>240</v>
      </c>
      <c r="I146" s="105" t="s">
        <v>595</v>
      </c>
      <c r="J146" s="97"/>
      <c r="K146" s="240"/>
      <c r="L146" s="58">
        <v>1</v>
      </c>
      <c r="M146" s="67">
        <v>15</v>
      </c>
      <c r="N146" s="67">
        <v>15</v>
      </c>
      <c r="O146" s="67">
        <v>10</v>
      </c>
      <c r="P146" s="32">
        <v>0.00225</v>
      </c>
      <c r="Q146" s="197">
        <f t="shared" si="17"/>
        <v>0</v>
      </c>
      <c r="R146" s="489">
        <v>6.19</v>
      </c>
      <c r="S146" s="33" t="s">
        <v>448</v>
      </c>
      <c r="T146" s="40">
        <f t="shared" si="18"/>
        <v>0</v>
      </c>
      <c r="U146" s="21" t="s">
        <v>818</v>
      </c>
      <c r="V146" s="21" t="s">
        <v>1077</v>
      </c>
      <c r="W146" s="85"/>
      <c r="X146" s="136">
        <v>70179000</v>
      </c>
    </row>
    <row r="147" spans="1:24" ht="36.75" customHeight="1">
      <c r="A147" s="559"/>
      <c r="B147" s="43">
        <v>106097</v>
      </c>
      <c r="C147" s="22" t="s">
        <v>60</v>
      </c>
      <c r="D147" s="36" t="s">
        <v>245</v>
      </c>
      <c r="E147" s="21" t="s">
        <v>172</v>
      </c>
      <c r="F147" s="412" t="s">
        <v>821</v>
      </c>
      <c r="G147" s="24" t="s">
        <v>662</v>
      </c>
      <c r="H147" s="21" t="s">
        <v>240</v>
      </c>
      <c r="I147" s="105" t="s">
        <v>595</v>
      </c>
      <c r="J147" s="97"/>
      <c r="K147" s="240"/>
      <c r="L147" s="58">
        <v>2.2</v>
      </c>
      <c r="M147" s="67">
        <v>36</v>
      </c>
      <c r="N147" s="67">
        <v>27</v>
      </c>
      <c r="O147" s="67">
        <v>7</v>
      </c>
      <c r="P147" s="32">
        <v>0.006804</v>
      </c>
      <c r="Q147" s="197">
        <f t="shared" si="17"/>
        <v>0</v>
      </c>
      <c r="R147" s="489">
        <v>6.7</v>
      </c>
      <c r="S147" s="33" t="s">
        <v>448</v>
      </c>
      <c r="T147" s="40">
        <f t="shared" si="18"/>
        <v>0</v>
      </c>
      <c r="U147" s="21" t="s">
        <v>820</v>
      </c>
      <c r="V147" s="21" t="s">
        <v>1077</v>
      </c>
      <c r="W147" s="85"/>
      <c r="X147" s="136">
        <v>70179000</v>
      </c>
    </row>
    <row r="148" spans="1:24" ht="37.5" customHeight="1">
      <c r="A148" s="559"/>
      <c r="B148" s="119">
        <v>106098</v>
      </c>
      <c r="C148" s="78" t="s">
        <v>49</v>
      </c>
      <c r="D148" s="121" t="s">
        <v>245</v>
      </c>
      <c r="E148" s="79" t="s">
        <v>1790</v>
      </c>
      <c r="F148" s="411" t="s">
        <v>822</v>
      </c>
      <c r="G148" s="115" t="s">
        <v>662</v>
      </c>
      <c r="H148" s="79" t="s">
        <v>240</v>
      </c>
      <c r="I148" s="105" t="s">
        <v>595</v>
      </c>
      <c r="J148" s="99"/>
      <c r="K148" s="241"/>
      <c r="L148" s="106">
        <v>1.6</v>
      </c>
      <c r="M148" s="138">
        <v>34</v>
      </c>
      <c r="N148" s="138">
        <v>11</v>
      </c>
      <c r="O148" s="138">
        <v>14</v>
      </c>
      <c r="P148" s="81">
        <v>0.005236</v>
      </c>
      <c r="Q148" s="208">
        <f t="shared" si="17"/>
        <v>0</v>
      </c>
      <c r="R148" s="493">
        <v>46.21</v>
      </c>
      <c r="S148" s="89" t="s">
        <v>448</v>
      </c>
      <c r="T148" s="82">
        <f t="shared" si="18"/>
        <v>0</v>
      </c>
      <c r="U148" s="79" t="s">
        <v>823</v>
      </c>
      <c r="V148" s="79" t="s">
        <v>1077</v>
      </c>
      <c r="W148" s="105"/>
      <c r="X148" s="308">
        <v>70172000</v>
      </c>
    </row>
    <row r="149" spans="1:24" ht="39.75" customHeight="1">
      <c r="A149" s="559"/>
      <c r="B149" s="39">
        <v>106339</v>
      </c>
      <c r="C149" s="22" t="s">
        <v>21</v>
      </c>
      <c r="D149" s="20" t="s">
        <v>245</v>
      </c>
      <c r="E149" s="20" t="s">
        <v>1791</v>
      </c>
      <c r="F149" s="412" t="s">
        <v>347</v>
      </c>
      <c r="G149" s="24" t="s">
        <v>662</v>
      </c>
      <c r="H149" s="21" t="s">
        <v>240</v>
      </c>
      <c r="I149" s="85" t="s">
        <v>595</v>
      </c>
      <c r="J149" s="97"/>
      <c r="K149" s="240"/>
      <c r="L149" s="58">
        <v>0.05</v>
      </c>
      <c r="M149" s="67">
        <v>3</v>
      </c>
      <c r="N149" s="67">
        <v>3</v>
      </c>
      <c r="O149" s="67">
        <v>8</v>
      </c>
      <c r="P149" s="32">
        <v>7.2E-05</v>
      </c>
      <c r="Q149" s="197">
        <f t="shared" si="17"/>
        <v>0</v>
      </c>
      <c r="R149" s="489">
        <v>1.39</v>
      </c>
      <c r="S149" s="33" t="s">
        <v>448</v>
      </c>
      <c r="T149" s="40">
        <f t="shared" si="18"/>
        <v>0</v>
      </c>
      <c r="U149" s="21" t="s">
        <v>837</v>
      </c>
      <c r="V149" s="21" t="s">
        <v>1077</v>
      </c>
      <c r="W149" s="85"/>
      <c r="X149" s="136">
        <v>70172000</v>
      </c>
    </row>
    <row r="150" spans="1:24" ht="39.75" customHeight="1">
      <c r="A150" s="559"/>
      <c r="B150" s="39">
        <v>106581</v>
      </c>
      <c r="C150" s="22" t="s">
        <v>1399</v>
      </c>
      <c r="D150" s="36" t="s">
        <v>245</v>
      </c>
      <c r="E150" s="20" t="s">
        <v>1792</v>
      </c>
      <c r="F150" s="412" t="s">
        <v>1121</v>
      </c>
      <c r="G150" s="24" t="s">
        <v>662</v>
      </c>
      <c r="H150" s="21" t="s">
        <v>600</v>
      </c>
      <c r="I150" s="105" t="s">
        <v>595</v>
      </c>
      <c r="J150" s="97"/>
      <c r="K150" s="240"/>
      <c r="L150" s="24">
        <v>12</v>
      </c>
      <c r="M150" s="21">
        <v>48</v>
      </c>
      <c r="N150" s="21">
        <v>33</v>
      </c>
      <c r="O150" s="21">
        <v>28</v>
      </c>
      <c r="P150" s="21">
        <v>0.044</v>
      </c>
      <c r="Q150" s="197">
        <f t="shared" si="17"/>
        <v>0</v>
      </c>
      <c r="R150" s="504">
        <v>1120</v>
      </c>
      <c r="S150" s="21" t="s">
        <v>448</v>
      </c>
      <c r="T150" s="40">
        <f t="shared" si="18"/>
        <v>0</v>
      </c>
      <c r="U150" s="21" t="s">
        <v>838</v>
      </c>
      <c r="V150" s="21"/>
      <c r="W150" s="85"/>
      <c r="X150" s="136"/>
    </row>
    <row r="151" spans="1:24" ht="47.25" customHeight="1">
      <c r="A151" s="559"/>
      <c r="B151" s="39">
        <v>106583</v>
      </c>
      <c r="C151" s="22" t="s">
        <v>1398</v>
      </c>
      <c r="D151" s="36" t="s">
        <v>245</v>
      </c>
      <c r="E151" s="20">
        <v>1</v>
      </c>
      <c r="F151" s="412" t="s">
        <v>1869</v>
      </c>
      <c r="G151" s="24" t="s">
        <v>662</v>
      </c>
      <c r="H151" s="21" t="s">
        <v>600</v>
      </c>
      <c r="I151" s="105" t="s">
        <v>595</v>
      </c>
      <c r="J151" s="97"/>
      <c r="K151" s="240"/>
      <c r="L151" s="24">
        <v>0.002</v>
      </c>
      <c r="M151" s="21">
        <v>3.5</v>
      </c>
      <c r="N151" s="21">
        <v>18.9</v>
      </c>
      <c r="O151" s="21">
        <v>6</v>
      </c>
      <c r="P151" s="21">
        <v>0.004</v>
      </c>
      <c r="Q151" s="197">
        <f t="shared" si="17"/>
        <v>0</v>
      </c>
      <c r="R151" s="504">
        <v>28.78</v>
      </c>
      <c r="S151" s="21" t="s">
        <v>448</v>
      </c>
      <c r="T151" s="40">
        <f t="shared" si="18"/>
        <v>0</v>
      </c>
      <c r="U151" s="21" t="s">
        <v>839</v>
      </c>
      <c r="V151" s="21"/>
      <c r="W151" s="85"/>
      <c r="X151" s="136"/>
    </row>
    <row r="152" spans="1:24" ht="67.5" customHeight="1">
      <c r="A152" s="559"/>
      <c r="B152" s="39">
        <v>106338</v>
      </c>
      <c r="C152" s="22" t="s">
        <v>229</v>
      </c>
      <c r="D152" s="36" t="s">
        <v>245</v>
      </c>
      <c r="E152" s="20" t="s">
        <v>1790</v>
      </c>
      <c r="F152" s="412" t="s">
        <v>158</v>
      </c>
      <c r="G152" s="24" t="s">
        <v>662</v>
      </c>
      <c r="H152" s="21" t="s">
        <v>240</v>
      </c>
      <c r="I152" s="105" t="s">
        <v>595</v>
      </c>
      <c r="J152" s="97"/>
      <c r="K152" s="240"/>
      <c r="L152" s="58">
        <v>6.5</v>
      </c>
      <c r="M152" s="67">
        <v>46</v>
      </c>
      <c r="N152" s="67">
        <v>23</v>
      </c>
      <c r="O152" s="67">
        <v>18</v>
      </c>
      <c r="P152" s="32">
        <v>0.019044</v>
      </c>
      <c r="Q152" s="197">
        <f t="shared" si="17"/>
        <v>0</v>
      </c>
      <c r="R152" s="489">
        <v>25.98</v>
      </c>
      <c r="S152" s="33" t="s">
        <v>448</v>
      </c>
      <c r="T152" s="40">
        <f t="shared" si="18"/>
        <v>0</v>
      </c>
      <c r="U152" s="21" t="s">
        <v>623</v>
      </c>
      <c r="V152" s="21" t="s">
        <v>1077</v>
      </c>
      <c r="W152" s="85"/>
      <c r="X152" s="136">
        <v>70172000</v>
      </c>
    </row>
    <row r="153" spans="1:24" ht="51.75" customHeight="1">
      <c r="A153" s="559"/>
      <c r="B153" s="43">
        <v>106432</v>
      </c>
      <c r="C153" s="22" t="s">
        <v>1185</v>
      </c>
      <c r="D153" s="36" t="s">
        <v>245</v>
      </c>
      <c r="E153" s="37">
        <v>1</v>
      </c>
      <c r="F153" s="412" t="s">
        <v>1503</v>
      </c>
      <c r="G153" s="24" t="s">
        <v>662</v>
      </c>
      <c r="H153" s="21" t="s">
        <v>240</v>
      </c>
      <c r="I153" s="105" t="s">
        <v>595</v>
      </c>
      <c r="J153" s="97" t="s">
        <v>1622</v>
      </c>
      <c r="K153" s="240"/>
      <c r="L153" s="58">
        <v>0.4</v>
      </c>
      <c r="M153" s="67">
        <v>20</v>
      </c>
      <c r="N153" s="67">
        <v>10</v>
      </c>
      <c r="O153" s="67">
        <v>8</v>
      </c>
      <c r="P153" s="32">
        <v>0.0016</v>
      </c>
      <c r="Q153" s="197">
        <f t="shared" si="17"/>
        <v>0</v>
      </c>
      <c r="R153" s="489">
        <v>34.4</v>
      </c>
      <c r="S153" s="33" t="s">
        <v>448</v>
      </c>
      <c r="T153" s="40">
        <f t="shared" si="18"/>
        <v>0</v>
      </c>
      <c r="U153" s="21" t="s">
        <v>1527</v>
      </c>
      <c r="V153" s="21" t="s">
        <v>1077</v>
      </c>
      <c r="W153" s="85"/>
      <c r="X153" s="136">
        <v>39269097</v>
      </c>
    </row>
    <row r="154" spans="1:24" ht="53.25" customHeight="1" thickBot="1">
      <c r="A154" s="559"/>
      <c r="B154" s="119">
        <v>106496</v>
      </c>
      <c r="C154" s="78" t="s">
        <v>1397</v>
      </c>
      <c r="D154" s="76" t="s">
        <v>245</v>
      </c>
      <c r="E154" s="79">
        <v>1</v>
      </c>
      <c r="F154" s="421" t="s">
        <v>1503</v>
      </c>
      <c r="G154" s="115" t="s">
        <v>662</v>
      </c>
      <c r="H154" s="79" t="s">
        <v>240</v>
      </c>
      <c r="I154" s="105" t="s">
        <v>595</v>
      </c>
      <c r="J154" s="99"/>
      <c r="K154" s="241"/>
      <c r="L154" s="106">
        <v>0.4</v>
      </c>
      <c r="M154" s="138">
        <v>20</v>
      </c>
      <c r="N154" s="138">
        <v>10</v>
      </c>
      <c r="O154" s="138">
        <v>8</v>
      </c>
      <c r="P154" s="81">
        <v>0.0016</v>
      </c>
      <c r="Q154" s="208">
        <f t="shared" si="17"/>
        <v>0</v>
      </c>
      <c r="R154" s="493">
        <v>34.4</v>
      </c>
      <c r="S154" s="89" t="s">
        <v>448</v>
      </c>
      <c r="T154" s="82">
        <f t="shared" si="18"/>
        <v>0</v>
      </c>
      <c r="U154" s="79" t="s">
        <v>1528</v>
      </c>
      <c r="V154" s="79" t="s">
        <v>1077</v>
      </c>
      <c r="W154" s="105"/>
      <c r="X154" s="308">
        <v>39269097</v>
      </c>
    </row>
    <row r="155" spans="1:24" ht="49.5" customHeight="1" thickBot="1">
      <c r="A155" s="391"/>
      <c r="B155" s="333" t="s">
        <v>1814</v>
      </c>
      <c r="C155" s="112"/>
      <c r="D155" s="113"/>
      <c r="E155" s="114"/>
      <c r="F155" s="409"/>
      <c r="G155" s="114"/>
      <c r="H155" s="114"/>
      <c r="I155" s="113"/>
      <c r="J155" s="112"/>
      <c r="K155" s="247"/>
      <c r="L155" s="114"/>
      <c r="M155" s="113"/>
      <c r="N155" s="113"/>
      <c r="O155" s="113"/>
      <c r="P155" s="114"/>
      <c r="Q155" s="114"/>
      <c r="R155" s="502"/>
      <c r="S155" s="114"/>
      <c r="T155" s="114"/>
      <c r="U155" s="113"/>
      <c r="V155" s="113"/>
      <c r="W155" s="113"/>
      <c r="X155" s="537"/>
    </row>
    <row r="156" spans="1:24" ht="64.5" customHeight="1">
      <c r="A156" s="552" t="s">
        <v>1591</v>
      </c>
      <c r="B156" s="43">
        <v>106451</v>
      </c>
      <c r="C156" s="22" t="s">
        <v>206</v>
      </c>
      <c r="D156" s="36" t="s">
        <v>245</v>
      </c>
      <c r="E156" s="37" t="s">
        <v>217</v>
      </c>
      <c r="F156" s="412" t="s">
        <v>1883</v>
      </c>
      <c r="G156" s="24" t="s">
        <v>662</v>
      </c>
      <c r="H156" s="21" t="s">
        <v>240</v>
      </c>
      <c r="I156" s="159" t="s">
        <v>595</v>
      </c>
      <c r="J156" s="97" t="s">
        <v>1372</v>
      </c>
      <c r="K156" s="240"/>
      <c r="L156" s="58">
        <v>1</v>
      </c>
      <c r="M156" s="140">
        <v>24.5</v>
      </c>
      <c r="N156" s="140">
        <v>24.5</v>
      </c>
      <c r="O156" s="140">
        <v>15.5</v>
      </c>
      <c r="P156" s="32">
        <v>0.009303875</v>
      </c>
      <c r="Q156" s="194">
        <f aca="true" t="shared" si="19" ref="Q156:Q161">P156*K156</f>
        <v>0</v>
      </c>
      <c r="R156" s="489">
        <v>680</v>
      </c>
      <c r="S156" s="33" t="s">
        <v>448</v>
      </c>
      <c r="T156" s="40">
        <f>IF(S156="USD",R156*K156,R156*K156*1.25)</f>
        <v>0</v>
      </c>
      <c r="U156" s="21" t="s">
        <v>683</v>
      </c>
      <c r="V156" s="21" t="s">
        <v>1077</v>
      </c>
      <c r="W156" s="85"/>
      <c r="X156" s="136">
        <v>90275000</v>
      </c>
    </row>
    <row r="157" spans="1:24" ht="51" customHeight="1">
      <c r="A157" s="553"/>
      <c r="B157" s="43">
        <v>106475</v>
      </c>
      <c r="C157" s="22" t="s">
        <v>1402</v>
      </c>
      <c r="D157" s="36" t="s">
        <v>245</v>
      </c>
      <c r="E157" s="21">
        <v>1</v>
      </c>
      <c r="F157" s="420" t="s">
        <v>1403</v>
      </c>
      <c r="G157" s="24" t="s">
        <v>662</v>
      </c>
      <c r="H157" s="21" t="s">
        <v>240</v>
      </c>
      <c r="I157" s="105" t="s">
        <v>595</v>
      </c>
      <c r="J157" s="97" t="s">
        <v>1372</v>
      </c>
      <c r="K157" s="240"/>
      <c r="L157" s="68">
        <v>3.2</v>
      </c>
      <c r="M157" s="144">
        <v>20</v>
      </c>
      <c r="N157" s="144">
        <v>32</v>
      </c>
      <c r="O157" s="144">
        <v>30</v>
      </c>
      <c r="P157" s="32">
        <v>0.0192</v>
      </c>
      <c r="Q157" s="194">
        <f t="shared" si="19"/>
        <v>0</v>
      </c>
      <c r="R157" s="489">
        <v>1493.206</v>
      </c>
      <c r="S157" s="33" t="s">
        <v>448</v>
      </c>
      <c r="T157" s="40">
        <f>IF(S157="USD",R157*K157,R157*K157*1.25)</f>
        <v>0</v>
      </c>
      <c r="U157" s="21" t="s">
        <v>705</v>
      </c>
      <c r="V157" s="21" t="s">
        <v>1077</v>
      </c>
      <c r="W157" s="85"/>
      <c r="X157" s="136">
        <v>84798200</v>
      </c>
    </row>
    <row r="158" spans="1:24" ht="51" customHeight="1">
      <c r="A158" s="553"/>
      <c r="B158" s="43">
        <v>106085</v>
      </c>
      <c r="C158" s="22" t="s">
        <v>87</v>
      </c>
      <c r="D158" s="20" t="s">
        <v>245</v>
      </c>
      <c r="E158" s="21">
        <v>1</v>
      </c>
      <c r="F158" s="412" t="s">
        <v>692</v>
      </c>
      <c r="G158" s="24" t="s">
        <v>662</v>
      </c>
      <c r="H158" s="21" t="s">
        <v>240</v>
      </c>
      <c r="I158" s="85" t="s">
        <v>595</v>
      </c>
      <c r="J158" s="97" t="s">
        <v>1372</v>
      </c>
      <c r="K158" s="240"/>
      <c r="L158" s="66">
        <v>1</v>
      </c>
      <c r="M158" s="67">
        <v>24</v>
      </c>
      <c r="N158" s="67">
        <v>23</v>
      </c>
      <c r="O158" s="67">
        <v>8</v>
      </c>
      <c r="P158" s="32">
        <v>0.004416</v>
      </c>
      <c r="Q158" s="194">
        <f t="shared" si="19"/>
        <v>0</v>
      </c>
      <c r="R158" s="489">
        <v>462.92</v>
      </c>
      <c r="S158" s="33" t="s">
        <v>448</v>
      </c>
      <c r="T158" s="40">
        <f>IF(S158="USD",R158*K158,R158*K158*1.25)</f>
        <v>0</v>
      </c>
      <c r="U158" s="21" t="s">
        <v>691</v>
      </c>
      <c r="V158" s="21" t="s">
        <v>1077</v>
      </c>
      <c r="W158" s="85"/>
      <c r="X158" s="136">
        <v>84223000</v>
      </c>
    </row>
    <row r="159" spans="1:24" ht="105" customHeight="1">
      <c r="A159" s="553"/>
      <c r="B159" s="44">
        <v>106013</v>
      </c>
      <c r="C159" s="29" t="s">
        <v>451</v>
      </c>
      <c r="D159" s="36" t="s">
        <v>311</v>
      </c>
      <c r="E159" s="36">
        <v>1</v>
      </c>
      <c r="F159" s="430" t="s">
        <v>1885</v>
      </c>
      <c r="G159" s="117" t="s">
        <v>662</v>
      </c>
      <c r="H159" s="35" t="s">
        <v>668</v>
      </c>
      <c r="I159" s="100" t="s">
        <v>1866</v>
      </c>
      <c r="J159" s="109" t="s">
        <v>1907</v>
      </c>
      <c r="K159" s="248"/>
      <c r="L159" s="117">
        <v>421.84</v>
      </c>
      <c r="M159" s="35">
        <v>100.5</v>
      </c>
      <c r="N159" s="35">
        <v>160</v>
      </c>
      <c r="O159" s="35">
        <v>157.5</v>
      </c>
      <c r="P159" s="35">
        <v>2.5326</v>
      </c>
      <c r="Q159" s="193">
        <f t="shared" si="19"/>
        <v>0</v>
      </c>
      <c r="R159" s="510">
        <v>38950</v>
      </c>
      <c r="S159" s="35" t="s">
        <v>448</v>
      </c>
      <c r="T159" s="118">
        <f aca="true" t="shared" si="20" ref="T159:T200">IF(S159="USD",R159*K159,R159*K159*1.25)</f>
        <v>0</v>
      </c>
      <c r="U159" s="35" t="s">
        <v>1324</v>
      </c>
      <c r="V159" s="266" t="s">
        <v>1580</v>
      </c>
      <c r="W159" s="100"/>
      <c r="X159" s="368">
        <v>9027809100</v>
      </c>
    </row>
    <row r="160" spans="1:24" ht="181.5" customHeight="1">
      <c r="A160" s="553"/>
      <c r="B160" s="39">
        <v>106015</v>
      </c>
      <c r="C160" s="22" t="s">
        <v>1742</v>
      </c>
      <c r="D160" s="36" t="s">
        <v>311</v>
      </c>
      <c r="E160" s="20">
        <v>1</v>
      </c>
      <c r="F160" s="412" t="s">
        <v>1559</v>
      </c>
      <c r="G160" s="24" t="s">
        <v>1219</v>
      </c>
      <c r="H160" s="21" t="s">
        <v>668</v>
      </c>
      <c r="I160" s="105" t="s">
        <v>595</v>
      </c>
      <c r="J160" s="97" t="s">
        <v>1541</v>
      </c>
      <c r="K160" s="240"/>
      <c r="L160" s="24">
        <v>4.663</v>
      </c>
      <c r="M160" s="21">
        <v>19</v>
      </c>
      <c r="N160" s="21">
        <v>10.1</v>
      </c>
      <c r="O160" s="21">
        <v>1.5</v>
      </c>
      <c r="P160" s="21">
        <v>0.00028</v>
      </c>
      <c r="Q160" s="194">
        <f t="shared" si="19"/>
        <v>0</v>
      </c>
      <c r="R160" s="504">
        <v>0</v>
      </c>
      <c r="S160" s="21" t="s">
        <v>448</v>
      </c>
      <c r="T160" s="40">
        <f>IF(S160="USD",R160*K160,R160*K160*1.25)</f>
        <v>0</v>
      </c>
      <c r="U160" s="21" t="s">
        <v>1326</v>
      </c>
      <c r="V160" s="265" t="s">
        <v>1684</v>
      </c>
      <c r="W160" s="85"/>
      <c r="X160" s="136">
        <v>9027908000</v>
      </c>
    </row>
    <row r="161" spans="1:24" ht="131.25" customHeight="1">
      <c r="A161" s="553"/>
      <c r="B161" s="39">
        <v>106274</v>
      </c>
      <c r="C161" s="22" t="s">
        <v>1743</v>
      </c>
      <c r="D161" s="36" t="s">
        <v>311</v>
      </c>
      <c r="E161" s="20">
        <v>1</v>
      </c>
      <c r="F161" s="412" t="s">
        <v>1245</v>
      </c>
      <c r="G161" s="24" t="s">
        <v>662</v>
      </c>
      <c r="H161" s="21" t="s">
        <v>668</v>
      </c>
      <c r="I161" s="105" t="s">
        <v>595</v>
      </c>
      <c r="J161" s="97" t="s">
        <v>1541</v>
      </c>
      <c r="K161" s="240"/>
      <c r="L161" s="24" t="s">
        <v>723</v>
      </c>
      <c r="M161" s="21">
        <v>44.1</v>
      </c>
      <c r="N161" s="21">
        <v>39.5</v>
      </c>
      <c r="O161" s="21">
        <v>28.9</v>
      </c>
      <c r="P161" s="21">
        <v>0.05033</v>
      </c>
      <c r="Q161" s="194">
        <f t="shared" si="19"/>
        <v>0</v>
      </c>
      <c r="R161" s="504">
        <v>0</v>
      </c>
      <c r="S161" s="21" t="s">
        <v>448</v>
      </c>
      <c r="T161" s="40">
        <f>IF(S161="USD",R161*K161,R161*K161*1.25)</f>
        <v>0</v>
      </c>
      <c r="U161" s="21" t="s">
        <v>1344</v>
      </c>
      <c r="V161" s="265" t="s">
        <v>1684</v>
      </c>
      <c r="W161" s="85"/>
      <c r="X161" s="136"/>
    </row>
    <row r="162" spans="1:24" ht="153" customHeight="1">
      <c r="A162" s="553"/>
      <c r="B162" s="44">
        <v>106596</v>
      </c>
      <c r="C162" s="29" t="s">
        <v>1085</v>
      </c>
      <c r="D162" s="36" t="s">
        <v>311</v>
      </c>
      <c r="E162" s="36">
        <v>1</v>
      </c>
      <c r="F162" s="430" t="s">
        <v>1884</v>
      </c>
      <c r="G162" s="117" t="s">
        <v>662</v>
      </c>
      <c r="H162" s="35" t="s">
        <v>668</v>
      </c>
      <c r="I162" s="136" t="s">
        <v>1867</v>
      </c>
      <c r="J162" s="109" t="s">
        <v>1906</v>
      </c>
      <c r="K162" s="248"/>
      <c r="L162" s="117">
        <v>203.6</v>
      </c>
      <c r="M162" s="35">
        <v>118.5</v>
      </c>
      <c r="N162" s="35">
        <v>92.5</v>
      </c>
      <c r="O162" s="35">
        <v>86.5</v>
      </c>
      <c r="P162" s="35">
        <v>0.948148125</v>
      </c>
      <c r="Q162" s="193">
        <f aca="true" t="shared" si="21" ref="Q162:Q168">P162*K162</f>
        <v>0</v>
      </c>
      <c r="R162" s="510">
        <v>19500</v>
      </c>
      <c r="S162" s="35" t="s">
        <v>448</v>
      </c>
      <c r="T162" s="40">
        <f t="shared" si="20"/>
        <v>0</v>
      </c>
      <c r="U162" s="35" t="s">
        <v>1325</v>
      </c>
      <c r="V162" s="266" t="s">
        <v>1580</v>
      </c>
      <c r="W162" s="100"/>
      <c r="X162" s="368">
        <v>9027809100</v>
      </c>
    </row>
    <row r="163" spans="1:24" ht="116.25" customHeight="1">
      <c r="A163" s="553"/>
      <c r="B163" s="43">
        <v>106081</v>
      </c>
      <c r="C163" s="28" t="s">
        <v>238</v>
      </c>
      <c r="D163" s="83" t="s">
        <v>245</v>
      </c>
      <c r="E163" s="21">
        <v>1</v>
      </c>
      <c r="F163" s="412" t="s">
        <v>242</v>
      </c>
      <c r="G163" s="24" t="s">
        <v>662</v>
      </c>
      <c r="H163" s="21" t="s">
        <v>240</v>
      </c>
      <c r="I163" s="85" t="s">
        <v>1360</v>
      </c>
      <c r="J163" s="97" t="s">
        <v>1634</v>
      </c>
      <c r="K163" s="240"/>
      <c r="L163" s="58">
        <v>36.5</v>
      </c>
      <c r="M163" s="67">
        <v>52</v>
      </c>
      <c r="N163" s="67">
        <v>35</v>
      </c>
      <c r="O163" s="67">
        <v>47</v>
      </c>
      <c r="P163" s="32">
        <v>0.08554</v>
      </c>
      <c r="Q163" s="197">
        <f t="shared" si="21"/>
        <v>0</v>
      </c>
      <c r="R163" s="489">
        <v>1318.88</v>
      </c>
      <c r="S163" s="33" t="s">
        <v>448</v>
      </c>
      <c r="T163" s="40">
        <f>IF(S163="USD",R163*K163,R163*K163*1.25)</f>
        <v>0</v>
      </c>
      <c r="U163" s="21" t="s">
        <v>760</v>
      </c>
      <c r="V163" s="21" t="s">
        <v>662</v>
      </c>
      <c r="W163" s="85" t="s">
        <v>1467</v>
      </c>
      <c r="X163" s="136">
        <v>85359000</v>
      </c>
    </row>
    <row r="164" spans="1:24" ht="114" customHeight="1">
      <c r="A164" s="553"/>
      <c r="B164" s="43">
        <v>106491</v>
      </c>
      <c r="C164" s="28" t="s">
        <v>237</v>
      </c>
      <c r="D164" s="36" t="s">
        <v>245</v>
      </c>
      <c r="E164" s="21">
        <v>1</v>
      </c>
      <c r="F164" s="420" t="s">
        <v>243</v>
      </c>
      <c r="G164" s="24" t="s">
        <v>662</v>
      </c>
      <c r="H164" s="21" t="s">
        <v>240</v>
      </c>
      <c r="I164" s="85" t="s">
        <v>1360</v>
      </c>
      <c r="J164" s="97" t="s">
        <v>1372</v>
      </c>
      <c r="K164" s="240"/>
      <c r="L164" s="58">
        <v>36.5</v>
      </c>
      <c r="M164" s="67">
        <v>52</v>
      </c>
      <c r="N164" s="67">
        <v>35</v>
      </c>
      <c r="O164" s="67">
        <v>47</v>
      </c>
      <c r="P164" s="32">
        <v>0.08554</v>
      </c>
      <c r="Q164" s="197">
        <f t="shared" si="21"/>
        <v>0</v>
      </c>
      <c r="R164" s="489">
        <v>907.76</v>
      </c>
      <c r="S164" s="33" t="s">
        <v>448</v>
      </c>
      <c r="T164" s="40">
        <f>IF(S164="USD",R164*K164,R164*K164*1.25)</f>
        <v>0</v>
      </c>
      <c r="U164" s="24" t="s">
        <v>840</v>
      </c>
      <c r="V164" s="79" t="s">
        <v>1077</v>
      </c>
      <c r="W164" s="85" t="s">
        <v>1467</v>
      </c>
      <c r="X164" s="136">
        <v>85359000</v>
      </c>
    </row>
    <row r="165" spans="1:24" ht="54" customHeight="1" thickBot="1">
      <c r="A165" s="554"/>
      <c r="B165" s="77">
        <v>106016</v>
      </c>
      <c r="C165" s="299" t="s">
        <v>1744</v>
      </c>
      <c r="D165" s="121" t="s">
        <v>311</v>
      </c>
      <c r="E165" s="76">
        <v>1</v>
      </c>
      <c r="F165" s="411" t="s">
        <v>719</v>
      </c>
      <c r="G165" s="115" t="s">
        <v>662</v>
      </c>
      <c r="H165" s="79" t="s">
        <v>668</v>
      </c>
      <c r="I165" s="105" t="s">
        <v>595</v>
      </c>
      <c r="J165" s="99"/>
      <c r="K165" s="241"/>
      <c r="L165" s="115">
        <v>11.96</v>
      </c>
      <c r="M165" s="79">
        <v>45</v>
      </c>
      <c r="N165" s="79">
        <v>48</v>
      </c>
      <c r="O165" s="79">
        <v>38</v>
      </c>
      <c r="P165" s="79">
        <v>0.108192</v>
      </c>
      <c r="Q165" s="195">
        <f t="shared" si="21"/>
        <v>0</v>
      </c>
      <c r="R165" s="508">
        <v>532</v>
      </c>
      <c r="S165" s="79" t="s">
        <v>448</v>
      </c>
      <c r="T165" s="82">
        <f t="shared" si="20"/>
        <v>0</v>
      </c>
      <c r="U165" s="79" t="s">
        <v>1327</v>
      </c>
      <c r="V165" s="265" t="s">
        <v>1685</v>
      </c>
      <c r="W165" s="105"/>
      <c r="X165" s="308">
        <v>8443321090</v>
      </c>
    </row>
    <row r="166" spans="1:24" ht="79.5" customHeight="1">
      <c r="A166" s="552" t="s">
        <v>1592</v>
      </c>
      <c r="B166" s="328">
        <v>106273</v>
      </c>
      <c r="C166" s="329" t="s">
        <v>1740</v>
      </c>
      <c r="D166" s="146" t="s">
        <v>311</v>
      </c>
      <c r="E166" s="330" t="s">
        <v>1862</v>
      </c>
      <c r="F166" s="440" t="s">
        <v>1242</v>
      </c>
      <c r="G166" s="286" t="s">
        <v>1213</v>
      </c>
      <c r="H166" s="131" t="s">
        <v>668</v>
      </c>
      <c r="I166" s="168" t="s">
        <v>313</v>
      </c>
      <c r="J166" s="331"/>
      <c r="K166" s="251"/>
      <c r="L166" s="286" t="s">
        <v>717</v>
      </c>
      <c r="M166" s="131">
        <v>11.6</v>
      </c>
      <c r="N166" s="131">
        <v>5.2</v>
      </c>
      <c r="O166" s="131">
        <v>10.8</v>
      </c>
      <c r="P166" s="131">
        <v>0.00065</v>
      </c>
      <c r="Q166" s="279">
        <f t="shared" si="21"/>
        <v>0</v>
      </c>
      <c r="R166" s="503">
        <v>25.5</v>
      </c>
      <c r="S166" s="131" t="s">
        <v>448</v>
      </c>
      <c r="T166" s="142">
        <f t="shared" si="20"/>
        <v>0</v>
      </c>
      <c r="U166" s="131" t="s">
        <v>1321</v>
      </c>
      <c r="V166" s="321" t="s">
        <v>1580</v>
      </c>
      <c r="W166" s="168"/>
      <c r="X166" s="159"/>
    </row>
    <row r="167" spans="1:24" ht="69.75" customHeight="1" thickBot="1">
      <c r="A167" s="554"/>
      <c r="B167" s="277">
        <v>106558</v>
      </c>
      <c r="C167" s="219" t="s">
        <v>1760</v>
      </c>
      <c r="D167" s="220" t="s">
        <v>311</v>
      </c>
      <c r="E167" s="147" t="s">
        <v>1745</v>
      </c>
      <c r="F167" s="413" t="s">
        <v>1759</v>
      </c>
      <c r="G167" s="288" t="s">
        <v>1215</v>
      </c>
      <c r="H167" s="153" t="s">
        <v>668</v>
      </c>
      <c r="I167" s="225" t="s">
        <v>595</v>
      </c>
      <c r="J167" s="221"/>
      <c r="K167" s="257"/>
      <c r="L167" s="288">
        <v>0.54</v>
      </c>
      <c r="M167" s="153">
        <v>12.1</v>
      </c>
      <c r="N167" s="153">
        <v>7</v>
      </c>
      <c r="O167" s="153">
        <v>15.9</v>
      </c>
      <c r="P167" s="153">
        <v>0.00134</v>
      </c>
      <c r="Q167" s="278">
        <f t="shared" si="21"/>
        <v>0</v>
      </c>
      <c r="R167" s="511">
        <v>42.04</v>
      </c>
      <c r="S167" s="153" t="s">
        <v>448</v>
      </c>
      <c r="T167" s="135">
        <f t="shared" si="20"/>
        <v>0</v>
      </c>
      <c r="U167" s="153" t="s">
        <v>1320</v>
      </c>
      <c r="V167" s="265" t="s">
        <v>1684</v>
      </c>
      <c r="W167" s="225"/>
      <c r="X167" s="182"/>
    </row>
    <row r="168" spans="1:24" ht="39.75" customHeight="1">
      <c r="A168" s="555" t="s">
        <v>1590</v>
      </c>
      <c r="B168" s="328">
        <v>106272</v>
      </c>
      <c r="C168" s="329" t="s">
        <v>1102</v>
      </c>
      <c r="D168" s="146" t="s">
        <v>311</v>
      </c>
      <c r="E168" s="330" t="s">
        <v>1770</v>
      </c>
      <c r="F168" s="476" t="s">
        <v>1769</v>
      </c>
      <c r="G168" s="286" t="s">
        <v>1220</v>
      </c>
      <c r="H168" s="131" t="s">
        <v>668</v>
      </c>
      <c r="I168" s="159" t="s">
        <v>595</v>
      </c>
      <c r="J168" s="331" t="s">
        <v>1074</v>
      </c>
      <c r="K168" s="251"/>
      <c r="L168" s="286">
        <v>0.36</v>
      </c>
      <c r="M168" s="131">
        <v>15</v>
      </c>
      <c r="N168" s="131">
        <v>10.5</v>
      </c>
      <c r="O168" s="131">
        <v>11.7</v>
      </c>
      <c r="P168" s="131">
        <v>0.00184</v>
      </c>
      <c r="Q168" s="279">
        <f t="shared" si="21"/>
        <v>0</v>
      </c>
      <c r="R168" s="503">
        <v>155.75</v>
      </c>
      <c r="S168" s="131" t="s">
        <v>448</v>
      </c>
      <c r="T168" s="142">
        <f>IF(S168="USD",R168*K168,R168*K168*1.25)</f>
        <v>0</v>
      </c>
      <c r="U168" s="131" t="s">
        <v>1330</v>
      </c>
      <c r="V168" s="321" t="s">
        <v>1580</v>
      </c>
      <c r="W168" s="168"/>
      <c r="X168" s="159"/>
    </row>
    <row r="169" spans="1:24" ht="159" customHeight="1">
      <c r="A169" s="556"/>
      <c r="B169" s="39">
        <v>106026</v>
      </c>
      <c r="C169" s="22" t="s">
        <v>1747</v>
      </c>
      <c r="D169" s="36" t="s">
        <v>311</v>
      </c>
      <c r="E169" s="20" t="s">
        <v>1746</v>
      </c>
      <c r="F169" s="412" t="s">
        <v>1243</v>
      </c>
      <c r="G169" s="24" t="s">
        <v>1218</v>
      </c>
      <c r="H169" s="21" t="s">
        <v>668</v>
      </c>
      <c r="I169" s="105" t="s">
        <v>595</v>
      </c>
      <c r="J169" s="97"/>
      <c r="K169" s="240"/>
      <c r="L169" s="24">
        <v>1.86</v>
      </c>
      <c r="M169" s="21">
        <v>30.4</v>
      </c>
      <c r="N169" s="21">
        <v>16.8</v>
      </c>
      <c r="O169" s="21">
        <v>12.2</v>
      </c>
      <c r="P169" s="21">
        <v>0.006231</v>
      </c>
      <c r="Q169" s="194">
        <f aca="true" t="shared" si="22" ref="Q169:Q203">P169*K169</f>
        <v>0</v>
      </c>
      <c r="R169" s="504">
        <v>195</v>
      </c>
      <c r="S169" s="21" t="s">
        <v>448</v>
      </c>
      <c r="T169" s="40">
        <f t="shared" si="20"/>
        <v>0</v>
      </c>
      <c r="U169" s="21" t="s">
        <v>1333</v>
      </c>
      <c r="V169" s="265" t="s">
        <v>1580</v>
      </c>
      <c r="W169" s="85"/>
      <c r="X169" s="136">
        <v>3822000000</v>
      </c>
    </row>
    <row r="170" spans="1:24" ht="144" customHeight="1">
      <c r="A170" s="556"/>
      <c r="B170" s="39">
        <v>106027</v>
      </c>
      <c r="C170" s="22" t="s">
        <v>1749</v>
      </c>
      <c r="D170" s="36" t="s">
        <v>311</v>
      </c>
      <c r="E170" s="20" t="s">
        <v>1748</v>
      </c>
      <c r="F170" s="412" t="s">
        <v>1504</v>
      </c>
      <c r="G170" s="24" t="s">
        <v>1218</v>
      </c>
      <c r="H170" s="21" t="s">
        <v>668</v>
      </c>
      <c r="I170" s="85" t="s">
        <v>313</v>
      </c>
      <c r="J170" s="97" t="s">
        <v>1205</v>
      </c>
      <c r="K170" s="240"/>
      <c r="L170" s="24">
        <v>0.54</v>
      </c>
      <c r="M170" s="21">
        <v>23.2</v>
      </c>
      <c r="N170" s="21">
        <v>16.4</v>
      </c>
      <c r="O170" s="21">
        <v>7</v>
      </c>
      <c r="P170" s="21">
        <v>0.002663</v>
      </c>
      <c r="Q170" s="194">
        <f t="shared" si="22"/>
        <v>0</v>
      </c>
      <c r="R170" s="504">
        <v>70.8</v>
      </c>
      <c r="S170" s="21" t="s">
        <v>448</v>
      </c>
      <c r="T170" s="40">
        <f t="shared" si="20"/>
        <v>0</v>
      </c>
      <c r="U170" s="21" t="s">
        <v>1334</v>
      </c>
      <c r="V170" s="265" t="s">
        <v>1580</v>
      </c>
      <c r="W170" s="85"/>
      <c r="X170" s="136">
        <v>3822000000</v>
      </c>
    </row>
    <row r="171" spans="1:24" ht="75" customHeight="1">
      <c r="A171" s="556"/>
      <c r="B171" s="39">
        <v>106028</v>
      </c>
      <c r="C171" s="22" t="s">
        <v>1751</v>
      </c>
      <c r="D171" s="36" t="s">
        <v>311</v>
      </c>
      <c r="E171" s="20" t="s">
        <v>1750</v>
      </c>
      <c r="F171" s="412" t="s">
        <v>1752</v>
      </c>
      <c r="G171" s="24" t="s">
        <v>1218</v>
      </c>
      <c r="H171" s="21" t="s">
        <v>668</v>
      </c>
      <c r="I171" s="85" t="s">
        <v>313</v>
      </c>
      <c r="J171" s="97" t="s">
        <v>1624</v>
      </c>
      <c r="K171" s="240"/>
      <c r="L171" s="24">
        <v>0.74</v>
      </c>
      <c r="M171" s="21">
        <v>22.4</v>
      </c>
      <c r="N171" s="21">
        <v>15</v>
      </c>
      <c r="O171" s="21">
        <v>7.4</v>
      </c>
      <c r="P171" s="21">
        <v>0.002486</v>
      </c>
      <c r="Q171" s="194">
        <f t="shared" si="22"/>
        <v>0</v>
      </c>
      <c r="R171" s="504">
        <v>72.7</v>
      </c>
      <c r="S171" s="21" t="s">
        <v>448</v>
      </c>
      <c r="T171" s="40">
        <f t="shared" si="20"/>
        <v>0</v>
      </c>
      <c r="U171" s="21" t="s">
        <v>1335</v>
      </c>
      <c r="V171" s="265" t="s">
        <v>1580</v>
      </c>
      <c r="W171" s="85"/>
      <c r="X171" s="136">
        <v>3822000000</v>
      </c>
    </row>
    <row r="172" spans="1:24" ht="39.75" customHeight="1">
      <c r="A172" s="556"/>
      <c r="B172" s="39">
        <v>106623</v>
      </c>
      <c r="C172" s="22" t="s">
        <v>1400</v>
      </c>
      <c r="D172" s="36" t="s">
        <v>311</v>
      </c>
      <c r="E172" s="20">
        <v>1</v>
      </c>
      <c r="F172" s="412" t="s">
        <v>1103</v>
      </c>
      <c r="G172" s="24" t="s">
        <v>1218</v>
      </c>
      <c r="H172" s="21" t="s">
        <v>668</v>
      </c>
      <c r="I172" s="85" t="s">
        <v>313</v>
      </c>
      <c r="J172" s="97"/>
      <c r="K172" s="240"/>
      <c r="L172" s="24">
        <v>0.06</v>
      </c>
      <c r="M172" s="21">
        <v>17.6</v>
      </c>
      <c r="N172" s="21">
        <v>10.6</v>
      </c>
      <c r="O172" s="21">
        <v>8.2</v>
      </c>
      <c r="P172" s="21">
        <v>0.00152</v>
      </c>
      <c r="Q172" s="194">
        <f t="shared" si="22"/>
        <v>0</v>
      </c>
      <c r="R172" s="504">
        <v>55</v>
      </c>
      <c r="S172" s="21" t="s">
        <v>448</v>
      </c>
      <c r="T172" s="40">
        <f t="shared" si="20"/>
        <v>0</v>
      </c>
      <c r="U172" s="21" t="s">
        <v>1337</v>
      </c>
      <c r="V172" s="265" t="s">
        <v>1580</v>
      </c>
      <c r="W172" s="85"/>
      <c r="X172" s="136">
        <v>3821000000</v>
      </c>
    </row>
    <row r="173" spans="1:24" ht="67.5" customHeight="1">
      <c r="A173" s="556"/>
      <c r="B173" s="39">
        <v>106582</v>
      </c>
      <c r="C173" s="22" t="s">
        <v>1753</v>
      </c>
      <c r="D173" s="36" t="s">
        <v>311</v>
      </c>
      <c r="E173" s="20" t="s">
        <v>1862</v>
      </c>
      <c r="F173" s="426" t="s">
        <v>593</v>
      </c>
      <c r="G173" s="24" t="s">
        <v>1213</v>
      </c>
      <c r="H173" s="21" t="s">
        <v>668</v>
      </c>
      <c r="I173" s="85" t="s">
        <v>313</v>
      </c>
      <c r="J173" s="97" t="s">
        <v>1244</v>
      </c>
      <c r="K173" s="240"/>
      <c r="L173" s="24">
        <v>0.5</v>
      </c>
      <c r="M173" s="21">
        <v>14</v>
      </c>
      <c r="N173" s="21">
        <v>6.6</v>
      </c>
      <c r="O173" s="21">
        <v>15.6</v>
      </c>
      <c r="P173" s="21">
        <v>0.001441</v>
      </c>
      <c r="Q173" s="194">
        <f t="shared" si="22"/>
        <v>0</v>
      </c>
      <c r="R173" s="504">
        <v>65.8</v>
      </c>
      <c r="S173" s="21" t="s">
        <v>448</v>
      </c>
      <c r="T173" s="40">
        <f t="shared" si="20"/>
        <v>0</v>
      </c>
      <c r="U173" s="21" t="s">
        <v>1338</v>
      </c>
      <c r="V173" s="265" t="s">
        <v>1684</v>
      </c>
      <c r="W173" s="85"/>
      <c r="X173" s="136">
        <v>3821000000</v>
      </c>
    </row>
    <row r="174" spans="1:24" ht="121.5" customHeight="1">
      <c r="A174" s="556"/>
      <c r="B174" s="39">
        <v>106033</v>
      </c>
      <c r="C174" s="22" t="s">
        <v>1401</v>
      </c>
      <c r="D174" s="36" t="s">
        <v>311</v>
      </c>
      <c r="E174" s="20" t="s">
        <v>1836</v>
      </c>
      <c r="F174" s="412" t="s">
        <v>721</v>
      </c>
      <c r="G174" s="24" t="s">
        <v>1218</v>
      </c>
      <c r="H174" s="21" t="s">
        <v>668</v>
      </c>
      <c r="I174" s="85" t="s">
        <v>313</v>
      </c>
      <c r="J174" s="97"/>
      <c r="K174" s="240"/>
      <c r="L174" s="24">
        <v>0.46</v>
      </c>
      <c r="M174" s="143"/>
      <c r="N174" s="143"/>
      <c r="O174" s="143"/>
      <c r="P174" s="21">
        <v>0.00153</v>
      </c>
      <c r="Q174" s="194">
        <f>P174*K174</f>
        <v>0</v>
      </c>
      <c r="R174" s="504">
        <v>90.6</v>
      </c>
      <c r="S174" s="21" t="s">
        <v>448</v>
      </c>
      <c r="T174" s="40">
        <f>IF(S174="USD",R174*K174,R174*K174*1.25)</f>
        <v>0</v>
      </c>
      <c r="U174" s="21" t="s">
        <v>1349</v>
      </c>
      <c r="V174" s="265" t="s">
        <v>1580</v>
      </c>
      <c r="W174" s="85"/>
      <c r="X174" s="136">
        <v>3822000000</v>
      </c>
    </row>
    <row r="175" spans="1:24" ht="111" customHeight="1">
      <c r="A175" s="556"/>
      <c r="B175" s="39">
        <v>106037</v>
      </c>
      <c r="C175" s="22" t="s">
        <v>1756</v>
      </c>
      <c r="D175" s="36" t="s">
        <v>311</v>
      </c>
      <c r="E175" s="20" t="s">
        <v>1755</v>
      </c>
      <c r="F175" s="412" t="s">
        <v>1754</v>
      </c>
      <c r="G175" s="24" t="s">
        <v>1221</v>
      </c>
      <c r="H175" s="21" t="s">
        <v>668</v>
      </c>
      <c r="I175" s="100" t="s">
        <v>317</v>
      </c>
      <c r="J175" s="97" t="s">
        <v>1244</v>
      </c>
      <c r="K175" s="240"/>
      <c r="L175" s="24">
        <v>2.35</v>
      </c>
      <c r="M175" s="21">
        <v>21</v>
      </c>
      <c r="N175" s="21">
        <v>21</v>
      </c>
      <c r="O175" s="21">
        <v>18</v>
      </c>
      <c r="P175" s="21">
        <v>0.007938</v>
      </c>
      <c r="Q175" s="194">
        <f>P175*K175</f>
        <v>0</v>
      </c>
      <c r="R175" s="504">
        <v>81.5</v>
      </c>
      <c r="S175" s="21" t="s">
        <v>448</v>
      </c>
      <c r="T175" s="40">
        <f>IF(S175="USD",R175*K175,R175*K175*1.25)</f>
        <v>0</v>
      </c>
      <c r="U175" s="21" t="s">
        <v>1336</v>
      </c>
      <c r="V175" s="265" t="s">
        <v>1580</v>
      </c>
      <c r="W175" s="85" t="s">
        <v>1471</v>
      </c>
      <c r="X175" s="136">
        <v>3821000000</v>
      </c>
    </row>
    <row r="176" spans="1:24" ht="87" customHeight="1">
      <c r="A176" s="556"/>
      <c r="B176" s="39">
        <v>106017</v>
      </c>
      <c r="C176" s="22" t="s">
        <v>456</v>
      </c>
      <c r="D176" s="36" t="s">
        <v>311</v>
      </c>
      <c r="E176" s="20">
        <v>1</v>
      </c>
      <c r="F176" s="412" t="s">
        <v>720</v>
      </c>
      <c r="G176" s="24" t="s">
        <v>1220</v>
      </c>
      <c r="H176" s="21" t="s">
        <v>668</v>
      </c>
      <c r="I176" s="105" t="s">
        <v>595</v>
      </c>
      <c r="J176" s="97"/>
      <c r="K176" s="240"/>
      <c r="L176" s="24">
        <v>0.76</v>
      </c>
      <c r="M176" s="21">
        <v>27.8</v>
      </c>
      <c r="N176" s="21">
        <v>20.6</v>
      </c>
      <c r="O176" s="21">
        <v>18.2</v>
      </c>
      <c r="P176" s="21">
        <v>0.010423</v>
      </c>
      <c r="Q176" s="194">
        <f t="shared" si="22"/>
        <v>0</v>
      </c>
      <c r="R176" s="504">
        <v>850</v>
      </c>
      <c r="S176" s="21" t="s">
        <v>448</v>
      </c>
      <c r="T176" s="40">
        <f t="shared" si="20"/>
        <v>0</v>
      </c>
      <c r="U176" s="21" t="s">
        <v>1339</v>
      </c>
      <c r="V176" s="265" t="s">
        <v>1580</v>
      </c>
      <c r="W176" s="85"/>
      <c r="X176" s="136">
        <v>9027809100</v>
      </c>
    </row>
    <row r="177" spans="1:24" ht="47.25">
      <c r="A177" s="556"/>
      <c r="B177" s="39">
        <v>106021</v>
      </c>
      <c r="C177" s="22" t="s">
        <v>453</v>
      </c>
      <c r="D177" s="36" t="s">
        <v>311</v>
      </c>
      <c r="E177" s="20" t="s">
        <v>1863</v>
      </c>
      <c r="F177" s="426" t="s">
        <v>453</v>
      </c>
      <c r="G177" s="24" t="s">
        <v>662</v>
      </c>
      <c r="H177" s="21" t="s">
        <v>668</v>
      </c>
      <c r="I177" s="105" t="s">
        <v>595</v>
      </c>
      <c r="J177" s="97"/>
      <c r="K177" s="240"/>
      <c r="L177" s="24">
        <v>0.0314</v>
      </c>
      <c r="M177" s="35">
        <v>30.4</v>
      </c>
      <c r="N177" s="35">
        <v>18.4</v>
      </c>
      <c r="O177" s="35">
        <v>4.5</v>
      </c>
      <c r="P177" s="21">
        <v>0.00279</v>
      </c>
      <c r="Q177" s="194">
        <f>P177*K177</f>
        <v>0</v>
      </c>
      <c r="R177" s="504">
        <v>36</v>
      </c>
      <c r="S177" s="21" t="s">
        <v>448</v>
      </c>
      <c r="T177" s="40">
        <f>IF(S177="USD",R177*K177,R177*K177*1.25)</f>
        <v>0</v>
      </c>
      <c r="U177" s="21" t="s">
        <v>1342</v>
      </c>
      <c r="V177" s="265" t="s">
        <v>1684</v>
      </c>
      <c r="W177" s="85"/>
      <c r="X177" s="136">
        <v>3923909000</v>
      </c>
    </row>
    <row r="178" spans="1:24" ht="47.25">
      <c r="A178" s="556"/>
      <c r="B178" s="39">
        <v>106020</v>
      </c>
      <c r="C178" s="22" t="s">
        <v>454</v>
      </c>
      <c r="D178" s="36" t="s">
        <v>311</v>
      </c>
      <c r="E178" s="20" t="s">
        <v>1863</v>
      </c>
      <c r="F178" s="426" t="s">
        <v>454</v>
      </c>
      <c r="G178" s="24" t="s">
        <v>662</v>
      </c>
      <c r="H178" s="21" t="s">
        <v>668</v>
      </c>
      <c r="I178" s="105" t="s">
        <v>595</v>
      </c>
      <c r="J178" s="97"/>
      <c r="K178" s="240"/>
      <c r="L178" s="24">
        <v>0.0187</v>
      </c>
      <c r="M178" s="25">
        <v>16.7</v>
      </c>
      <c r="N178" s="25">
        <v>10.1</v>
      </c>
      <c r="O178" s="25">
        <v>3</v>
      </c>
      <c r="P178" s="21">
        <v>0.000506</v>
      </c>
      <c r="Q178" s="194">
        <f>P178*K178</f>
        <v>0</v>
      </c>
      <c r="R178" s="504">
        <v>36</v>
      </c>
      <c r="S178" s="21" t="s">
        <v>448</v>
      </c>
      <c r="T178" s="40">
        <f>IF(S178="USD",R178*K178,R178*K178*1.25)</f>
        <v>0</v>
      </c>
      <c r="U178" s="21" t="s">
        <v>1341</v>
      </c>
      <c r="V178" s="265" t="s">
        <v>1684</v>
      </c>
      <c r="W178" s="85"/>
      <c r="X178" s="136">
        <v>3923909000</v>
      </c>
    </row>
    <row r="179" spans="1:24" ht="47.25">
      <c r="A179" s="556"/>
      <c r="B179" s="39">
        <v>106019</v>
      </c>
      <c r="C179" s="22" t="s">
        <v>455</v>
      </c>
      <c r="D179" s="36" t="s">
        <v>311</v>
      </c>
      <c r="E179" s="20" t="s">
        <v>1863</v>
      </c>
      <c r="F179" s="426" t="s">
        <v>455</v>
      </c>
      <c r="G179" s="24" t="s">
        <v>662</v>
      </c>
      <c r="H179" s="21" t="s">
        <v>668</v>
      </c>
      <c r="I179" s="105" t="s">
        <v>595</v>
      </c>
      <c r="J179" s="97"/>
      <c r="K179" s="240"/>
      <c r="L179" s="24">
        <v>0.0261</v>
      </c>
      <c r="M179" s="79">
        <v>16.7</v>
      </c>
      <c r="N179" s="79">
        <v>10.1</v>
      </c>
      <c r="O179" s="79">
        <v>3</v>
      </c>
      <c r="P179" s="21">
        <v>0.000506</v>
      </c>
      <c r="Q179" s="194">
        <f t="shared" si="22"/>
        <v>0</v>
      </c>
      <c r="R179" s="504">
        <v>36</v>
      </c>
      <c r="S179" s="21" t="s">
        <v>448</v>
      </c>
      <c r="T179" s="40">
        <f t="shared" si="20"/>
        <v>0</v>
      </c>
      <c r="U179" s="21" t="s">
        <v>1340</v>
      </c>
      <c r="V179" s="265" t="s">
        <v>1684</v>
      </c>
      <c r="W179" s="85"/>
      <c r="X179" s="136">
        <v>3923909000</v>
      </c>
    </row>
    <row r="180" spans="1:24" ht="47.25">
      <c r="A180" s="556"/>
      <c r="B180" s="39">
        <v>106018</v>
      </c>
      <c r="C180" s="22" t="s">
        <v>458</v>
      </c>
      <c r="D180" s="36" t="s">
        <v>311</v>
      </c>
      <c r="E180" s="20" t="s">
        <v>1863</v>
      </c>
      <c r="F180" s="426" t="s">
        <v>458</v>
      </c>
      <c r="G180" s="24" t="s">
        <v>662</v>
      </c>
      <c r="H180" s="21" t="s">
        <v>668</v>
      </c>
      <c r="I180" s="105" t="s">
        <v>595</v>
      </c>
      <c r="J180" s="97"/>
      <c r="K180" s="240"/>
      <c r="L180" s="24">
        <v>0.0375</v>
      </c>
      <c r="M180" s="21">
        <v>14.6</v>
      </c>
      <c r="N180" s="21">
        <v>3.8</v>
      </c>
      <c r="O180" s="21">
        <v>4.4</v>
      </c>
      <c r="P180" s="21">
        <v>0.000244</v>
      </c>
      <c r="Q180" s="194">
        <f>P180*K180</f>
        <v>0</v>
      </c>
      <c r="R180" s="504">
        <v>36</v>
      </c>
      <c r="S180" s="21" t="s">
        <v>448</v>
      </c>
      <c r="T180" s="40">
        <f>IF(S180="USD",R180*K180,R180*K180*1.25)</f>
        <v>0</v>
      </c>
      <c r="U180" s="21" t="s">
        <v>1331</v>
      </c>
      <c r="V180" s="265" t="s">
        <v>1684</v>
      </c>
      <c r="W180" s="85"/>
      <c r="X180" s="136">
        <v>3923909000</v>
      </c>
    </row>
    <row r="181" spans="1:24" ht="47.25">
      <c r="A181" s="556"/>
      <c r="B181" s="39">
        <v>106022</v>
      </c>
      <c r="C181" s="22" t="s">
        <v>452</v>
      </c>
      <c r="D181" s="36" t="s">
        <v>311</v>
      </c>
      <c r="E181" s="20" t="s">
        <v>1863</v>
      </c>
      <c r="F181" s="426" t="s">
        <v>452</v>
      </c>
      <c r="G181" s="24" t="s">
        <v>662</v>
      </c>
      <c r="H181" s="21" t="s">
        <v>668</v>
      </c>
      <c r="I181" s="105" t="s">
        <v>595</v>
      </c>
      <c r="J181" s="97"/>
      <c r="K181" s="240"/>
      <c r="L181" s="24">
        <v>0.0575</v>
      </c>
      <c r="M181" s="21">
        <v>25.4</v>
      </c>
      <c r="N181" s="21">
        <v>15.2</v>
      </c>
      <c r="O181" s="21">
        <v>3.1</v>
      </c>
      <c r="P181" s="21">
        <v>0.001197</v>
      </c>
      <c r="Q181" s="194">
        <f t="shared" si="22"/>
        <v>0</v>
      </c>
      <c r="R181" s="504">
        <v>36</v>
      </c>
      <c r="S181" s="21" t="s">
        <v>448</v>
      </c>
      <c r="T181" s="40">
        <f t="shared" si="20"/>
        <v>0</v>
      </c>
      <c r="U181" s="21" t="s">
        <v>1343</v>
      </c>
      <c r="V181" s="265" t="s">
        <v>1684</v>
      </c>
      <c r="W181" s="85"/>
      <c r="X181" s="136">
        <v>3923909000</v>
      </c>
    </row>
    <row r="182" spans="1:24" s="8" customFormat="1" ht="47.25">
      <c r="A182" s="556"/>
      <c r="B182" s="43">
        <v>106616</v>
      </c>
      <c r="C182" s="23" t="s">
        <v>1772</v>
      </c>
      <c r="D182" s="36" t="s">
        <v>311</v>
      </c>
      <c r="E182" s="21">
        <v>1</v>
      </c>
      <c r="F182" s="412" t="s">
        <v>1771</v>
      </c>
      <c r="G182" s="24" t="s">
        <v>662</v>
      </c>
      <c r="H182" s="21" t="s">
        <v>668</v>
      </c>
      <c r="I182" s="105" t="s">
        <v>595</v>
      </c>
      <c r="J182" s="97"/>
      <c r="K182" s="252"/>
      <c r="L182" s="24">
        <v>0.1545</v>
      </c>
      <c r="M182" s="21">
        <v>20</v>
      </c>
      <c r="N182" s="21">
        <v>1.8</v>
      </c>
      <c r="O182" s="21">
        <v>8.6</v>
      </c>
      <c r="P182" s="21">
        <v>0.00237</v>
      </c>
      <c r="Q182" s="194">
        <f t="shared" si="22"/>
        <v>0</v>
      </c>
      <c r="R182" s="504">
        <v>95.62</v>
      </c>
      <c r="S182" s="21" t="s">
        <v>448</v>
      </c>
      <c r="T182" s="40">
        <f t="shared" si="20"/>
        <v>0</v>
      </c>
      <c r="U182" s="21" t="s">
        <v>1345</v>
      </c>
      <c r="V182" s="265" t="s">
        <v>1684</v>
      </c>
      <c r="W182" s="85"/>
      <c r="X182" s="136"/>
    </row>
    <row r="183" spans="1:24" s="8" customFormat="1" ht="47.25">
      <c r="A183" s="556"/>
      <c r="B183" s="43">
        <v>106617</v>
      </c>
      <c r="C183" s="23" t="s">
        <v>1774</v>
      </c>
      <c r="D183" s="36" t="s">
        <v>311</v>
      </c>
      <c r="E183" s="21">
        <v>1</v>
      </c>
      <c r="F183" s="412" t="s">
        <v>1773</v>
      </c>
      <c r="G183" s="24" t="s">
        <v>662</v>
      </c>
      <c r="H183" s="21" t="s">
        <v>668</v>
      </c>
      <c r="I183" s="105" t="s">
        <v>595</v>
      </c>
      <c r="J183" s="97"/>
      <c r="K183" s="252"/>
      <c r="L183" s="24">
        <v>0.0111</v>
      </c>
      <c r="M183" s="79">
        <v>19.6</v>
      </c>
      <c r="N183" s="79">
        <v>13.3</v>
      </c>
      <c r="O183" s="79">
        <v>0.5</v>
      </c>
      <c r="P183" s="21">
        <v>0.00013</v>
      </c>
      <c r="Q183" s="194">
        <f t="shared" si="22"/>
        <v>0</v>
      </c>
      <c r="R183" s="504">
        <v>58.2</v>
      </c>
      <c r="S183" s="21" t="s">
        <v>448</v>
      </c>
      <c r="T183" s="40">
        <f t="shared" si="20"/>
        <v>0</v>
      </c>
      <c r="U183" s="21" t="s">
        <v>1346</v>
      </c>
      <c r="V183" s="265" t="s">
        <v>1684</v>
      </c>
      <c r="W183" s="85"/>
      <c r="X183" s="136"/>
    </row>
    <row r="184" spans="1:24" s="8" customFormat="1" ht="47.25">
      <c r="A184" s="556"/>
      <c r="B184" s="43">
        <v>106618</v>
      </c>
      <c r="C184" s="23" t="s">
        <v>1776</v>
      </c>
      <c r="D184" s="36" t="s">
        <v>311</v>
      </c>
      <c r="E184" s="21" t="s">
        <v>1840</v>
      </c>
      <c r="F184" s="412" t="s">
        <v>1775</v>
      </c>
      <c r="G184" s="24" t="s">
        <v>662</v>
      </c>
      <c r="H184" s="21" t="s">
        <v>668</v>
      </c>
      <c r="I184" s="105" t="s">
        <v>595</v>
      </c>
      <c r="J184" s="97"/>
      <c r="K184" s="252"/>
      <c r="L184" s="24">
        <v>0.016</v>
      </c>
      <c r="M184" s="25">
        <v>1.5</v>
      </c>
      <c r="N184" s="25">
        <v>12.5</v>
      </c>
      <c r="O184" s="25">
        <v>19</v>
      </c>
      <c r="P184" s="21">
        <v>0.00035</v>
      </c>
      <c r="Q184" s="194">
        <f t="shared" si="22"/>
        <v>0</v>
      </c>
      <c r="R184" s="504">
        <v>640</v>
      </c>
      <c r="S184" s="21" t="s">
        <v>448</v>
      </c>
      <c r="T184" s="40">
        <f t="shared" si="20"/>
        <v>0</v>
      </c>
      <c r="U184" s="21" t="s">
        <v>1347</v>
      </c>
      <c r="V184" s="265" t="s">
        <v>1684</v>
      </c>
      <c r="W184" s="85"/>
      <c r="X184" s="136"/>
    </row>
    <row r="185" spans="1:24" s="8" customFormat="1" ht="42.75" customHeight="1">
      <c r="A185" s="556"/>
      <c r="B185" s="43">
        <v>106619</v>
      </c>
      <c r="C185" s="23" t="s">
        <v>1778</v>
      </c>
      <c r="D185" s="36" t="s">
        <v>311</v>
      </c>
      <c r="E185" s="21">
        <v>1</v>
      </c>
      <c r="F185" s="412" t="s">
        <v>1777</v>
      </c>
      <c r="G185" s="24" t="s">
        <v>1220</v>
      </c>
      <c r="H185" s="21" t="s">
        <v>668</v>
      </c>
      <c r="I185" s="105" t="s">
        <v>595</v>
      </c>
      <c r="J185" s="97"/>
      <c r="K185" s="252"/>
      <c r="L185" s="24">
        <v>0.1247</v>
      </c>
      <c r="M185" s="143">
        <v>20</v>
      </c>
      <c r="N185" s="143">
        <v>13.8</v>
      </c>
      <c r="O185" s="143">
        <v>8.6</v>
      </c>
      <c r="P185" s="21">
        <v>0.00237</v>
      </c>
      <c r="Q185" s="194">
        <f t="shared" si="22"/>
        <v>0</v>
      </c>
      <c r="R185" s="504">
        <v>150.95</v>
      </c>
      <c r="S185" s="21" t="s">
        <v>448</v>
      </c>
      <c r="T185" s="40">
        <f t="shared" si="20"/>
        <v>0</v>
      </c>
      <c r="U185" s="21" t="s">
        <v>1348</v>
      </c>
      <c r="V185" s="265" t="s">
        <v>1580</v>
      </c>
      <c r="W185" s="85"/>
      <c r="X185" s="136"/>
    </row>
    <row r="186" spans="1:24" ht="66" customHeight="1">
      <c r="A186" s="556"/>
      <c r="B186" s="77">
        <v>106036</v>
      </c>
      <c r="C186" s="78" t="s">
        <v>1793</v>
      </c>
      <c r="D186" s="20" t="s">
        <v>311</v>
      </c>
      <c r="E186" s="76" t="s">
        <v>1837</v>
      </c>
      <c r="F186" s="411" t="s">
        <v>722</v>
      </c>
      <c r="G186" s="115" t="s">
        <v>1218</v>
      </c>
      <c r="H186" s="79" t="s">
        <v>668</v>
      </c>
      <c r="I186" s="105" t="s">
        <v>595</v>
      </c>
      <c r="J186" s="99"/>
      <c r="K186" s="241"/>
      <c r="L186" s="115">
        <v>0.42</v>
      </c>
      <c r="M186" s="139">
        <v>12.4</v>
      </c>
      <c r="N186" s="139">
        <v>11.4</v>
      </c>
      <c r="O186" s="139">
        <v>12.6</v>
      </c>
      <c r="P186" s="79">
        <v>0.001781</v>
      </c>
      <c r="Q186" s="195">
        <f t="shared" si="22"/>
        <v>0</v>
      </c>
      <c r="R186" s="508">
        <v>53.55</v>
      </c>
      <c r="S186" s="79" t="s">
        <v>448</v>
      </c>
      <c r="T186" s="40">
        <f t="shared" si="20"/>
        <v>0</v>
      </c>
      <c r="U186" s="79" t="s">
        <v>1350</v>
      </c>
      <c r="V186" s="265" t="s">
        <v>1580</v>
      </c>
      <c r="W186" s="105"/>
      <c r="X186" s="308">
        <v>3821000000</v>
      </c>
    </row>
    <row r="187" spans="1:24" ht="47.25">
      <c r="A187" s="556"/>
      <c r="B187" s="39">
        <v>106473</v>
      </c>
      <c r="C187" s="22" t="s">
        <v>1099</v>
      </c>
      <c r="D187" s="36" t="s">
        <v>311</v>
      </c>
      <c r="E187" s="20">
        <v>1</v>
      </c>
      <c r="F187" s="426" t="s">
        <v>460</v>
      </c>
      <c r="G187" s="24" t="s">
        <v>662</v>
      </c>
      <c r="H187" s="21" t="s">
        <v>668</v>
      </c>
      <c r="I187" s="105" t="s">
        <v>595</v>
      </c>
      <c r="J187" s="97"/>
      <c r="K187" s="240"/>
      <c r="L187" s="24">
        <v>0.13</v>
      </c>
      <c r="M187" s="21">
        <v>26</v>
      </c>
      <c r="N187" s="21">
        <v>21</v>
      </c>
      <c r="O187" s="21">
        <v>6</v>
      </c>
      <c r="P187" s="21">
        <v>0.00327</v>
      </c>
      <c r="Q187" s="194">
        <f>P187*K187</f>
        <v>0</v>
      </c>
      <c r="R187" s="504">
        <v>52.2</v>
      </c>
      <c r="S187" s="21" t="s">
        <v>448</v>
      </c>
      <c r="T187" s="40">
        <f>IF(S187="USD",R187*K187,R187*K187*1.25)</f>
        <v>0</v>
      </c>
      <c r="U187" s="21" t="s">
        <v>1328</v>
      </c>
      <c r="V187" s="265" t="s">
        <v>1684</v>
      </c>
      <c r="W187" s="85"/>
      <c r="X187" s="136"/>
    </row>
    <row r="188" spans="1:24" ht="56.25" customHeight="1">
      <c r="A188" s="556"/>
      <c r="B188" s="39">
        <v>106474</v>
      </c>
      <c r="C188" s="22" t="s">
        <v>1100</v>
      </c>
      <c r="D188" s="36" t="s">
        <v>311</v>
      </c>
      <c r="E188" s="20">
        <v>1</v>
      </c>
      <c r="F188" s="426" t="s">
        <v>459</v>
      </c>
      <c r="G188" s="24" t="s">
        <v>662</v>
      </c>
      <c r="H188" s="21" t="s">
        <v>668</v>
      </c>
      <c r="I188" s="105" t="s">
        <v>595</v>
      </c>
      <c r="J188" s="97"/>
      <c r="K188" s="240"/>
      <c r="L188" s="24">
        <v>0.1</v>
      </c>
      <c r="M188" s="21">
        <v>30.4</v>
      </c>
      <c r="N188" s="21">
        <v>18.4</v>
      </c>
      <c r="O188" s="21">
        <v>5</v>
      </c>
      <c r="P188" s="21">
        <v>0.00279</v>
      </c>
      <c r="Q188" s="194">
        <f>P188*K188</f>
        <v>0</v>
      </c>
      <c r="R188" s="504">
        <v>70.43</v>
      </c>
      <c r="S188" s="21" t="s">
        <v>448</v>
      </c>
      <c r="T188" s="40">
        <f>IF(S188="USD",R188*K188,R188*K188*1.25)</f>
        <v>0</v>
      </c>
      <c r="U188" s="21" t="s">
        <v>1329</v>
      </c>
      <c r="V188" s="265" t="s">
        <v>1684</v>
      </c>
      <c r="W188" s="85"/>
      <c r="X188" s="136"/>
    </row>
    <row r="189" spans="1:24" ht="54" customHeight="1">
      <c r="A189" s="556"/>
      <c r="B189" s="39">
        <v>106452</v>
      </c>
      <c r="C189" s="22" t="s">
        <v>1101</v>
      </c>
      <c r="D189" s="36" t="s">
        <v>311</v>
      </c>
      <c r="E189" s="25">
        <v>1</v>
      </c>
      <c r="F189" s="426" t="s">
        <v>457</v>
      </c>
      <c r="G189" s="24" t="s">
        <v>662</v>
      </c>
      <c r="H189" s="21" t="s">
        <v>668</v>
      </c>
      <c r="I189" s="105" t="s">
        <v>595</v>
      </c>
      <c r="J189" s="97"/>
      <c r="K189" s="240"/>
      <c r="L189" s="24">
        <v>0.945</v>
      </c>
      <c r="M189" s="21">
        <v>46.8</v>
      </c>
      <c r="N189" s="21">
        <v>22.6</v>
      </c>
      <c r="O189" s="21">
        <v>12.8</v>
      </c>
      <c r="P189" s="21">
        <v>0.01353</v>
      </c>
      <c r="Q189" s="194">
        <f>P189*K189</f>
        <v>0</v>
      </c>
      <c r="R189" s="504">
        <v>135</v>
      </c>
      <c r="S189" s="21" t="s">
        <v>448</v>
      </c>
      <c r="T189" s="40">
        <f>IF(S189="USD",R189*K189,R189*K189*1.25)</f>
        <v>0</v>
      </c>
      <c r="U189" s="21" t="s">
        <v>1332</v>
      </c>
      <c r="V189" s="265" t="s">
        <v>1684</v>
      </c>
      <c r="W189" s="85"/>
      <c r="X189" s="136"/>
    </row>
    <row r="190" spans="1:24" ht="82.5" customHeight="1">
      <c r="A190" s="556"/>
      <c r="B190" s="43">
        <v>106205</v>
      </c>
      <c r="C190" s="22" t="s">
        <v>167</v>
      </c>
      <c r="D190" s="20" t="s">
        <v>245</v>
      </c>
      <c r="E190" s="21">
        <v>1</v>
      </c>
      <c r="F190" s="412" t="s">
        <v>1246</v>
      </c>
      <c r="G190" s="24" t="s">
        <v>662</v>
      </c>
      <c r="H190" s="21" t="s">
        <v>240</v>
      </c>
      <c r="I190" s="105" t="s">
        <v>595</v>
      </c>
      <c r="J190" s="97" t="s">
        <v>1372</v>
      </c>
      <c r="K190" s="240"/>
      <c r="L190" s="66">
        <v>6</v>
      </c>
      <c r="M190" s="67">
        <v>30</v>
      </c>
      <c r="N190" s="67">
        <v>38</v>
      </c>
      <c r="O190" s="67">
        <v>62</v>
      </c>
      <c r="P190" s="32">
        <v>0.07068</v>
      </c>
      <c r="Q190" s="194">
        <f t="shared" si="22"/>
        <v>0</v>
      </c>
      <c r="R190" s="489">
        <v>1685.61</v>
      </c>
      <c r="S190" s="33" t="s">
        <v>448</v>
      </c>
      <c r="T190" s="40">
        <f t="shared" si="20"/>
        <v>0</v>
      </c>
      <c r="U190" s="21" t="s">
        <v>682</v>
      </c>
      <c r="V190" s="21" t="s">
        <v>1077</v>
      </c>
      <c r="W190" s="85"/>
      <c r="X190" s="136">
        <v>85394900</v>
      </c>
    </row>
    <row r="191" spans="1:24" ht="43.5" customHeight="1">
      <c r="A191" s="556"/>
      <c r="B191" s="39">
        <v>106468</v>
      </c>
      <c r="C191" s="22" t="s">
        <v>223</v>
      </c>
      <c r="D191" s="36" t="s">
        <v>245</v>
      </c>
      <c r="E191" s="20">
        <v>1</v>
      </c>
      <c r="F191" s="412" t="s">
        <v>344</v>
      </c>
      <c r="G191" s="24" t="s">
        <v>1222</v>
      </c>
      <c r="H191" s="21" t="s">
        <v>240</v>
      </c>
      <c r="I191" s="105" t="s">
        <v>595</v>
      </c>
      <c r="J191" s="97"/>
      <c r="K191" s="240"/>
      <c r="L191" s="58">
        <v>0.2</v>
      </c>
      <c r="M191" s="67">
        <v>15</v>
      </c>
      <c r="N191" s="67">
        <v>10</v>
      </c>
      <c r="O191" s="67">
        <v>5</v>
      </c>
      <c r="P191" s="32">
        <v>0.00075</v>
      </c>
      <c r="Q191" s="194">
        <f t="shared" si="22"/>
        <v>0</v>
      </c>
      <c r="R191" s="489">
        <v>228.91</v>
      </c>
      <c r="S191" s="33" t="s">
        <v>448</v>
      </c>
      <c r="T191" s="40">
        <f t="shared" si="20"/>
        <v>0</v>
      </c>
      <c r="U191" s="21" t="s">
        <v>684</v>
      </c>
      <c r="V191" s="21" t="s">
        <v>1080</v>
      </c>
      <c r="W191" s="85"/>
      <c r="X191" s="136">
        <v>38220000</v>
      </c>
    </row>
    <row r="192" spans="1:24" ht="46.5" customHeight="1">
      <c r="A192" s="556"/>
      <c r="B192" s="39">
        <v>106115</v>
      </c>
      <c r="C192" s="22" t="s">
        <v>200</v>
      </c>
      <c r="D192" s="36" t="s">
        <v>245</v>
      </c>
      <c r="E192" s="20">
        <v>1</v>
      </c>
      <c r="F192" s="412" t="s">
        <v>303</v>
      </c>
      <c r="G192" s="24" t="s">
        <v>662</v>
      </c>
      <c r="H192" s="21" t="s">
        <v>240</v>
      </c>
      <c r="I192" s="105" t="s">
        <v>595</v>
      </c>
      <c r="J192" s="97"/>
      <c r="K192" s="240"/>
      <c r="L192" s="58">
        <v>1.2</v>
      </c>
      <c r="M192" s="67">
        <v>43</v>
      </c>
      <c r="N192" s="67">
        <v>17</v>
      </c>
      <c r="O192" s="67">
        <v>15</v>
      </c>
      <c r="P192" s="32">
        <v>0.010965</v>
      </c>
      <c r="Q192" s="194">
        <f t="shared" si="22"/>
        <v>0</v>
      </c>
      <c r="R192" s="489">
        <v>440.72</v>
      </c>
      <c r="S192" s="33" t="s">
        <v>448</v>
      </c>
      <c r="T192" s="40">
        <f t="shared" si="20"/>
        <v>0</v>
      </c>
      <c r="U192" s="21" t="s">
        <v>689</v>
      </c>
      <c r="V192" s="21"/>
      <c r="W192" s="85"/>
      <c r="X192" s="136">
        <v>84798997</v>
      </c>
    </row>
    <row r="193" spans="1:24" ht="78.75" customHeight="1">
      <c r="A193" s="556"/>
      <c r="B193" s="39">
        <v>106180</v>
      </c>
      <c r="C193" s="22" t="s">
        <v>171</v>
      </c>
      <c r="D193" s="36" t="s">
        <v>245</v>
      </c>
      <c r="E193" s="20">
        <v>1</v>
      </c>
      <c r="F193" s="412" t="s">
        <v>1558</v>
      </c>
      <c r="G193" s="24" t="s">
        <v>662</v>
      </c>
      <c r="H193" s="21" t="s">
        <v>240</v>
      </c>
      <c r="I193" s="105" t="s">
        <v>595</v>
      </c>
      <c r="J193" s="97"/>
      <c r="K193" s="240"/>
      <c r="L193" s="58">
        <v>2</v>
      </c>
      <c r="M193" s="67">
        <v>20</v>
      </c>
      <c r="N193" s="67">
        <v>20</v>
      </c>
      <c r="O193" s="67">
        <v>35</v>
      </c>
      <c r="P193" s="32">
        <v>0.014</v>
      </c>
      <c r="Q193" s="194">
        <f t="shared" si="22"/>
        <v>0</v>
      </c>
      <c r="R193" s="489">
        <v>781.13</v>
      </c>
      <c r="S193" s="33" t="s">
        <v>448</v>
      </c>
      <c r="T193" s="40">
        <f t="shared" si="20"/>
        <v>0</v>
      </c>
      <c r="U193" s="21" t="s">
        <v>625</v>
      </c>
      <c r="V193" s="21"/>
      <c r="W193" s="85"/>
      <c r="X193" s="136">
        <v>84798997</v>
      </c>
    </row>
    <row r="194" spans="1:24" ht="39.75" customHeight="1">
      <c r="A194" s="556"/>
      <c r="B194" s="39">
        <v>106181</v>
      </c>
      <c r="C194" s="22" t="s">
        <v>187</v>
      </c>
      <c r="D194" s="36" t="s">
        <v>245</v>
      </c>
      <c r="E194" s="20" t="s">
        <v>1794</v>
      </c>
      <c r="F194" s="412" t="s">
        <v>345</v>
      </c>
      <c r="G194" s="24" t="s">
        <v>1223</v>
      </c>
      <c r="H194" s="21" t="s">
        <v>240</v>
      </c>
      <c r="I194" s="105" t="s">
        <v>595</v>
      </c>
      <c r="J194" s="97"/>
      <c r="K194" s="240"/>
      <c r="L194" s="58">
        <v>1.2</v>
      </c>
      <c r="M194" s="67">
        <v>30</v>
      </c>
      <c r="N194" s="67">
        <v>25</v>
      </c>
      <c r="O194" s="67">
        <v>25</v>
      </c>
      <c r="P194" s="32">
        <v>0.01875</v>
      </c>
      <c r="Q194" s="194">
        <f t="shared" si="22"/>
        <v>0</v>
      </c>
      <c r="R194" s="489">
        <v>197.34</v>
      </c>
      <c r="S194" s="33" t="s">
        <v>448</v>
      </c>
      <c r="T194" s="40">
        <f t="shared" si="20"/>
        <v>0</v>
      </c>
      <c r="U194" s="21" t="s">
        <v>690</v>
      </c>
      <c r="V194" s="21" t="s">
        <v>1080</v>
      </c>
      <c r="W194" s="85"/>
      <c r="X194" s="136">
        <v>39269097</v>
      </c>
    </row>
    <row r="195" spans="1:24" ht="39.75" customHeight="1">
      <c r="A195" s="556"/>
      <c r="B195" s="39">
        <v>106209</v>
      </c>
      <c r="C195" s="22" t="s">
        <v>212</v>
      </c>
      <c r="D195" s="36" t="s">
        <v>245</v>
      </c>
      <c r="E195" s="20" t="s">
        <v>1779</v>
      </c>
      <c r="F195" s="412" t="s">
        <v>1855</v>
      </c>
      <c r="G195" s="24" t="s">
        <v>1224</v>
      </c>
      <c r="H195" s="21" t="s">
        <v>240</v>
      </c>
      <c r="I195" s="105" t="s">
        <v>595</v>
      </c>
      <c r="J195" s="97"/>
      <c r="K195" s="240"/>
      <c r="L195" s="58">
        <v>2.3</v>
      </c>
      <c r="M195" s="67">
        <v>40</v>
      </c>
      <c r="N195" s="67">
        <v>21</v>
      </c>
      <c r="O195" s="67">
        <v>19</v>
      </c>
      <c r="P195" s="32">
        <v>0.01596</v>
      </c>
      <c r="Q195" s="194">
        <f t="shared" si="22"/>
        <v>0</v>
      </c>
      <c r="R195" s="489">
        <v>57.55</v>
      </c>
      <c r="S195" s="33" t="s">
        <v>448</v>
      </c>
      <c r="T195" s="40">
        <f t="shared" si="20"/>
        <v>0</v>
      </c>
      <c r="U195" s="21" t="s">
        <v>724</v>
      </c>
      <c r="V195" s="21" t="s">
        <v>1077</v>
      </c>
      <c r="W195" s="85"/>
      <c r="X195" s="136">
        <v>39269097</v>
      </c>
    </row>
    <row r="196" spans="1:24" s="5" customFormat="1" ht="39.75" customHeight="1">
      <c r="A196" s="556"/>
      <c r="B196" s="39">
        <v>106550</v>
      </c>
      <c r="C196" s="22" t="s">
        <v>211</v>
      </c>
      <c r="D196" s="36" t="s">
        <v>245</v>
      </c>
      <c r="E196" s="20" t="s">
        <v>1779</v>
      </c>
      <c r="F196" s="412" t="s">
        <v>1856</v>
      </c>
      <c r="G196" s="24" t="s">
        <v>1224</v>
      </c>
      <c r="H196" s="21" t="s">
        <v>240</v>
      </c>
      <c r="I196" s="105" t="s">
        <v>595</v>
      </c>
      <c r="J196" s="97"/>
      <c r="K196" s="240"/>
      <c r="L196" s="58">
        <v>9</v>
      </c>
      <c r="M196" s="67">
        <v>35</v>
      </c>
      <c r="N196" s="67">
        <v>25</v>
      </c>
      <c r="O196" s="67">
        <v>20</v>
      </c>
      <c r="P196" s="32">
        <v>0.0175</v>
      </c>
      <c r="Q196" s="194">
        <f t="shared" si="22"/>
        <v>0</v>
      </c>
      <c r="R196" s="489">
        <v>57.56</v>
      </c>
      <c r="S196" s="33" t="s">
        <v>448</v>
      </c>
      <c r="T196" s="40">
        <f t="shared" si="20"/>
        <v>0</v>
      </c>
      <c r="U196" s="21" t="s">
        <v>693</v>
      </c>
      <c r="V196" s="21" t="s">
        <v>1077</v>
      </c>
      <c r="W196" s="85"/>
      <c r="X196" s="136">
        <v>39269097</v>
      </c>
    </row>
    <row r="197" spans="1:24" ht="39.75" customHeight="1">
      <c r="A197" s="556"/>
      <c r="B197" s="39">
        <v>106394</v>
      </c>
      <c r="C197" s="22" t="s">
        <v>40</v>
      </c>
      <c r="D197" s="36" t="s">
        <v>245</v>
      </c>
      <c r="E197" s="20" t="s">
        <v>1789</v>
      </c>
      <c r="F197" s="412" t="s">
        <v>694</v>
      </c>
      <c r="G197" s="24" t="s">
        <v>1223</v>
      </c>
      <c r="H197" s="21" t="s">
        <v>240</v>
      </c>
      <c r="I197" s="105" t="s">
        <v>595</v>
      </c>
      <c r="J197" s="97"/>
      <c r="K197" s="240"/>
      <c r="L197" s="58">
        <v>1.5</v>
      </c>
      <c r="M197" s="67">
        <v>36</v>
      </c>
      <c r="N197" s="67">
        <v>26</v>
      </c>
      <c r="O197" s="67">
        <v>24</v>
      </c>
      <c r="P197" s="32">
        <v>0.022464</v>
      </c>
      <c r="Q197" s="194">
        <f t="shared" si="22"/>
        <v>0</v>
      </c>
      <c r="R197" s="489">
        <v>44.64</v>
      </c>
      <c r="S197" s="33" t="s">
        <v>448</v>
      </c>
      <c r="T197" s="40">
        <f t="shared" si="20"/>
        <v>0</v>
      </c>
      <c r="U197" s="21" t="s">
        <v>695</v>
      </c>
      <c r="V197" s="21" t="s">
        <v>1077</v>
      </c>
      <c r="W197" s="85"/>
      <c r="X197" s="136">
        <v>39269097</v>
      </c>
    </row>
    <row r="198" spans="1:24" ht="39.75" customHeight="1">
      <c r="A198" s="556"/>
      <c r="B198" s="39">
        <v>106351</v>
      </c>
      <c r="C198" s="22" t="s">
        <v>42</v>
      </c>
      <c r="D198" s="36" t="s">
        <v>245</v>
      </c>
      <c r="E198" s="20" t="s">
        <v>1795</v>
      </c>
      <c r="F198" s="412" t="s">
        <v>1857</v>
      </c>
      <c r="G198" s="24" t="s">
        <v>1223</v>
      </c>
      <c r="H198" s="21" t="s">
        <v>240</v>
      </c>
      <c r="I198" s="105" t="s">
        <v>595</v>
      </c>
      <c r="J198" s="97"/>
      <c r="K198" s="240"/>
      <c r="L198" s="58">
        <v>0.8</v>
      </c>
      <c r="M198" s="67">
        <v>43</v>
      </c>
      <c r="N198" s="67">
        <v>17</v>
      </c>
      <c r="O198" s="67">
        <v>11</v>
      </c>
      <c r="P198" s="32">
        <v>0.008041</v>
      </c>
      <c r="Q198" s="194">
        <f t="shared" si="22"/>
        <v>0</v>
      </c>
      <c r="R198" s="489">
        <v>3.61</v>
      </c>
      <c r="S198" s="33" t="s">
        <v>448</v>
      </c>
      <c r="T198" s="40">
        <f t="shared" si="20"/>
        <v>0</v>
      </c>
      <c r="U198" s="21" t="s">
        <v>696</v>
      </c>
      <c r="V198" s="21" t="s">
        <v>1077</v>
      </c>
      <c r="W198" s="85"/>
      <c r="X198" s="136">
        <v>90183110</v>
      </c>
    </row>
    <row r="199" spans="1:24" s="5" customFormat="1" ht="39.75" customHeight="1">
      <c r="A199" s="556"/>
      <c r="B199" s="39">
        <v>106352</v>
      </c>
      <c r="C199" s="22" t="s">
        <v>185</v>
      </c>
      <c r="D199" s="36" t="s">
        <v>245</v>
      </c>
      <c r="E199" s="20" t="s">
        <v>1795</v>
      </c>
      <c r="F199" s="412" t="s">
        <v>351</v>
      </c>
      <c r="G199" s="24" t="s">
        <v>1223</v>
      </c>
      <c r="H199" s="21" t="s">
        <v>240</v>
      </c>
      <c r="I199" s="105" t="s">
        <v>595</v>
      </c>
      <c r="J199" s="97"/>
      <c r="K199" s="240"/>
      <c r="L199" s="58">
        <v>0.3</v>
      </c>
      <c r="M199" s="140">
        <v>15.5</v>
      </c>
      <c r="N199" s="140">
        <v>10.5</v>
      </c>
      <c r="O199" s="140">
        <v>20.5</v>
      </c>
      <c r="P199" s="32">
        <v>0.003336375</v>
      </c>
      <c r="Q199" s="194">
        <f t="shared" si="22"/>
        <v>0</v>
      </c>
      <c r="R199" s="489">
        <v>120.87</v>
      </c>
      <c r="S199" s="33" t="s">
        <v>448</v>
      </c>
      <c r="T199" s="40">
        <f t="shared" si="20"/>
        <v>0</v>
      </c>
      <c r="U199" s="21" t="s">
        <v>697</v>
      </c>
      <c r="V199" s="21" t="s">
        <v>1077</v>
      </c>
      <c r="W199" s="85"/>
      <c r="X199" s="136">
        <v>84213920</v>
      </c>
    </row>
    <row r="200" spans="1:24" ht="50.25" customHeight="1">
      <c r="A200" s="556"/>
      <c r="B200" s="43">
        <v>106241</v>
      </c>
      <c r="C200" s="22" t="s">
        <v>170</v>
      </c>
      <c r="D200" s="36" t="s">
        <v>245</v>
      </c>
      <c r="E200" s="21">
        <v>1</v>
      </c>
      <c r="F200" s="412" t="s">
        <v>1247</v>
      </c>
      <c r="G200" s="24" t="s">
        <v>662</v>
      </c>
      <c r="H200" s="21" t="s">
        <v>240</v>
      </c>
      <c r="I200" s="105" t="s">
        <v>595</v>
      </c>
      <c r="J200" s="97"/>
      <c r="K200" s="240"/>
      <c r="L200" s="58">
        <v>0.2</v>
      </c>
      <c r="M200" s="67">
        <v>26</v>
      </c>
      <c r="N200" s="67">
        <v>8</v>
      </c>
      <c r="O200" s="67">
        <v>7</v>
      </c>
      <c r="P200" s="32">
        <v>0.001456</v>
      </c>
      <c r="Q200" s="194">
        <f t="shared" si="22"/>
        <v>0</v>
      </c>
      <c r="R200" s="489">
        <v>4.02</v>
      </c>
      <c r="S200" s="33" t="s">
        <v>448</v>
      </c>
      <c r="T200" s="40">
        <f t="shared" si="20"/>
        <v>0</v>
      </c>
      <c r="U200" s="21" t="s">
        <v>699</v>
      </c>
      <c r="V200" s="21" t="s">
        <v>1077</v>
      </c>
      <c r="W200" s="85"/>
      <c r="X200" s="136">
        <v>70179000</v>
      </c>
    </row>
    <row r="201" spans="1:24" ht="50.25" customHeight="1">
      <c r="A201" s="556"/>
      <c r="B201" s="43">
        <v>106230</v>
      </c>
      <c r="C201" s="22" t="s">
        <v>1897</v>
      </c>
      <c r="D201" s="36" t="s">
        <v>245</v>
      </c>
      <c r="E201" s="21">
        <v>1</v>
      </c>
      <c r="F201" s="412" t="s">
        <v>284</v>
      </c>
      <c r="G201" s="24" t="s">
        <v>662</v>
      </c>
      <c r="H201" s="21" t="s">
        <v>240</v>
      </c>
      <c r="I201" s="105" t="s">
        <v>595</v>
      </c>
      <c r="J201" s="97" t="s">
        <v>1622</v>
      </c>
      <c r="K201" s="240"/>
      <c r="L201" s="58">
        <v>0.2</v>
      </c>
      <c r="M201" s="67">
        <v>25</v>
      </c>
      <c r="N201" s="67">
        <v>8</v>
      </c>
      <c r="O201" s="67">
        <v>7</v>
      </c>
      <c r="P201" s="32">
        <v>0.0014</v>
      </c>
      <c r="Q201" s="194">
        <f t="shared" si="22"/>
        <v>0</v>
      </c>
      <c r="R201" s="489">
        <v>25.98</v>
      </c>
      <c r="S201" s="33" t="s">
        <v>448</v>
      </c>
      <c r="T201" s="40">
        <f>IF(S201="USD",R201*K201,R201*K201*1.25)</f>
        <v>0</v>
      </c>
      <c r="U201" s="21" t="s">
        <v>701</v>
      </c>
      <c r="V201" s="21" t="s">
        <v>1077</v>
      </c>
      <c r="W201" s="85"/>
      <c r="X201" s="136">
        <v>73269098</v>
      </c>
    </row>
    <row r="202" spans="1:24" ht="44.25" customHeight="1">
      <c r="A202" s="556"/>
      <c r="B202" s="43">
        <v>106114</v>
      </c>
      <c r="C202" s="22" t="s">
        <v>45</v>
      </c>
      <c r="D202" s="36" t="s">
        <v>245</v>
      </c>
      <c r="E202" s="21" t="s">
        <v>1796</v>
      </c>
      <c r="F202" s="412" t="s">
        <v>1404</v>
      </c>
      <c r="G202" s="24" t="s">
        <v>662</v>
      </c>
      <c r="H202" s="21" t="s">
        <v>240</v>
      </c>
      <c r="I202" s="105" t="s">
        <v>595</v>
      </c>
      <c r="J202" s="97"/>
      <c r="K202" s="240"/>
      <c r="L202" s="58">
        <v>4.3</v>
      </c>
      <c r="M202" s="67">
        <v>32</v>
      </c>
      <c r="N202" s="67">
        <v>50</v>
      </c>
      <c r="O202" s="67">
        <v>40</v>
      </c>
      <c r="P202" s="32">
        <v>0.064</v>
      </c>
      <c r="Q202" s="194">
        <f t="shared" si="22"/>
        <v>0</v>
      </c>
      <c r="R202" s="489">
        <v>95.31</v>
      </c>
      <c r="S202" s="33" t="s">
        <v>448</v>
      </c>
      <c r="T202" s="40">
        <f>IF(S202="USD",R202*K202,R202*K202*1.25)</f>
        <v>0</v>
      </c>
      <c r="U202" s="21" t="s">
        <v>702</v>
      </c>
      <c r="V202" s="21" t="s">
        <v>1077</v>
      </c>
      <c r="W202" s="85"/>
      <c r="X202" s="136">
        <v>70179000</v>
      </c>
    </row>
    <row r="203" spans="1:24" ht="44.25" customHeight="1" thickBot="1">
      <c r="A203" s="556"/>
      <c r="B203" s="77">
        <v>106113</v>
      </c>
      <c r="C203" s="78" t="s">
        <v>44</v>
      </c>
      <c r="D203" s="121" t="s">
        <v>245</v>
      </c>
      <c r="E203" s="76" t="s">
        <v>1797</v>
      </c>
      <c r="F203" s="411" t="s">
        <v>704</v>
      </c>
      <c r="G203" s="115" t="s">
        <v>662</v>
      </c>
      <c r="H203" s="79" t="s">
        <v>240</v>
      </c>
      <c r="I203" s="105" t="s">
        <v>595</v>
      </c>
      <c r="J203" s="99"/>
      <c r="K203" s="241"/>
      <c r="L203" s="106">
        <v>7.5</v>
      </c>
      <c r="M203" s="138">
        <v>59</v>
      </c>
      <c r="N203" s="138">
        <v>40</v>
      </c>
      <c r="O203" s="138">
        <v>38</v>
      </c>
      <c r="P203" s="81">
        <v>0.08968</v>
      </c>
      <c r="Q203" s="195">
        <f t="shared" si="22"/>
        <v>0</v>
      </c>
      <c r="R203" s="493">
        <v>37.41</v>
      </c>
      <c r="S203" s="89" t="s">
        <v>448</v>
      </c>
      <c r="T203" s="82">
        <f>IF(S203="USD",R203*K203,R203*K203*1.25)</f>
        <v>0</v>
      </c>
      <c r="U203" s="79" t="s">
        <v>703</v>
      </c>
      <c r="V203" s="79" t="s">
        <v>1077</v>
      </c>
      <c r="W203" s="105"/>
      <c r="X203" s="308">
        <v>39269097</v>
      </c>
    </row>
    <row r="204" spans="1:24" ht="49.5" customHeight="1" thickBot="1">
      <c r="A204" s="391"/>
      <c r="B204" s="333" t="s">
        <v>1815</v>
      </c>
      <c r="C204" s="112"/>
      <c r="D204" s="113"/>
      <c r="E204" s="114"/>
      <c r="F204" s="409"/>
      <c r="G204" s="114"/>
      <c r="H204" s="114"/>
      <c r="I204" s="113"/>
      <c r="J204" s="112"/>
      <c r="K204" s="247"/>
      <c r="L204" s="114"/>
      <c r="M204" s="114"/>
      <c r="N204" s="114"/>
      <c r="O204" s="114"/>
      <c r="P204" s="114"/>
      <c r="Q204" s="114"/>
      <c r="R204" s="502"/>
      <c r="S204" s="114"/>
      <c r="T204" s="114"/>
      <c r="U204" s="113"/>
      <c r="V204" s="113"/>
      <c r="W204" s="113"/>
      <c r="X204" s="537"/>
    </row>
    <row r="205" spans="1:24" s="5" customFormat="1" ht="39.75" customHeight="1">
      <c r="A205" s="566" t="s">
        <v>1592</v>
      </c>
      <c r="B205" s="44">
        <v>106307</v>
      </c>
      <c r="C205" s="29" t="s">
        <v>145</v>
      </c>
      <c r="D205" s="36" t="s">
        <v>245</v>
      </c>
      <c r="E205" s="36" t="s">
        <v>173</v>
      </c>
      <c r="F205" s="410" t="s">
        <v>328</v>
      </c>
      <c r="G205" s="117" t="s">
        <v>1223</v>
      </c>
      <c r="H205" s="35" t="s">
        <v>240</v>
      </c>
      <c r="I205" s="285" t="s">
        <v>595</v>
      </c>
      <c r="J205" s="109"/>
      <c r="K205" s="248"/>
      <c r="L205" s="120">
        <v>18</v>
      </c>
      <c r="M205" s="137">
        <v>10</v>
      </c>
      <c r="N205" s="137">
        <v>10</v>
      </c>
      <c r="O205" s="137">
        <v>18</v>
      </c>
      <c r="P205" s="56">
        <v>0.0018</v>
      </c>
      <c r="Q205" s="193">
        <f aca="true" t="shared" si="23" ref="Q205:Q210">P205*K205</f>
        <v>0</v>
      </c>
      <c r="R205" s="491">
        <v>15.46</v>
      </c>
      <c r="S205" s="57" t="s">
        <v>448</v>
      </c>
      <c r="T205" s="118">
        <f>IF(S205="USD",R205*K205,R205*K205*1.25)</f>
        <v>0</v>
      </c>
      <c r="U205" s="35" t="s">
        <v>669</v>
      </c>
      <c r="V205" s="35" t="s">
        <v>1078</v>
      </c>
      <c r="W205" s="100"/>
      <c r="X205" s="368">
        <v>29309085</v>
      </c>
    </row>
    <row r="206" spans="1:24" ht="39.75" customHeight="1">
      <c r="A206" s="566"/>
      <c r="B206" s="39">
        <v>106308</v>
      </c>
      <c r="C206" s="22" t="s">
        <v>707</v>
      </c>
      <c r="D206" s="36" t="s">
        <v>245</v>
      </c>
      <c r="E206" s="20" t="s">
        <v>1798</v>
      </c>
      <c r="F206" s="412" t="s">
        <v>329</v>
      </c>
      <c r="G206" s="24" t="s">
        <v>1224</v>
      </c>
      <c r="H206" s="21" t="s">
        <v>240</v>
      </c>
      <c r="I206" s="105" t="s">
        <v>595</v>
      </c>
      <c r="J206" s="97" t="s">
        <v>1627</v>
      </c>
      <c r="K206" s="240"/>
      <c r="L206" s="66">
        <v>12</v>
      </c>
      <c r="M206" s="67">
        <v>10</v>
      </c>
      <c r="N206" s="67">
        <v>10</v>
      </c>
      <c r="O206" s="67">
        <v>12</v>
      </c>
      <c r="P206" s="32">
        <v>0.0012</v>
      </c>
      <c r="Q206" s="194">
        <f t="shared" si="23"/>
        <v>0</v>
      </c>
      <c r="R206" s="489">
        <v>26.55</v>
      </c>
      <c r="S206" s="33" t="s">
        <v>448</v>
      </c>
      <c r="T206" s="40">
        <f>IF(S206="USD",R206*K206,R206*K206*1.25)</f>
        <v>0</v>
      </c>
      <c r="U206" s="21" t="s">
        <v>728</v>
      </c>
      <c r="V206" s="21" t="s">
        <v>1078</v>
      </c>
      <c r="W206" s="85"/>
      <c r="X206" s="136">
        <v>38220000</v>
      </c>
    </row>
    <row r="207" spans="1:24" ht="51.75" customHeight="1">
      <c r="A207" s="566"/>
      <c r="B207" s="39">
        <v>106309</v>
      </c>
      <c r="C207" s="22" t="s">
        <v>708</v>
      </c>
      <c r="D207" s="36" t="s">
        <v>245</v>
      </c>
      <c r="E207" s="20" t="s">
        <v>1799</v>
      </c>
      <c r="F207" s="412" t="s">
        <v>330</v>
      </c>
      <c r="G207" s="24" t="s">
        <v>1227</v>
      </c>
      <c r="H207" s="21" t="s">
        <v>240</v>
      </c>
      <c r="I207" s="85" t="s">
        <v>313</v>
      </c>
      <c r="J207" s="97" t="s">
        <v>1542</v>
      </c>
      <c r="K207" s="240"/>
      <c r="L207" s="66">
        <v>12</v>
      </c>
      <c r="M207" s="67">
        <v>10</v>
      </c>
      <c r="N207" s="67">
        <v>10</v>
      </c>
      <c r="O207" s="67">
        <v>12</v>
      </c>
      <c r="P207" s="32">
        <v>0.0012</v>
      </c>
      <c r="Q207" s="194">
        <f t="shared" si="23"/>
        <v>0</v>
      </c>
      <c r="R207" s="489">
        <v>152.28</v>
      </c>
      <c r="S207" s="33" t="s">
        <v>448</v>
      </c>
      <c r="T207" s="40">
        <f>IF(S207="USD",R207*K207,R207*K207*1.25)</f>
        <v>0</v>
      </c>
      <c r="U207" s="21" t="s">
        <v>729</v>
      </c>
      <c r="V207" s="21" t="s">
        <v>1078</v>
      </c>
      <c r="W207" s="85"/>
      <c r="X207" s="136">
        <v>38220000</v>
      </c>
    </row>
    <row r="208" spans="1:24" ht="39.75" customHeight="1">
      <c r="A208" s="566"/>
      <c r="B208" s="39">
        <v>106310</v>
      </c>
      <c r="C208" s="22" t="s">
        <v>433</v>
      </c>
      <c r="D208" s="36" t="s">
        <v>245</v>
      </c>
      <c r="E208" s="20" t="s">
        <v>1715</v>
      </c>
      <c r="F208" s="412" t="s">
        <v>148</v>
      </c>
      <c r="G208" s="24" t="s">
        <v>1228</v>
      </c>
      <c r="H208" s="21" t="s">
        <v>240</v>
      </c>
      <c r="I208" s="105" t="s">
        <v>595</v>
      </c>
      <c r="J208" s="97" t="s">
        <v>1627</v>
      </c>
      <c r="K208" s="240"/>
      <c r="L208" s="66">
        <v>25</v>
      </c>
      <c r="M208" s="67">
        <v>15</v>
      </c>
      <c r="N208" s="67">
        <v>20</v>
      </c>
      <c r="O208" s="67">
        <v>25</v>
      </c>
      <c r="P208" s="32">
        <v>0.0075</v>
      </c>
      <c r="Q208" s="194">
        <f t="shared" si="23"/>
        <v>0</v>
      </c>
      <c r="R208" s="489">
        <v>158.03</v>
      </c>
      <c r="S208" s="33" t="s">
        <v>448</v>
      </c>
      <c r="T208" s="40">
        <f>IF(S208="USD",R208*K208,R208*K208*1.25)</f>
        <v>0</v>
      </c>
      <c r="U208" s="21" t="s">
        <v>730</v>
      </c>
      <c r="V208" s="21" t="s">
        <v>1078</v>
      </c>
      <c r="W208" s="85"/>
      <c r="X208" s="136">
        <v>29221985</v>
      </c>
    </row>
    <row r="209" spans="1:24" ht="39.75" customHeight="1">
      <c r="A209" s="566"/>
      <c r="B209" s="39">
        <v>106311</v>
      </c>
      <c r="C209" s="22" t="s">
        <v>709</v>
      </c>
      <c r="D209" s="36" t="s">
        <v>245</v>
      </c>
      <c r="E209" s="20" t="s">
        <v>1798</v>
      </c>
      <c r="F209" s="412" t="s">
        <v>149</v>
      </c>
      <c r="G209" s="24" t="s">
        <v>1224</v>
      </c>
      <c r="H209" s="21" t="s">
        <v>240</v>
      </c>
      <c r="I209" s="85" t="s">
        <v>313</v>
      </c>
      <c r="J209" s="97" t="s">
        <v>1627</v>
      </c>
      <c r="K209" s="240"/>
      <c r="L209" s="66">
        <v>12</v>
      </c>
      <c r="M209" s="67">
        <v>10</v>
      </c>
      <c r="N209" s="67">
        <v>10</v>
      </c>
      <c r="O209" s="67">
        <v>12</v>
      </c>
      <c r="P209" s="32">
        <v>0.0012</v>
      </c>
      <c r="Q209" s="194">
        <f t="shared" si="23"/>
        <v>0</v>
      </c>
      <c r="R209" s="489">
        <v>65.61</v>
      </c>
      <c r="S209" s="33" t="s">
        <v>448</v>
      </c>
      <c r="T209" s="40">
        <f>IF(S209="USD",R209*K209,R209*K209*1.25)</f>
        <v>0</v>
      </c>
      <c r="U209" s="21" t="s">
        <v>731</v>
      </c>
      <c r="V209" s="21" t="s">
        <v>1078</v>
      </c>
      <c r="W209" s="85"/>
      <c r="X209" s="136">
        <v>29412030</v>
      </c>
    </row>
    <row r="210" spans="1:24" ht="40.5" customHeight="1" thickBot="1">
      <c r="A210" s="566"/>
      <c r="B210" s="77">
        <v>106312</v>
      </c>
      <c r="C210" s="78" t="s">
        <v>434</v>
      </c>
      <c r="D210" s="121" t="s">
        <v>245</v>
      </c>
      <c r="E210" s="76" t="s">
        <v>1785</v>
      </c>
      <c r="F210" s="411" t="s">
        <v>150</v>
      </c>
      <c r="G210" s="115" t="s">
        <v>1223</v>
      </c>
      <c r="H210" s="79" t="s">
        <v>240</v>
      </c>
      <c r="I210" s="105" t="s">
        <v>595</v>
      </c>
      <c r="J210" s="99" t="s">
        <v>1627</v>
      </c>
      <c r="K210" s="241"/>
      <c r="L210" s="122">
        <v>13</v>
      </c>
      <c r="M210" s="138">
        <v>7</v>
      </c>
      <c r="N210" s="138">
        <v>7</v>
      </c>
      <c r="O210" s="138">
        <v>13</v>
      </c>
      <c r="P210" s="81">
        <v>0.000637</v>
      </c>
      <c r="Q210" s="195">
        <f t="shared" si="23"/>
        <v>0</v>
      </c>
      <c r="R210" s="493">
        <v>45.3</v>
      </c>
      <c r="S210" s="89" t="s">
        <v>448</v>
      </c>
      <c r="T210" s="82">
        <f>IF(S210="USD",R210*K210,R210*K210*1.25)</f>
        <v>0</v>
      </c>
      <c r="U210" s="79" t="s">
        <v>670</v>
      </c>
      <c r="V210" s="79" t="s">
        <v>1078</v>
      </c>
      <c r="W210" s="105"/>
      <c r="X210" s="308">
        <v>29362990</v>
      </c>
    </row>
    <row r="211" spans="1:24" ht="49.5" customHeight="1" thickBot="1">
      <c r="A211" s="391"/>
      <c r="B211" s="333" t="s">
        <v>1816</v>
      </c>
      <c r="C211" s="112"/>
      <c r="D211" s="113"/>
      <c r="E211" s="114"/>
      <c r="F211" s="409"/>
      <c r="G211" s="114"/>
      <c r="H211" s="114"/>
      <c r="I211" s="113"/>
      <c r="J211" s="112"/>
      <c r="K211" s="247"/>
      <c r="L211" s="114"/>
      <c r="M211" s="114"/>
      <c r="N211" s="114"/>
      <c r="O211" s="114"/>
      <c r="P211" s="114"/>
      <c r="Q211" s="114"/>
      <c r="R211" s="502"/>
      <c r="S211" s="114"/>
      <c r="T211" s="114"/>
      <c r="U211" s="113"/>
      <c r="V211" s="113"/>
      <c r="W211" s="113"/>
      <c r="X211" s="537"/>
    </row>
    <row r="212" spans="1:24" ht="114.75" customHeight="1">
      <c r="A212" s="553" t="s">
        <v>1595</v>
      </c>
      <c r="B212" s="44">
        <v>106584</v>
      </c>
      <c r="C212" s="29" t="s">
        <v>588</v>
      </c>
      <c r="D212" s="36" t="s">
        <v>311</v>
      </c>
      <c r="E212" s="36" t="s">
        <v>1800</v>
      </c>
      <c r="F212" s="410" t="s">
        <v>584</v>
      </c>
      <c r="G212" s="117" t="s">
        <v>1221</v>
      </c>
      <c r="H212" s="35" t="s">
        <v>668</v>
      </c>
      <c r="I212" s="100" t="s">
        <v>313</v>
      </c>
      <c r="J212" s="109" t="s">
        <v>1628</v>
      </c>
      <c r="K212" s="248"/>
      <c r="L212" s="117">
        <v>0.16</v>
      </c>
      <c r="M212" s="141">
        <v>9.8</v>
      </c>
      <c r="N212" s="141">
        <v>6.6</v>
      </c>
      <c r="O212" s="141">
        <v>6.6</v>
      </c>
      <c r="P212" s="35">
        <v>0.000420833333333333</v>
      </c>
      <c r="Q212" s="193">
        <f>P212*K212</f>
        <v>0</v>
      </c>
      <c r="R212" s="510">
        <v>90</v>
      </c>
      <c r="S212" s="35" t="s">
        <v>448</v>
      </c>
      <c r="T212" s="118">
        <f>IF(S212="USD",R212*K212,R212*K212*1.25)</f>
        <v>0</v>
      </c>
      <c r="U212" s="35" t="s">
        <v>1351</v>
      </c>
      <c r="V212" s="265" t="s">
        <v>1684</v>
      </c>
      <c r="W212" s="100"/>
      <c r="X212" s="368"/>
    </row>
    <row r="213" spans="1:24" ht="114" customHeight="1">
      <c r="A213" s="553"/>
      <c r="B213" s="39">
        <v>106585</v>
      </c>
      <c r="C213" s="22" t="s">
        <v>589</v>
      </c>
      <c r="D213" s="20" t="s">
        <v>311</v>
      </c>
      <c r="E213" s="20" t="s">
        <v>1800</v>
      </c>
      <c r="F213" s="412" t="s">
        <v>585</v>
      </c>
      <c r="G213" s="24" t="s">
        <v>1221</v>
      </c>
      <c r="H213" s="21" t="s">
        <v>668</v>
      </c>
      <c r="I213" s="85" t="s">
        <v>313</v>
      </c>
      <c r="J213" s="97" t="s">
        <v>1628</v>
      </c>
      <c r="K213" s="240"/>
      <c r="L213" s="24">
        <v>0.16</v>
      </c>
      <c r="M213" s="140">
        <v>9.8</v>
      </c>
      <c r="N213" s="140">
        <v>6.6</v>
      </c>
      <c r="O213" s="140">
        <v>6.6</v>
      </c>
      <c r="P213" s="21">
        <v>0.00042083333333333333</v>
      </c>
      <c r="Q213" s="194">
        <f>P213*K213</f>
        <v>0</v>
      </c>
      <c r="R213" s="504">
        <v>90</v>
      </c>
      <c r="S213" s="21" t="s">
        <v>448</v>
      </c>
      <c r="T213" s="40">
        <f>IF(S213="USD",R213*K213,R213*K213*1.25)</f>
        <v>0</v>
      </c>
      <c r="U213" s="21" t="s">
        <v>1352</v>
      </c>
      <c r="V213" s="265" t="s">
        <v>1684</v>
      </c>
      <c r="W213" s="85"/>
      <c r="X213" s="136"/>
    </row>
    <row r="214" spans="1:24" ht="114.75" customHeight="1">
      <c r="A214" s="553"/>
      <c r="B214" s="39">
        <v>106586</v>
      </c>
      <c r="C214" s="22" t="s">
        <v>590</v>
      </c>
      <c r="D214" s="20" t="s">
        <v>311</v>
      </c>
      <c r="E214" s="20" t="s">
        <v>1800</v>
      </c>
      <c r="F214" s="412" t="s">
        <v>586</v>
      </c>
      <c r="G214" s="24" t="s">
        <v>1221</v>
      </c>
      <c r="H214" s="21" t="s">
        <v>668</v>
      </c>
      <c r="I214" s="85" t="s">
        <v>313</v>
      </c>
      <c r="J214" s="97" t="s">
        <v>1628</v>
      </c>
      <c r="K214" s="240"/>
      <c r="L214" s="24">
        <v>0.16</v>
      </c>
      <c r="M214" s="140">
        <v>9.8</v>
      </c>
      <c r="N214" s="140">
        <v>6.6</v>
      </c>
      <c r="O214" s="140">
        <v>6.6</v>
      </c>
      <c r="P214" s="21">
        <v>0.000420833333333333</v>
      </c>
      <c r="Q214" s="194">
        <f>P214*K214</f>
        <v>0</v>
      </c>
      <c r="R214" s="504">
        <v>90</v>
      </c>
      <c r="S214" s="21" t="s">
        <v>448</v>
      </c>
      <c r="T214" s="40">
        <f>IF(S214="USD",R214*K214,R214*K214*1.25)</f>
        <v>0</v>
      </c>
      <c r="U214" s="21" t="s">
        <v>1353</v>
      </c>
      <c r="V214" s="265" t="s">
        <v>1684</v>
      </c>
      <c r="W214" s="85"/>
      <c r="X214" s="136"/>
    </row>
    <row r="215" spans="1:24" ht="116.25" customHeight="1">
      <c r="A215" s="553"/>
      <c r="B215" s="39">
        <v>106587</v>
      </c>
      <c r="C215" s="22" t="s">
        <v>591</v>
      </c>
      <c r="D215" s="20" t="s">
        <v>311</v>
      </c>
      <c r="E215" s="20" t="s">
        <v>1800</v>
      </c>
      <c r="F215" s="412" t="s">
        <v>584</v>
      </c>
      <c r="G215" s="24" t="s">
        <v>1221</v>
      </c>
      <c r="H215" s="21" t="s">
        <v>668</v>
      </c>
      <c r="I215" s="85" t="s">
        <v>313</v>
      </c>
      <c r="J215" s="97" t="s">
        <v>1628</v>
      </c>
      <c r="K215" s="240"/>
      <c r="L215" s="24">
        <v>0.16</v>
      </c>
      <c r="M215" s="140">
        <v>9.8</v>
      </c>
      <c r="N215" s="140">
        <v>6.6</v>
      </c>
      <c r="O215" s="140">
        <v>6.6</v>
      </c>
      <c r="P215" s="21">
        <v>0.00042083333333333333</v>
      </c>
      <c r="Q215" s="194">
        <f>P215*K215</f>
        <v>0</v>
      </c>
      <c r="R215" s="504">
        <v>90</v>
      </c>
      <c r="S215" s="21" t="s">
        <v>448</v>
      </c>
      <c r="T215" s="40">
        <f>IF(S215="USD",R215*K215,R215*K215*1.25)</f>
        <v>0</v>
      </c>
      <c r="U215" s="21" t="s">
        <v>1354</v>
      </c>
      <c r="V215" s="265" t="s">
        <v>1684</v>
      </c>
      <c r="W215" s="85"/>
      <c r="X215" s="136"/>
    </row>
    <row r="216" spans="1:24" ht="117" customHeight="1" thickBot="1">
      <c r="A216" s="554"/>
      <c r="B216" s="277">
        <v>106588</v>
      </c>
      <c r="C216" s="219" t="s">
        <v>592</v>
      </c>
      <c r="D216" s="147" t="s">
        <v>311</v>
      </c>
      <c r="E216" s="147" t="s">
        <v>1800</v>
      </c>
      <c r="F216" s="413" t="s">
        <v>587</v>
      </c>
      <c r="G216" s="288" t="s">
        <v>1221</v>
      </c>
      <c r="H216" s="153" t="s">
        <v>668</v>
      </c>
      <c r="I216" s="225" t="s">
        <v>313</v>
      </c>
      <c r="J216" s="221" t="s">
        <v>1628</v>
      </c>
      <c r="K216" s="257"/>
      <c r="L216" s="288">
        <v>0.16</v>
      </c>
      <c r="M216" s="307">
        <v>9.8</v>
      </c>
      <c r="N216" s="307">
        <v>6.6</v>
      </c>
      <c r="O216" s="307">
        <v>6.6</v>
      </c>
      <c r="P216" s="153">
        <v>0.00042083333333333333</v>
      </c>
      <c r="Q216" s="278">
        <f>P216*K216</f>
        <v>0</v>
      </c>
      <c r="R216" s="511">
        <v>90</v>
      </c>
      <c r="S216" s="153" t="s">
        <v>448</v>
      </c>
      <c r="T216" s="135">
        <f>IF(S216="USD",R216*K216,R216*K216*1.25)</f>
        <v>0</v>
      </c>
      <c r="U216" s="79" t="s">
        <v>1355</v>
      </c>
      <c r="V216" s="263" t="s">
        <v>1684</v>
      </c>
      <c r="W216" s="105"/>
      <c r="X216" s="308"/>
    </row>
    <row r="217" spans="1:24" ht="66" customHeight="1">
      <c r="A217" s="555" t="s">
        <v>1596</v>
      </c>
      <c r="B217" s="44">
        <v>106313</v>
      </c>
      <c r="C217" s="29" t="s">
        <v>674</v>
      </c>
      <c r="D217" s="36" t="s">
        <v>245</v>
      </c>
      <c r="E217" s="36" t="s">
        <v>1801</v>
      </c>
      <c r="F217" s="410" t="s">
        <v>147</v>
      </c>
      <c r="G217" s="117" t="s">
        <v>1225</v>
      </c>
      <c r="H217" s="35" t="s">
        <v>240</v>
      </c>
      <c r="I217" s="100" t="s">
        <v>313</v>
      </c>
      <c r="J217" s="109" t="s">
        <v>1543</v>
      </c>
      <c r="K217" s="248"/>
      <c r="L217" s="101">
        <v>0.015</v>
      </c>
      <c r="M217" s="137">
        <v>4</v>
      </c>
      <c r="N217" s="137">
        <v>4</v>
      </c>
      <c r="O217" s="141">
        <v>8.5</v>
      </c>
      <c r="P217" s="56">
        <v>0.000136</v>
      </c>
      <c r="Q217" s="193">
        <f aca="true" t="shared" si="24" ref="Q217:Q224">P217*K217</f>
        <v>0</v>
      </c>
      <c r="R217" s="491">
        <v>315.39</v>
      </c>
      <c r="S217" s="57" t="s">
        <v>448</v>
      </c>
      <c r="T217" s="118">
        <f>IF(S217="USD",R217*K217,R217*K217*1.25)</f>
        <v>0</v>
      </c>
      <c r="U217" s="177" t="s">
        <v>727</v>
      </c>
      <c r="V217" s="131"/>
      <c r="W217" s="168"/>
      <c r="X217" s="159"/>
    </row>
    <row r="218" spans="1:24" ht="67.5" customHeight="1">
      <c r="A218" s="556"/>
      <c r="B218" s="39">
        <v>106314</v>
      </c>
      <c r="C218" s="22" t="s">
        <v>675</v>
      </c>
      <c r="D218" s="36" t="s">
        <v>245</v>
      </c>
      <c r="E218" s="20" t="s">
        <v>1799</v>
      </c>
      <c r="F218" s="412" t="s">
        <v>151</v>
      </c>
      <c r="G218" s="24" t="s">
        <v>1224</v>
      </c>
      <c r="H218" s="21" t="s">
        <v>240</v>
      </c>
      <c r="I218" s="105" t="s">
        <v>595</v>
      </c>
      <c r="J218" s="109" t="s">
        <v>1543</v>
      </c>
      <c r="K218" s="240"/>
      <c r="L218" s="58">
        <v>0.032</v>
      </c>
      <c r="M218" s="67">
        <v>5</v>
      </c>
      <c r="N218" s="140">
        <v>4.5</v>
      </c>
      <c r="O218" s="67">
        <v>6</v>
      </c>
      <c r="P218" s="32">
        <v>0.000135</v>
      </c>
      <c r="Q218" s="194">
        <f t="shared" si="24"/>
        <v>0</v>
      </c>
      <c r="R218" s="489">
        <v>368.69</v>
      </c>
      <c r="S218" s="33" t="s">
        <v>448</v>
      </c>
      <c r="T218" s="40">
        <f>IF(S218="USD",R218*K218,R218*K218*1.25)</f>
        <v>0</v>
      </c>
      <c r="U218" s="88" t="s">
        <v>676</v>
      </c>
      <c r="V218" s="21" t="s">
        <v>1078</v>
      </c>
      <c r="W218" s="85"/>
      <c r="X218" s="136">
        <v>38220000</v>
      </c>
    </row>
    <row r="219" spans="1:24" ht="63.75" customHeight="1">
      <c r="A219" s="556"/>
      <c r="B219" s="39">
        <v>106315</v>
      </c>
      <c r="C219" s="28" t="s">
        <v>1605</v>
      </c>
      <c r="D219" s="36" t="s">
        <v>245</v>
      </c>
      <c r="E219" s="20" t="s">
        <v>1802</v>
      </c>
      <c r="F219" s="412" t="s">
        <v>1249</v>
      </c>
      <c r="G219" s="24" t="s">
        <v>1224</v>
      </c>
      <c r="H219" s="21" t="s">
        <v>240</v>
      </c>
      <c r="I219" s="136" t="s">
        <v>595</v>
      </c>
      <c r="J219" s="109" t="s">
        <v>1543</v>
      </c>
      <c r="K219" s="240"/>
      <c r="L219" s="58">
        <v>0.03</v>
      </c>
      <c r="M219" s="140">
        <v>2.5</v>
      </c>
      <c r="N219" s="140">
        <v>2.5</v>
      </c>
      <c r="O219" s="67">
        <v>6</v>
      </c>
      <c r="P219" s="32">
        <v>3.75E-05</v>
      </c>
      <c r="Q219" s="194">
        <f t="shared" si="24"/>
        <v>0</v>
      </c>
      <c r="R219" s="489">
        <v>128.27</v>
      </c>
      <c r="S219" s="33" t="s">
        <v>448</v>
      </c>
      <c r="T219" s="40">
        <f>IF(S219="USD",R219*K219,R219*K219*1.25)</f>
        <v>0</v>
      </c>
      <c r="U219" s="88" t="s">
        <v>677</v>
      </c>
      <c r="V219" s="21" t="s">
        <v>1078</v>
      </c>
      <c r="W219" s="85"/>
      <c r="X219" s="136">
        <v>29333999</v>
      </c>
    </row>
    <row r="220" spans="1:24" ht="69.75" customHeight="1">
      <c r="A220" s="556"/>
      <c r="B220" s="39">
        <v>106316</v>
      </c>
      <c r="C220" s="22" t="s">
        <v>678</v>
      </c>
      <c r="D220" s="36" t="s">
        <v>245</v>
      </c>
      <c r="E220" s="20" t="s">
        <v>1798</v>
      </c>
      <c r="F220" s="412" t="s">
        <v>146</v>
      </c>
      <c r="G220" s="24" t="s">
        <v>1224</v>
      </c>
      <c r="H220" s="21" t="s">
        <v>240</v>
      </c>
      <c r="I220" s="85" t="s">
        <v>313</v>
      </c>
      <c r="J220" s="109" t="s">
        <v>1543</v>
      </c>
      <c r="K220" s="240"/>
      <c r="L220" s="58">
        <v>0.7</v>
      </c>
      <c r="M220" s="67">
        <v>4</v>
      </c>
      <c r="N220" s="67">
        <v>4</v>
      </c>
      <c r="O220" s="67">
        <v>8</v>
      </c>
      <c r="P220" s="32">
        <v>0.000128</v>
      </c>
      <c r="Q220" s="194">
        <f t="shared" si="24"/>
        <v>0</v>
      </c>
      <c r="R220" s="489">
        <v>112.97</v>
      </c>
      <c r="S220" s="33" t="s">
        <v>448</v>
      </c>
      <c r="T220" s="40">
        <f>IF(S220="USD",R220*K220,R220*K220*1.25)</f>
        <v>0</v>
      </c>
      <c r="U220" s="88" t="s">
        <v>679</v>
      </c>
      <c r="V220" s="21" t="s">
        <v>1078</v>
      </c>
      <c r="W220" s="85"/>
      <c r="X220" s="136">
        <v>29333999</v>
      </c>
    </row>
    <row r="221" spans="1:24" ht="66" customHeight="1">
      <c r="A221" s="556"/>
      <c r="B221" s="39">
        <v>106317</v>
      </c>
      <c r="C221" s="22" t="s">
        <v>672</v>
      </c>
      <c r="D221" s="36" t="s">
        <v>245</v>
      </c>
      <c r="E221" s="20" t="s">
        <v>1798</v>
      </c>
      <c r="F221" s="412" t="s">
        <v>332</v>
      </c>
      <c r="G221" s="24" t="s">
        <v>1228</v>
      </c>
      <c r="H221" s="21" t="s">
        <v>240</v>
      </c>
      <c r="I221" s="85" t="s">
        <v>313</v>
      </c>
      <c r="J221" s="109" t="s">
        <v>1543</v>
      </c>
      <c r="K221" s="240"/>
      <c r="L221" s="58">
        <v>0.05</v>
      </c>
      <c r="M221" s="67">
        <v>3</v>
      </c>
      <c r="N221" s="67">
        <v>3</v>
      </c>
      <c r="O221" s="140">
        <v>6.5</v>
      </c>
      <c r="P221" s="32">
        <v>5.85E-05</v>
      </c>
      <c r="Q221" s="194">
        <f t="shared" si="24"/>
        <v>0</v>
      </c>
      <c r="R221" s="489">
        <v>67.22</v>
      </c>
      <c r="S221" s="33" t="s">
        <v>448</v>
      </c>
      <c r="T221" s="40">
        <f>IF(S221="USD",R221*K221,R221*K221*1.25)</f>
        <v>0</v>
      </c>
      <c r="U221" s="88" t="s">
        <v>673</v>
      </c>
      <c r="V221" s="21" t="s">
        <v>1078</v>
      </c>
      <c r="W221" s="85"/>
      <c r="X221" s="136">
        <v>29419000</v>
      </c>
    </row>
    <row r="222" spans="1:24" ht="68.25" customHeight="1">
      <c r="A222" s="556"/>
      <c r="B222" s="39">
        <v>106318</v>
      </c>
      <c r="C222" s="22" t="s">
        <v>680</v>
      </c>
      <c r="D222" s="36" t="s">
        <v>245</v>
      </c>
      <c r="E222" s="20" t="s">
        <v>1798</v>
      </c>
      <c r="F222" s="412" t="s">
        <v>333</v>
      </c>
      <c r="G222" s="24" t="s">
        <v>1226</v>
      </c>
      <c r="H222" s="21" t="s">
        <v>240</v>
      </c>
      <c r="I222" s="85" t="s">
        <v>313</v>
      </c>
      <c r="J222" s="109" t="s">
        <v>1543</v>
      </c>
      <c r="K222" s="240"/>
      <c r="L222" s="58">
        <v>0.05</v>
      </c>
      <c r="M222" s="67">
        <v>4</v>
      </c>
      <c r="N222" s="67">
        <v>4</v>
      </c>
      <c r="O222" s="67">
        <v>8</v>
      </c>
      <c r="P222" s="32">
        <v>0.000128</v>
      </c>
      <c r="Q222" s="194">
        <f t="shared" si="24"/>
        <v>0</v>
      </c>
      <c r="R222" s="489">
        <v>689.73</v>
      </c>
      <c r="S222" s="33" t="s">
        <v>448</v>
      </c>
      <c r="T222" s="40">
        <f>IF(S222="USD",R222*K222,R222*K222*1.25)</f>
        <v>0</v>
      </c>
      <c r="U222" s="88" t="s">
        <v>681</v>
      </c>
      <c r="V222" s="21" t="s">
        <v>1078</v>
      </c>
      <c r="W222" s="85"/>
      <c r="X222" s="136">
        <v>29419000</v>
      </c>
    </row>
    <row r="223" spans="1:24" ht="66.75" customHeight="1">
      <c r="A223" s="556"/>
      <c r="B223" s="39">
        <v>106319</v>
      </c>
      <c r="C223" s="22" t="s">
        <v>671</v>
      </c>
      <c r="D223" s="36" t="s">
        <v>245</v>
      </c>
      <c r="E223" s="20" t="s">
        <v>1799</v>
      </c>
      <c r="F223" s="412" t="s">
        <v>1250</v>
      </c>
      <c r="G223" s="24" t="s">
        <v>1226</v>
      </c>
      <c r="H223" s="21" t="s">
        <v>240</v>
      </c>
      <c r="I223" s="85" t="s">
        <v>313</v>
      </c>
      <c r="J223" s="109" t="s">
        <v>1543</v>
      </c>
      <c r="K223" s="240"/>
      <c r="L223" s="58">
        <v>0.1</v>
      </c>
      <c r="M223" s="140">
        <v>3.5</v>
      </c>
      <c r="N223" s="140">
        <v>3.5</v>
      </c>
      <c r="O223" s="67">
        <v>6</v>
      </c>
      <c r="P223" s="32">
        <v>7.35E-05</v>
      </c>
      <c r="Q223" s="194">
        <f t="shared" si="24"/>
        <v>0</v>
      </c>
      <c r="R223" s="489">
        <v>300.12</v>
      </c>
      <c r="S223" s="33" t="s">
        <v>448</v>
      </c>
      <c r="T223" s="40">
        <f>IF(S223="USD",R223*K223,R223*K223*1.25)</f>
        <v>0</v>
      </c>
      <c r="U223" s="88" t="s">
        <v>726</v>
      </c>
      <c r="V223" s="21" t="s">
        <v>1078</v>
      </c>
      <c r="W223" s="85"/>
      <c r="X223" s="136">
        <v>29419000</v>
      </c>
    </row>
    <row r="224" spans="1:24" ht="66.75" customHeight="1" thickBot="1">
      <c r="A224" s="556"/>
      <c r="B224" s="39">
        <v>106560</v>
      </c>
      <c r="C224" s="22" t="s">
        <v>567</v>
      </c>
      <c r="D224" s="36" t="s">
        <v>245</v>
      </c>
      <c r="E224" s="20" t="s">
        <v>1799</v>
      </c>
      <c r="F224" s="412" t="s">
        <v>568</v>
      </c>
      <c r="G224" s="24" t="s">
        <v>662</v>
      </c>
      <c r="H224" s="21" t="s">
        <v>600</v>
      </c>
      <c r="I224" s="105" t="s">
        <v>595</v>
      </c>
      <c r="J224" s="109" t="s">
        <v>1543</v>
      </c>
      <c r="K224" s="240"/>
      <c r="L224" s="24"/>
      <c r="M224" s="21"/>
      <c r="N224" s="21"/>
      <c r="O224" s="21"/>
      <c r="P224" s="21"/>
      <c r="Q224" s="194">
        <f t="shared" si="24"/>
        <v>0</v>
      </c>
      <c r="R224" s="504">
        <v>48.23</v>
      </c>
      <c r="S224" s="21" t="s">
        <v>448</v>
      </c>
      <c r="T224" s="40">
        <f>IF(S224="USD",R224*K224,R224*K224*1.25)</f>
        <v>0</v>
      </c>
      <c r="U224" s="88" t="s">
        <v>725</v>
      </c>
      <c r="V224" s="21"/>
      <c r="W224" s="85"/>
      <c r="X224" s="136">
        <v>29349990900</v>
      </c>
    </row>
    <row r="225" spans="1:24" ht="49.5" customHeight="1" thickBot="1">
      <c r="A225" s="391"/>
      <c r="B225" s="333" t="s">
        <v>1817</v>
      </c>
      <c r="C225" s="112"/>
      <c r="D225" s="113"/>
      <c r="E225" s="114"/>
      <c r="F225" s="409"/>
      <c r="G225" s="114"/>
      <c r="H225" s="114"/>
      <c r="I225" s="113"/>
      <c r="J225" s="112"/>
      <c r="K225" s="247"/>
      <c r="L225" s="114"/>
      <c r="M225" s="114"/>
      <c r="N225" s="114"/>
      <c r="O225" s="114"/>
      <c r="P225" s="114"/>
      <c r="Q225" s="114"/>
      <c r="R225" s="502"/>
      <c r="S225" s="114"/>
      <c r="T225" s="114"/>
      <c r="U225" s="113"/>
      <c r="V225" s="113"/>
      <c r="W225" s="113"/>
      <c r="X225" s="537"/>
    </row>
    <row r="226" spans="1:24" ht="87" customHeight="1">
      <c r="A226" s="553" t="s">
        <v>1593</v>
      </c>
      <c r="B226" s="44">
        <v>106414</v>
      </c>
      <c r="C226" s="29" t="s">
        <v>1186</v>
      </c>
      <c r="D226" s="36" t="s">
        <v>461</v>
      </c>
      <c r="E226" s="36" t="s">
        <v>1803</v>
      </c>
      <c r="F226" s="410" t="s">
        <v>1901</v>
      </c>
      <c r="G226" s="117" t="s">
        <v>1226</v>
      </c>
      <c r="H226" s="35" t="s">
        <v>620</v>
      </c>
      <c r="I226" s="285" t="s">
        <v>595</v>
      </c>
      <c r="J226" s="349" t="s">
        <v>1629</v>
      </c>
      <c r="K226" s="248"/>
      <c r="L226" s="362">
        <v>0.25</v>
      </c>
      <c r="M226" s="152">
        <v>16.7</v>
      </c>
      <c r="N226" s="152">
        <v>12.5</v>
      </c>
      <c r="O226" s="152">
        <v>7</v>
      </c>
      <c r="P226" s="56">
        <v>0.00146125</v>
      </c>
      <c r="Q226" s="320">
        <f>P226*K226</f>
        <v>0</v>
      </c>
      <c r="R226" s="505">
        <v>35</v>
      </c>
      <c r="S226" s="35" t="s">
        <v>448</v>
      </c>
      <c r="T226" s="118">
        <f>IF(S226="USD",R226*K226,R226*K226*1.25)</f>
        <v>0</v>
      </c>
      <c r="U226" s="35" t="s">
        <v>617</v>
      </c>
      <c r="V226" s="35" t="s">
        <v>1580</v>
      </c>
      <c r="W226" s="100"/>
      <c r="X226" s="368"/>
    </row>
    <row r="227" spans="1:24" ht="80.25" customHeight="1">
      <c r="A227" s="553"/>
      <c r="B227" s="39">
        <v>106611</v>
      </c>
      <c r="C227" s="22" t="s">
        <v>1187</v>
      </c>
      <c r="D227" s="20" t="s">
        <v>1089</v>
      </c>
      <c r="E227" s="20" t="s">
        <v>1748</v>
      </c>
      <c r="F227" s="431" t="s">
        <v>1902</v>
      </c>
      <c r="G227" s="24" t="s">
        <v>1900</v>
      </c>
      <c r="H227" s="21" t="s">
        <v>668</v>
      </c>
      <c r="I227" s="105" t="s">
        <v>595</v>
      </c>
      <c r="J227" s="449" t="s">
        <v>1630</v>
      </c>
      <c r="K227" s="240"/>
      <c r="L227" s="110">
        <v>0.79</v>
      </c>
      <c r="M227" s="37">
        <v>17.4</v>
      </c>
      <c r="N227" s="37">
        <v>130</v>
      </c>
      <c r="O227" s="37">
        <v>134</v>
      </c>
      <c r="P227" s="31">
        <v>3.03</v>
      </c>
      <c r="Q227" s="195">
        <f>P227*K227</f>
        <v>0</v>
      </c>
      <c r="R227" s="512">
        <v>100</v>
      </c>
      <c r="S227" s="21" t="s">
        <v>448</v>
      </c>
      <c r="T227" s="40">
        <f>IF(S227="USD",R227*K227,R227*K227*1.25)</f>
        <v>0</v>
      </c>
      <c r="U227" s="21" t="s">
        <v>618</v>
      </c>
      <c r="V227" s="21" t="s">
        <v>1580</v>
      </c>
      <c r="W227" s="85"/>
      <c r="X227" s="136"/>
    </row>
    <row r="228" spans="1:24" ht="69.75" customHeight="1" thickBot="1">
      <c r="A228" s="553"/>
      <c r="B228" s="77">
        <v>106612</v>
      </c>
      <c r="C228" s="78" t="s">
        <v>663</v>
      </c>
      <c r="D228" s="121" t="s">
        <v>1089</v>
      </c>
      <c r="E228" s="76" t="s">
        <v>1864</v>
      </c>
      <c r="F228" s="421" t="s">
        <v>1248</v>
      </c>
      <c r="G228" s="115" t="s">
        <v>1900</v>
      </c>
      <c r="H228" s="79" t="s">
        <v>668</v>
      </c>
      <c r="I228" s="105" t="s">
        <v>595</v>
      </c>
      <c r="J228" s="99" t="s">
        <v>1631</v>
      </c>
      <c r="K228" s="241"/>
      <c r="L228" s="145">
        <v>0.08</v>
      </c>
      <c r="M228" s="116">
        <v>80</v>
      </c>
      <c r="N228" s="116">
        <v>40</v>
      </c>
      <c r="O228" s="116">
        <v>103</v>
      </c>
      <c r="P228" s="79">
        <v>0.33</v>
      </c>
      <c r="Q228" s="195">
        <f>P228*K228</f>
        <v>0</v>
      </c>
      <c r="R228" s="513">
        <v>8</v>
      </c>
      <c r="S228" s="79" t="s">
        <v>448</v>
      </c>
      <c r="T228" s="82">
        <f>IF(S228="USD",R228*K228,R228*K228*1.25)</f>
        <v>0</v>
      </c>
      <c r="U228" s="79" t="s">
        <v>619</v>
      </c>
      <c r="V228" s="79" t="s">
        <v>1684</v>
      </c>
      <c r="W228" s="105"/>
      <c r="X228" s="308"/>
    </row>
    <row r="229" spans="1:24" ht="49.5" customHeight="1" thickBot="1">
      <c r="A229" s="391"/>
      <c r="B229" s="333" t="s">
        <v>1826</v>
      </c>
      <c r="C229" s="112"/>
      <c r="D229" s="113"/>
      <c r="E229" s="114"/>
      <c r="F229" s="409"/>
      <c r="G229" s="114"/>
      <c r="H229" s="114"/>
      <c r="I229" s="113"/>
      <c r="J229" s="112"/>
      <c r="K229" s="247"/>
      <c r="L229" s="114"/>
      <c r="M229" s="114"/>
      <c r="N229" s="114"/>
      <c r="O229" s="114"/>
      <c r="P229" s="114"/>
      <c r="Q229" s="114"/>
      <c r="R229" s="502"/>
      <c r="S229" s="114"/>
      <c r="T229" s="114"/>
      <c r="U229" s="113"/>
      <c r="V229" s="113"/>
      <c r="W229" s="113"/>
      <c r="X229" s="537"/>
    </row>
    <row r="230" spans="1:24" ht="36.75" customHeight="1">
      <c r="A230" s="553" t="s">
        <v>1592</v>
      </c>
      <c r="B230" s="44">
        <v>106292</v>
      </c>
      <c r="C230" s="29" t="s">
        <v>142</v>
      </c>
      <c r="D230" s="36" t="s">
        <v>245</v>
      </c>
      <c r="E230" s="36" t="s">
        <v>172</v>
      </c>
      <c r="F230" s="410" t="s">
        <v>325</v>
      </c>
      <c r="G230" s="117" t="s">
        <v>1226</v>
      </c>
      <c r="H230" s="35" t="s">
        <v>240</v>
      </c>
      <c r="I230" s="285" t="s">
        <v>595</v>
      </c>
      <c r="J230" s="109"/>
      <c r="K230" s="248"/>
      <c r="L230" s="101">
        <v>1.2</v>
      </c>
      <c r="M230" s="137">
        <v>220</v>
      </c>
      <c r="N230" s="137">
        <v>20</v>
      </c>
      <c r="O230" s="137">
        <v>25</v>
      </c>
      <c r="P230" s="56">
        <v>0.01</v>
      </c>
      <c r="Q230" s="193">
        <f aca="true" t="shared" si="25" ref="Q230:Q236">P230*K230</f>
        <v>0</v>
      </c>
      <c r="R230" s="491">
        <v>116.82</v>
      </c>
      <c r="S230" s="57" t="s">
        <v>448</v>
      </c>
      <c r="T230" s="118">
        <f>IF(S230="USD",R230*K230,R230*K230*1.25)</f>
        <v>0</v>
      </c>
      <c r="U230" s="35" t="s">
        <v>710</v>
      </c>
      <c r="V230" s="35" t="s">
        <v>1078</v>
      </c>
      <c r="W230" s="100"/>
      <c r="X230" s="368">
        <v>34021300</v>
      </c>
    </row>
    <row r="231" spans="1:24" ht="46.5" customHeight="1">
      <c r="A231" s="553"/>
      <c r="B231" s="39">
        <v>106293</v>
      </c>
      <c r="C231" s="22" t="s">
        <v>143</v>
      </c>
      <c r="D231" s="36" t="s">
        <v>245</v>
      </c>
      <c r="E231" s="20" t="s">
        <v>173</v>
      </c>
      <c r="F231" s="412" t="s">
        <v>1158</v>
      </c>
      <c r="G231" s="24" t="s">
        <v>1228</v>
      </c>
      <c r="H231" s="21" t="s">
        <v>240</v>
      </c>
      <c r="I231" s="136" t="s">
        <v>317</v>
      </c>
      <c r="J231" s="97"/>
      <c r="K231" s="240"/>
      <c r="L231" s="58">
        <v>1</v>
      </c>
      <c r="M231" s="67">
        <v>28</v>
      </c>
      <c r="N231" s="67">
        <v>21</v>
      </c>
      <c r="O231" s="67">
        <v>32</v>
      </c>
      <c r="P231" s="32">
        <v>0.018816</v>
      </c>
      <c r="Q231" s="194">
        <f t="shared" si="25"/>
        <v>0</v>
      </c>
      <c r="R231" s="489">
        <v>32.46</v>
      </c>
      <c r="S231" s="33" t="s">
        <v>448</v>
      </c>
      <c r="T231" s="40">
        <f>IF(S231="USD",R231*K231,R231*K231*1.25)</f>
        <v>0</v>
      </c>
      <c r="U231" s="21" t="s">
        <v>711</v>
      </c>
      <c r="V231" s="21" t="s">
        <v>1078</v>
      </c>
      <c r="W231" s="85" t="s">
        <v>1472</v>
      </c>
      <c r="X231" s="136">
        <v>28470000</v>
      </c>
    </row>
    <row r="232" spans="1:24" ht="37.5" customHeight="1">
      <c r="A232" s="553"/>
      <c r="B232" s="39">
        <v>106295</v>
      </c>
      <c r="C232" s="22" t="s">
        <v>326</v>
      </c>
      <c r="D232" s="36" t="s">
        <v>245</v>
      </c>
      <c r="E232" s="20" t="s">
        <v>172</v>
      </c>
      <c r="F232" s="412" t="s">
        <v>326</v>
      </c>
      <c r="G232" s="24" t="s">
        <v>1223</v>
      </c>
      <c r="H232" s="21" t="s">
        <v>240</v>
      </c>
      <c r="I232" s="105" t="s">
        <v>595</v>
      </c>
      <c r="J232" s="97"/>
      <c r="K232" s="240"/>
      <c r="L232" s="58">
        <v>1.2</v>
      </c>
      <c r="M232" s="67">
        <v>20</v>
      </c>
      <c r="N232" s="67">
        <v>20</v>
      </c>
      <c r="O232" s="67">
        <v>25</v>
      </c>
      <c r="P232" s="32">
        <v>0.01</v>
      </c>
      <c r="Q232" s="194">
        <f t="shared" si="25"/>
        <v>0</v>
      </c>
      <c r="R232" s="489">
        <v>51.58</v>
      </c>
      <c r="S232" s="33" t="s">
        <v>448</v>
      </c>
      <c r="T232" s="40">
        <f>IF(S232="USD",R232*K232,R232*K232*1.25)</f>
        <v>0</v>
      </c>
      <c r="U232" s="21" t="s">
        <v>712</v>
      </c>
      <c r="V232" s="21" t="s">
        <v>1078</v>
      </c>
      <c r="W232" s="85"/>
      <c r="X232" s="136">
        <v>28352200</v>
      </c>
    </row>
    <row r="233" spans="1:24" ht="47.25" customHeight="1">
      <c r="A233" s="553"/>
      <c r="B233" s="39">
        <v>106297</v>
      </c>
      <c r="C233" s="22" t="s">
        <v>144</v>
      </c>
      <c r="D233" s="36" t="s">
        <v>245</v>
      </c>
      <c r="E233" s="20" t="s">
        <v>1785</v>
      </c>
      <c r="F233" s="412" t="s">
        <v>1505</v>
      </c>
      <c r="G233" s="24" t="s">
        <v>1223</v>
      </c>
      <c r="H233" s="21" t="s">
        <v>240</v>
      </c>
      <c r="I233" s="105" t="s">
        <v>595</v>
      </c>
      <c r="J233" s="97"/>
      <c r="K233" s="240"/>
      <c r="L233" s="58">
        <v>0.2</v>
      </c>
      <c r="M233" s="67">
        <v>10</v>
      </c>
      <c r="N233" s="67">
        <v>10</v>
      </c>
      <c r="O233" s="67">
        <v>15</v>
      </c>
      <c r="P233" s="32">
        <v>0.0015</v>
      </c>
      <c r="Q233" s="194">
        <f t="shared" si="25"/>
        <v>0</v>
      </c>
      <c r="R233" s="489">
        <v>87.6</v>
      </c>
      <c r="S233" s="33" t="s">
        <v>448</v>
      </c>
      <c r="T233" s="40">
        <f>IF(S233="USD",R233*K233,R233*K233*1.25)</f>
        <v>0</v>
      </c>
      <c r="U233" s="21" t="s">
        <v>713</v>
      </c>
      <c r="V233" s="21" t="s">
        <v>1078</v>
      </c>
      <c r="W233" s="85"/>
      <c r="X233" s="136">
        <v>29350090</v>
      </c>
    </row>
    <row r="234" spans="1:24" ht="46.5" customHeight="1">
      <c r="A234" s="553"/>
      <c r="B234" s="39">
        <v>106298</v>
      </c>
      <c r="C234" s="22" t="s">
        <v>1508</v>
      </c>
      <c r="D234" s="36" t="s">
        <v>245</v>
      </c>
      <c r="E234" s="20" t="s">
        <v>1715</v>
      </c>
      <c r="F234" s="412" t="s">
        <v>1506</v>
      </c>
      <c r="G234" s="24" t="s">
        <v>1223</v>
      </c>
      <c r="H234" s="21" t="s">
        <v>240</v>
      </c>
      <c r="I234" s="105" t="s">
        <v>595</v>
      </c>
      <c r="J234" s="97"/>
      <c r="K234" s="240"/>
      <c r="L234" s="58">
        <v>0.8</v>
      </c>
      <c r="M234" s="67">
        <v>10</v>
      </c>
      <c r="N234" s="67">
        <v>10</v>
      </c>
      <c r="O234" s="67">
        <v>15</v>
      </c>
      <c r="P234" s="32">
        <v>0.0015</v>
      </c>
      <c r="Q234" s="194">
        <f t="shared" si="25"/>
        <v>0</v>
      </c>
      <c r="R234" s="489">
        <v>143.89</v>
      </c>
      <c r="S234" s="33" t="s">
        <v>448</v>
      </c>
      <c r="T234" s="40">
        <f>IF(S234="USD",R234*K234,R234*K234*1.25)</f>
        <v>0</v>
      </c>
      <c r="U234" s="21" t="s">
        <v>714</v>
      </c>
      <c r="V234" s="21" t="s">
        <v>1078</v>
      </c>
      <c r="W234" s="85"/>
      <c r="X234" s="136">
        <v>29215990</v>
      </c>
    </row>
    <row r="235" spans="1:24" ht="48" customHeight="1">
      <c r="A235" s="553"/>
      <c r="B235" s="39">
        <v>106301</v>
      </c>
      <c r="C235" s="22" t="s">
        <v>161</v>
      </c>
      <c r="D235" s="36" t="s">
        <v>245</v>
      </c>
      <c r="E235" s="20" t="s">
        <v>1827</v>
      </c>
      <c r="F235" s="412" t="s">
        <v>327</v>
      </c>
      <c r="G235" s="24" t="s">
        <v>1229</v>
      </c>
      <c r="H235" s="21" t="s">
        <v>240</v>
      </c>
      <c r="I235" s="136" t="s">
        <v>317</v>
      </c>
      <c r="J235" s="97" t="s">
        <v>1632</v>
      </c>
      <c r="K235" s="240"/>
      <c r="L235" s="58">
        <v>0.8</v>
      </c>
      <c r="M235" s="67">
        <v>28</v>
      </c>
      <c r="N235" s="67">
        <v>21</v>
      </c>
      <c r="O235" s="67">
        <v>32</v>
      </c>
      <c r="P235" s="32">
        <v>0.018816</v>
      </c>
      <c r="Q235" s="194">
        <f t="shared" si="25"/>
        <v>0</v>
      </c>
      <c r="R235" s="489">
        <v>94.12</v>
      </c>
      <c r="S235" s="33" t="s">
        <v>448</v>
      </c>
      <c r="T235" s="40">
        <f>IF(S235="USD",R235*K235,R235*K235*1.25)</f>
        <v>0</v>
      </c>
      <c r="U235" s="21" t="s">
        <v>715</v>
      </c>
      <c r="V235" s="21" t="s">
        <v>1078</v>
      </c>
      <c r="W235" s="95" t="s">
        <v>1478</v>
      </c>
      <c r="X235" s="136">
        <v>28530090</v>
      </c>
    </row>
    <row r="236" spans="1:24" ht="48.75" customHeight="1" thickBot="1">
      <c r="A236" s="553"/>
      <c r="B236" s="77">
        <v>106302</v>
      </c>
      <c r="C236" s="78" t="s">
        <v>1373</v>
      </c>
      <c r="D236" s="121" t="s">
        <v>245</v>
      </c>
      <c r="E236" s="76" t="s">
        <v>1794</v>
      </c>
      <c r="F236" s="411" t="s">
        <v>1507</v>
      </c>
      <c r="G236" s="115" t="s">
        <v>1211</v>
      </c>
      <c r="H236" s="79" t="s">
        <v>240</v>
      </c>
      <c r="I236" s="285" t="s">
        <v>317</v>
      </c>
      <c r="J236" s="99"/>
      <c r="K236" s="241"/>
      <c r="L236" s="106">
        <v>0.8</v>
      </c>
      <c r="M236" s="138">
        <v>28</v>
      </c>
      <c r="N236" s="138">
        <v>21</v>
      </c>
      <c r="O236" s="138">
        <v>32</v>
      </c>
      <c r="P236" s="81">
        <v>0.018816</v>
      </c>
      <c r="Q236" s="195">
        <f t="shared" si="25"/>
        <v>0</v>
      </c>
      <c r="R236" s="493">
        <v>30.33</v>
      </c>
      <c r="S236" s="89" t="s">
        <v>448</v>
      </c>
      <c r="T236" s="82">
        <f>IF(S236="USD",R236*K236,R236*K236*1.25)</f>
        <v>0</v>
      </c>
      <c r="U236" s="79" t="s">
        <v>716</v>
      </c>
      <c r="V236" s="79" t="s">
        <v>1078</v>
      </c>
      <c r="W236" s="105" t="s">
        <v>1473</v>
      </c>
      <c r="X236" s="308">
        <v>29214300</v>
      </c>
    </row>
    <row r="237" spans="1:24" ht="49.5" customHeight="1" thickBot="1">
      <c r="A237" s="391"/>
      <c r="B237" s="333" t="s">
        <v>1819</v>
      </c>
      <c r="C237" s="112"/>
      <c r="D237" s="113"/>
      <c r="E237" s="114"/>
      <c r="F237" s="409"/>
      <c r="G237" s="114"/>
      <c r="H237" s="114"/>
      <c r="I237" s="113"/>
      <c r="J237" s="112"/>
      <c r="K237" s="247"/>
      <c r="L237" s="114"/>
      <c r="M237" s="114"/>
      <c r="N237" s="114"/>
      <c r="O237" s="114"/>
      <c r="P237" s="114"/>
      <c r="Q237" s="114"/>
      <c r="R237" s="502"/>
      <c r="S237" s="114"/>
      <c r="T237" s="114"/>
      <c r="U237" s="113"/>
      <c r="V237" s="113"/>
      <c r="W237" s="113"/>
      <c r="X237" s="537"/>
    </row>
    <row r="238" spans="1:24" ht="85.5" customHeight="1">
      <c r="A238" s="552" t="s">
        <v>1591</v>
      </c>
      <c r="B238" s="63">
        <v>106074</v>
      </c>
      <c r="C238" s="29" t="s">
        <v>36</v>
      </c>
      <c r="D238" s="36" t="s">
        <v>245</v>
      </c>
      <c r="E238" s="35">
        <v>1</v>
      </c>
      <c r="F238" s="410" t="s">
        <v>732</v>
      </c>
      <c r="G238" s="117" t="s">
        <v>662</v>
      </c>
      <c r="H238" s="35" t="s">
        <v>240</v>
      </c>
      <c r="I238" s="285" t="s">
        <v>595</v>
      </c>
      <c r="J238" s="109" t="s">
        <v>1372</v>
      </c>
      <c r="K238" s="248"/>
      <c r="L238" s="101">
        <v>3.5</v>
      </c>
      <c r="M238" s="137">
        <v>31</v>
      </c>
      <c r="N238" s="137">
        <v>16</v>
      </c>
      <c r="O238" s="137">
        <v>13</v>
      </c>
      <c r="P238" s="56">
        <v>0.006448</v>
      </c>
      <c r="Q238" s="193">
        <f aca="true" t="shared" si="26" ref="Q238:Q254">P238*K238</f>
        <v>0</v>
      </c>
      <c r="R238" s="491">
        <v>134.43</v>
      </c>
      <c r="S238" s="57" t="s">
        <v>448</v>
      </c>
      <c r="T238" s="118">
        <f aca="true" t="shared" si="27" ref="T238:T243">IF(S238="USD",R238*K238,R238*K238*1.25)</f>
        <v>0</v>
      </c>
      <c r="U238" s="117" t="s">
        <v>741</v>
      </c>
      <c r="V238" s="35" t="s">
        <v>1077</v>
      </c>
      <c r="W238" s="100"/>
      <c r="X238" s="368">
        <v>84211920</v>
      </c>
    </row>
    <row r="239" spans="1:24" ht="49.5" customHeight="1">
      <c r="A239" s="553"/>
      <c r="B239" s="39">
        <v>106048</v>
      </c>
      <c r="C239" s="22" t="s">
        <v>30</v>
      </c>
      <c r="D239" s="36" t="s">
        <v>245</v>
      </c>
      <c r="E239" s="20">
        <v>1</v>
      </c>
      <c r="F239" s="412" t="s">
        <v>1566</v>
      </c>
      <c r="G239" s="117" t="s">
        <v>662</v>
      </c>
      <c r="H239" s="21" t="s">
        <v>240</v>
      </c>
      <c r="I239" s="105" t="s">
        <v>595</v>
      </c>
      <c r="J239" s="97"/>
      <c r="K239" s="240"/>
      <c r="L239" s="58">
        <v>18</v>
      </c>
      <c r="M239" s="67">
        <v>49</v>
      </c>
      <c r="N239" s="67">
        <v>41</v>
      </c>
      <c r="O239" s="67">
        <v>44</v>
      </c>
      <c r="P239" s="32">
        <v>0.088396</v>
      </c>
      <c r="Q239" s="194">
        <f t="shared" si="26"/>
        <v>0</v>
      </c>
      <c r="R239" s="489">
        <v>2026.94</v>
      </c>
      <c r="S239" s="33" t="s">
        <v>448</v>
      </c>
      <c r="T239" s="40">
        <f t="shared" si="27"/>
        <v>0</v>
      </c>
      <c r="U239" s="24" t="s">
        <v>743</v>
      </c>
      <c r="V239" s="21"/>
      <c r="W239" s="85"/>
      <c r="X239" s="136">
        <v>84211920</v>
      </c>
    </row>
    <row r="240" spans="1:24" ht="64.5" customHeight="1">
      <c r="A240" s="553"/>
      <c r="B240" s="43">
        <v>106219</v>
      </c>
      <c r="C240" s="28" t="s">
        <v>201</v>
      </c>
      <c r="D240" s="36" t="s">
        <v>245</v>
      </c>
      <c r="E240" s="21">
        <v>1</v>
      </c>
      <c r="F240" s="412" t="s">
        <v>251</v>
      </c>
      <c r="G240" s="117" t="s">
        <v>662</v>
      </c>
      <c r="H240" s="21" t="s">
        <v>240</v>
      </c>
      <c r="I240" s="105" t="s">
        <v>595</v>
      </c>
      <c r="J240" s="97" t="s">
        <v>1372</v>
      </c>
      <c r="K240" s="240"/>
      <c r="L240" s="58">
        <v>4.7</v>
      </c>
      <c r="M240" s="67">
        <v>27</v>
      </c>
      <c r="N240" s="67">
        <v>20</v>
      </c>
      <c r="O240" s="67">
        <v>25</v>
      </c>
      <c r="P240" s="32">
        <v>0.0135</v>
      </c>
      <c r="Q240" s="194">
        <f t="shared" si="26"/>
        <v>0</v>
      </c>
      <c r="R240" s="489">
        <v>256.82</v>
      </c>
      <c r="S240" s="33" t="s">
        <v>448</v>
      </c>
      <c r="T240" s="40">
        <f t="shared" si="27"/>
        <v>0</v>
      </c>
      <c r="U240" s="24" t="s">
        <v>745</v>
      </c>
      <c r="V240" s="21" t="s">
        <v>1077</v>
      </c>
      <c r="W240" s="85"/>
      <c r="X240" s="136">
        <v>84798200</v>
      </c>
    </row>
    <row r="241" spans="1:24" ht="78.75" customHeight="1">
      <c r="A241" s="553"/>
      <c r="B241" s="43">
        <v>106510</v>
      </c>
      <c r="C241" s="28" t="s">
        <v>1581</v>
      </c>
      <c r="D241" s="36" t="s">
        <v>245</v>
      </c>
      <c r="E241" s="20">
        <v>1</v>
      </c>
      <c r="F241" s="412" t="s">
        <v>1253</v>
      </c>
      <c r="G241" s="117" t="s">
        <v>662</v>
      </c>
      <c r="H241" s="21" t="s">
        <v>240</v>
      </c>
      <c r="I241" s="105" t="s">
        <v>595</v>
      </c>
      <c r="J241" s="97"/>
      <c r="K241" s="240"/>
      <c r="L241" s="58">
        <v>14</v>
      </c>
      <c r="M241" s="67">
        <v>57</v>
      </c>
      <c r="N241" s="67">
        <v>45</v>
      </c>
      <c r="O241" s="67">
        <v>42</v>
      </c>
      <c r="P241" s="32">
        <v>0.10773</v>
      </c>
      <c r="Q241" s="197">
        <f t="shared" si="26"/>
        <v>0</v>
      </c>
      <c r="R241" s="489">
        <v>677.61</v>
      </c>
      <c r="S241" s="33" t="s">
        <v>448</v>
      </c>
      <c r="T241" s="40">
        <f t="shared" si="27"/>
        <v>0</v>
      </c>
      <c r="U241" s="24" t="s">
        <v>911</v>
      </c>
      <c r="V241" s="21"/>
      <c r="W241" s="85"/>
      <c r="X241" s="136">
        <v>84198998</v>
      </c>
    </row>
    <row r="242" spans="1:24" ht="67.5" customHeight="1">
      <c r="A242" s="553"/>
      <c r="B242" s="39">
        <v>106131</v>
      </c>
      <c r="C242" s="28" t="s">
        <v>1582</v>
      </c>
      <c r="D242" s="36" t="s">
        <v>245</v>
      </c>
      <c r="E242" s="20">
        <v>1</v>
      </c>
      <c r="F242" s="412" t="s">
        <v>1254</v>
      </c>
      <c r="G242" s="117" t="s">
        <v>662</v>
      </c>
      <c r="H242" s="21" t="s">
        <v>240</v>
      </c>
      <c r="I242" s="105" t="s">
        <v>595</v>
      </c>
      <c r="J242" s="97"/>
      <c r="K242" s="240"/>
      <c r="L242" s="58">
        <v>21.5</v>
      </c>
      <c r="M242" s="67">
        <v>67</v>
      </c>
      <c r="N242" s="67">
        <v>53</v>
      </c>
      <c r="O242" s="67">
        <v>45</v>
      </c>
      <c r="P242" s="32">
        <v>0.159795</v>
      </c>
      <c r="Q242" s="197">
        <f t="shared" si="26"/>
        <v>0</v>
      </c>
      <c r="R242" s="489">
        <v>925.52</v>
      </c>
      <c r="S242" s="33" t="s">
        <v>448</v>
      </c>
      <c r="T242" s="40">
        <f t="shared" si="27"/>
        <v>0</v>
      </c>
      <c r="U242" s="24" t="s">
        <v>910</v>
      </c>
      <c r="V242" s="21"/>
      <c r="W242" s="85"/>
      <c r="X242" s="136">
        <v>84198998</v>
      </c>
    </row>
    <row r="243" spans="1:24" ht="73.5" customHeight="1">
      <c r="A243" s="553"/>
      <c r="B243" s="39">
        <v>106257</v>
      </c>
      <c r="C243" s="28" t="s">
        <v>1583</v>
      </c>
      <c r="D243" s="36" t="s">
        <v>245</v>
      </c>
      <c r="E243" s="20">
        <v>1</v>
      </c>
      <c r="F243" s="412" t="s">
        <v>1255</v>
      </c>
      <c r="G243" s="24" t="s">
        <v>662</v>
      </c>
      <c r="H243" s="21" t="s">
        <v>240</v>
      </c>
      <c r="I243" s="136" t="s">
        <v>595</v>
      </c>
      <c r="J243" s="97"/>
      <c r="K243" s="240"/>
      <c r="L243" s="58">
        <v>43.5</v>
      </c>
      <c r="M243" s="67">
        <v>65</v>
      </c>
      <c r="N243" s="67">
        <v>59</v>
      </c>
      <c r="O243" s="67">
        <v>85</v>
      </c>
      <c r="P243" s="32">
        <v>0.325975</v>
      </c>
      <c r="Q243" s="194">
        <f t="shared" si="26"/>
        <v>0</v>
      </c>
      <c r="R243" s="489">
        <v>1031.29</v>
      </c>
      <c r="S243" s="33" t="s">
        <v>448</v>
      </c>
      <c r="T243" s="40">
        <f t="shared" si="27"/>
        <v>0</v>
      </c>
      <c r="U243" s="24" t="s">
        <v>746</v>
      </c>
      <c r="V243" s="21"/>
      <c r="W243" s="85"/>
      <c r="X243" s="136">
        <v>84198998</v>
      </c>
    </row>
    <row r="244" spans="1:24" ht="177" customHeight="1">
      <c r="A244" s="553"/>
      <c r="B244" s="39">
        <v>106224</v>
      </c>
      <c r="C244" s="22" t="s">
        <v>75</v>
      </c>
      <c r="D244" s="36" t="s">
        <v>245</v>
      </c>
      <c r="E244" s="20">
        <v>1</v>
      </c>
      <c r="F244" s="412" t="s">
        <v>887</v>
      </c>
      <c r="G244" s="24" t="s">
        <v>662</v>
      </c>
      <c r="H244" s="21" t="s">
        <v>240</v>
      </c>
      <c r="I244" s="105" t="s">
        <v>595</v>
      </c>
      <c r="J244" s="97" t="s">
        <v>1905</v>
      </c>
      <c r="K244" s="240"/>
      <c r="L244" s="58">
        <v>107</v>
      </c>
      <c r="M244" s="140">
        <v>92</v>
      </c>
      <c r="N244" s="140">
        <v>62</v>
      </c>
      <c r="O244" s="140">
        <v>63</v>
      </c>
      <c r="P244" s="32">
        <v>0.359352</v>
      </c>
      <c r="Q244" s="194">
        <f t="shared" si="26"/>
        <v>0</v>
      </c>
      <c r="R244" s="489">
        <v>5794.32</v>
      </c>
      <c r="S244" s="33" t="s">
        <v>448</v>
      </c>
      <c r="T244" s="40">
        <f aca="true" t="shared" si="28" ref="T244:T260">IF(S244="USD",R244*K244,R244*K244*1.25)</f>
        <v>0</v>
      </c>
      <c r="U244" s="24" t="s">
        <v>751</v>
      </c>
      <c r="V244" s="21"/>
      <c r="W244" s="85"/>
      <c r="X244" s="136">
        <v>84211920</v>
      </c>
    </row>
    <row r="245" spans="1:24" ht="48.75" customHeight="1">
      <c r="A245" s="553"/>
      <c r="B245" s="39">
        <v>106225</v>
      </c>
      <c r="C245" s="22" t="s">
        <v>1231</v>
      </c>
      <c r="D245" s="36" t="s">
        <v>245</v>
      </c>
      <c r="E245" s="20">
        <v>1</v>
      </c>
      <c r="F245" s="412" t="s">
        <v>740</v>
      </c>
      <c r="G245" s="24" t="s">
        <v>662</v>
      </c>
      <c r="H245" s="21" t="s">
        <v>240</v>
      </c>
      <c r="I245" s="105" t="s">
        <v>595</v>
      </c>
      <c r="J245" s="97" t="s">
        <v>1633</v>
      </c>
      <c r="K245" s="240"/>
      <c r="L245" s="58">
        <v>3</v>
      </c>
      <c r="M245" s="140">
        <v>26</v>
      </c>
      <c r="N245" s="140">
        <v>21</v>
      </c>
      <c r="O245" s="140">
        <v>11</v>
      </c>
      <c r="P245" s="32">
        <v>0.006006</v>
      </c>
      <c r="Q245" s="194">
        <f t="shared" si="26"/>
        <v>0</v>
      </c>
      <c r="R245" s="489">
        <v>922.72</v>
      </c>
      <c r="S245" s="33" t="s">
        <v>448</v>
      </c>
      <c r="T245" s="40">
        <f t="shared" si="28"/>
        <v>0</v>
      </c>
      <c r="U245" s="24" t="s">
        <v>753</v>
      </c>
      <c r="V245" s="21"/>
      <c r="W245" s="85"/>
      <c r="X245" s="136">
        <v>84219100</v>
      </c>
    </row>
    <row r="246" spans="1:24" ht="50.25" customHeight="1">
      <c r="A246" s="553"/>
      <c r="B246" s="39">
        <v>106226</v>
      </c>
      <c r="C246" s="22" t="s">
        <v>1232</v>
      </c>
      <c r="D246" s="36" t="s">
        <v>245</v>
      </c>
      <c r="E246" s="20" t="s">
        <v>1828</v>
      </c>
      <c r="F246" s="412" t="s">
        <v>302</v>
      </c>
      <c r="G246" s="24" t="s">
        <v>662</v>
      </c>
      <c r="H246" s="21" t="s">
        <v>240</v>
      </c>
      <c r="I246" s="105" t="s">
        <v>595</v>
      </c>
      <c r="J246" s="97" t="s">
        <v>1633</v>
      </c>
      <c r="K246" s="240"/>
      <c r="L246" s="58">
        <v>2</v>
      </c>
      <c r="M246" s="140">
        <v>29</v>
      </c>
      <c r="N246" s="140">
        <v>21</v>
      </c>
      <c r="O246" s="140">
        <v>10</v>
      </c>
      <c r="P246" s="32">
        <v>0.00609</v>
      </c>
      <c r="Q246" s="194">
        <f t="shared" si="26"/>
        <v>0</v>
      </c>
      <c r="R246" s="489">
        <v>558.73</v>
      </c>
      <c r="S246" s="33" t="s">
        <v>448</v>
      </c>
      <c r="T246" s="40">
        <f t="shared" si="28"/>
        <v>0</v>
      </c>
      <c r="U246" s="24" t="s">
        <v>752</v>
      </c>
      <c r="V246" s="21"/>
      <c r="W246" s="85"/>
      <c r="X246" s="136">
        <v>84219100</v>
      </c>
    </row>
    <row r="247" spans="1:24" ht="49.5" customHeight="1">
      <c r="A247" s="553"/>
      <c r="B247" s="39">
        <v>106227</v>
      </c>
      <c r="C247" s="22" t="s">
        <v>1233</v>
      </c>
      <c r="D247" s="36" t="s">
        <v>245</v>
      </c>
      <c r="E247" s="20" t="s">
        <v>1828</v>
      </c>
      <c r="F247" s="412" t="s">
        <v>299</v>
      </c>
      <c r="G247" s="24" t="s">
        <v>662</v>
      </c>
      <c r="H247" s="21" t="s">
        <v>240</v>
      </c>
      <c r="I247" s="105" t="s">
        <v>595</v>
      </c>
      <c r="J247" s="97" t="s">
        <v>1633</v>
      </c>
      <c r="K247" s="240"/>
      <c r="L247" s="58">
        <v>0.1</v>
      </c>
      <c r="M247" s="140">
        <v>22</v>
      </c>
      <c r="N247" s="140">
        <v>22</v>
      </c>
      <c r="O247" s="140">
        <v>26</v>
      </c>
      <c r="P247" s="32">
        <v>0.002904</v>
      </c>
      <c r="Q247" s="194">
        <f t="shared" si="26"/>
        <v>0</v>
      </c>
      <c r="R247" s="489">
        <v>167.21</v>
      </c>
      <c r="S247" s="33" t="s">
        <v>448</v>
      </c>
      <c r="T247" s="40">
        <f t="shared" si="28"/>
        <v>0</v>
      </c>
      <c r="U247" s="24" t="s">
        <v>754</v>
      </c>
      <c r="V247" s="21"/>
      <c r="W247" s="85"/>
      <c r="X247" s="136">
        <v>84219100</v>
      </c>
    </row>
    <row r="248" spans="1:24" ht="49.5" customHeight="1">
      <c r="A248" s="553"/>
      <c r="B248" s="39">
        <v>106228</v>
      </c>
      <c r="C248" s="22" t="s">
        <v>1234</v>
      </c>
      <c r="D248" s="36" t="s">
        <v>245</v>
      </c>
      <c r="E248" s="20" t="s">
        <v>1828</v>
      </c>
      <c r="F248" s="412" t="s">
        <v>301</v>
      </c>
      <c r="G248" s="24" t="s">
        <v>662</v>
      </c>
      <c r="H248" s="21" t="s">
        <v>240</v>
      </c>
      <c r="I248" s="105" t="s">
        <v>595</v>
      </c>
      <c r="J248" s="97" t="s">
        <v>1633</v>
      </c>
      <c r="K248" s="240"/>
      <c r="L248" s="58">
        <v>0.4</v>
      </c>
      <c r="M248" s="140">
        <v>20</v>
      </c>
      <c r="N248" s="140">
        <v>17</v>
      </c>
      <c r="O248" s="140">
        <v>9</v>
      </c>
      <c r="P248" s="32">
        <v>0.00306</v>
      </c>
      <c r="Q248" s="194">
        <f t="shared" si="26"/>
        <v>0</v>
      </c>
      <c r="R248" s="489">
        <v>314.03</v>
      </c>
      <c r="S248" s="33" t="s">
        <v>448</v>
      </c>
      <c r="T248" s="40">
        <f t="shared" si="28"/>
        <v>0</v>
      </c>
      <c r="U248" s="24" t="s">
        <v>756</v>
      </c>
      <c r="V248" s="21"/>
      <c r="W248" s="85"/>
      <c r="X248" s="136">
        <v>84219100</v>
      </c>
    </row>
    <row r="249" spans="1:24" ht="50.25" customHeight="1">
      <c r="A249" s="553"/>
      <c r="B249" s="39">
        <v>106229</v>
      </c>
      <c r="C249" s="22" t="s">
        <v>1235</v>
      </c>
      <c r="D249" s="36" t="s">
        <v>245</v>
      </c>
      <c r="E249" s="20" t="s">
        <v>1828</v>
      </c>
      <c r="F249" s="412" t="s">
        <v>300</v>
      </c>
      <c r="G249" s="24" t="s">
        <v>662</v>
      </c>
      <c r="H249" s="21" t="s">
        <v>240</v>
      </c>
      <c r="I249" s="105" t="s">
        <v>595</v>
      </c>
      <c r="J249" s="97" t="s">
        <v>1633</v>
      </c>
      <c r="K249" s="240"/>
      <c r="L249" s="58">
        <v>2</v>
      </c>
      <c r="M249" s="140">
        <v>10</v>
      </c>
      <c r="N249" s="140">
        <v>10</v>
      </c>
      <c r="O249" s="140">
        <v>5</v>
      </c>
      <c r="P249" s="32">
        <v>0.0005</v>
      </c>
      <c r="Q249" s="194">
        <f t="shared" si="26"/>
        <v>0</v>
      </c>
      <c r="R249" s="489">
        <v>314.03</v>
      </c>
      <c r="S249" s="33" t="s">
        <v>448</v>
      </c>
      <c r="T249" s="40">
        <f t="shared" si="28"/>
        <v>0</v>
      </c>
      <c r="U249" s="24" t="s">
        <v>755</v>
      </c>
      <c r="V249" s="21"/>
      <c r="W249" s="85"/>
      <c r="X249" s="136">
        <v>84219100</v>
      </c>
    </row>
    <row r="250" spans="1:24" ht="81.75" customHeight="1">
      <c r="A250" s="553"/>
      <c r="B250" s="39">
        <v>106425</v>
      </c>
      <c r="C250" s="22" t="s">
        <v>179</v>
      </c>
      <c r="D250" s="36" t="s">
        <v>245</v>
      </c>
      <c r="E250" s="20">
        <v>1</v>
      </c>
      <c r="F250" s="412" t="s">
        <v>180</v>
      </c>
      <c r="G250" s="24" t="s">
        <v>662</v>
      </c>
      <c r="H250" s="21" t="s">
        <v>240</v>
      </c>
      <c r="I250" s="105" t="s">
        <v>595</v>
      </c>
      <c r="J250" s="97"/>
      <c r="K250" s="240"/>
      <c r="L250" s="58">
        <v>0.8</v>
      </c>
      <c r="M250" s="67">
        <v>25</v>
      </c>
      <c r="N250" s="140">
        <v>26.5</v>
      </c>
      <c r="O250" s="140">
        <v>8.3</v>
      </c>
      <c r="P250" s="32">
        <v>0.00549875</v>
      </c>
      <c r="Q250" s="194">
        <f t="shared" si="26"/>
        <v>0</v>
      </c>
      <c r="R250" s="489">
        <v>1052.48</v>
      </c>
      <c r="S250" s="33" t="s">
        <v>448</v>
      </c>
      <c r="T250" s="40">
        <f t="shared" si="28"/>
        <v>0</v>
      </c>
      <c r="U250" s="24" t="s">
        <v>759</v>
      </c>
      <c r="V250" s="21"/>
      <c r="W250" s="85"/>
      <c r="X250" s="136">
        <v>84199085</v>
      </c>
    </row>
    <row r="251" spans="1:24" ht="166.5" customHeight="1">
      <c r="A251" s="553"/>
      <c r="B251" s="39">
        <v>106046</v>
      </c>
      <c r="C251" s="22" t="s">
        <v>19</v>
      </c>
      <c r="D251" s="36" t="s">
        <v>245</v>
      </c>
      <c r="E251" s="20">
        <v>1</v>
      </c>
      <c r="F251" s="412" t="s">
        <v>748</v>
      </c>
      <c r="G251" s="24" t="s">
        <v>662</v>
      </c>
      <c r="H251" s="21" t="s">
        <v>240</v>
      </c>
      <c r="I251" s="105" t="s">
        <v>595</v>
      </c>
      <c r="J251" s="97"/>
      <c r="K251" s="240"/>
      <c r="L251" s="58">
        <v>9</v>
      </c>
      <c r="M251" s="67">
        <v>48</v>
      </c>
      <c r="N251" s="67">
        <v>33</v>
      </c>
      <c r="O251" s="67">
        <v>33</v>
      </c>
      <c r="P251" s="32">
        <v>0.052272</v>
      </c>
      <c r="Q251" s="194">
        <f t="shared" si="26"/>
        <v>0</v>
      </c>
      <c r="R251" s="489">
        <v>7646.92</v>
      </c>
      <c r="S251" s="33" t="s">
        <v>448</v>
      </c>
      <c r="T251" s="40">
        <f t="shared" si="28"/>
        <v>0</v>
      </c>
      <c r="U251" s="24" t="s">
        <v>747</v>
      </c>
      <c r="V251" s="21"/>
      <c r="W251" s="85"/>
      <c r="X251" s="136">
        <v>90328900</v>
      </c>
    </row>
    <row r="252" spans="1:24" ht="48" customHeight="1">
      <c r="A252" s="553"/>
      <c r="B252" s="39">
        <v>106050</v>
      </c>
      <c r="C252" s="22" t="s">
        <v>464</v>
      </c>
      <c r="D252" s="20" t="s">
        <v>463</v>
      </c>
      <c r="E252" s="20">
        <v>1</v>
      </c>
      <c r="F252" s="412" t="s">
        <v>1064</v>
      </c>
      <c r="G252" s="117" t="s">
        <v>662</v>
      </c>
      <c r="H252" s="21" t="s">
        <v>620</v>
      </c>
      <c r="I252" s="105" t="s">
        <v>595</v>
      </c>
      <c r="J252" s="97"/>
      <c r="K252" s="240"/>
      <c r="L252" s="110">
        <v>9</v>
      </c>
      <c r="M252" s="31" t="s">
        <v>1090</v>
      </c>
      <c r="N252" s="31" t="s">
        <v>1091</v>
      </c>
      <c r="O252" s="31" t="s">
        <v>1092</v>
      </c>
      <c r="P252" s="21">
        <v>0.04788</v>
      </c>
      <c r="Q252" s="194">
        <f t="shared" si="26"/>
        <v>0</v>
      </c>
      <c r="R252" s="512">
        <v>2200</v>
      </c>
      <c r="S252" s="21" t="s">
        <v>594</v>
      </c>
      <c r="T252" s="40">
        <f t="shared" si="28"/>
        <v>0</v>
      </c>
      <c r="U252" s="24">
        <v>11621</v>
      </c>
      <c r="V252" s="21" t="s">
        <v>1580</v>
      </c>
      <c r="W252" s="85"/>
      <c r="X252" s="136">
        <v>84798997</v>
      </c>
    </row>
    <row r="253" spans="1:24" s="5" customFormat="1" ht="51.75" customHeight="1">
      <c r="A253" s="553"/>
      <c r="B253" s="39">
        <v>106064</v>
      </c>
      <c r="C253" s="22" t="s">
        <v>646</v>
      </c>
      <c r="D253" s="20" t="s">
        <v>463</v>
      </c>
      <c r="E253" s="20">
        <v>1</v>
      </c>
      <c r="F253" s="412" t="s">
        <v>649</v>
      </c>
      <c r="G253" s="117" t="s">
        <v>662</v>
      </c>
      <c r="H253" s="21" t="s">
        <v>620</v>
      </c>
      <c r="I253" s="105" t="s">
        <v>595</v>
      </c>
      <c r="J253" s="97" t="s">
        <v>1546</v>
      </c>
      <c r="K253" s="240"/>
      <c r="L253" s="110">
        <v>75</v>
      </c>
      <c r="M253" s="67">
        <v>100</v>
      </c>
      <c r="N253" s="67">
        <v>85</v>
      </c>
      <c r="O253" s="67">
        <v>90</v>
      </c>
      <c r="P253" s="21">
        <v>0.7476</v>
      </c>
      <c r="Q253" s="194">
        <f t="shared" si="26"/>
        <v>0</v>
      </c>
      <c r="R253" s="512">
        <v>14352</v>
      </c>
      <c r="S253" s="21" t="s">
        <v>594</v>
      </c>
      <c r="T253" s="40">
        <f t="shared" si="28"/>
        <v>0</v>
      </c>
      <c r="U253" s="24" t="s">
        <v>469</v>
      </c>
      <c r="V253" s="59" t="s">
        <v>1580</v>
      </c>
      <c r="W253" s="85"/>
      <c r="X253" s="136"/>
    </row>
    <row r="254" spans="1:24" s="5" customFormat="1" ht="39.75" customHeight="1">
      <c r="A254" s="553"/>
      <c r="B254" s="39">
        <v>106438</v>
      </c>
      <c r="C254" s="22" t="s">
        <v>647</v>
      </c>
      <c r="D254" s="20" t="s">
        <v>463</v>
      </c>
      <c r="E254" s="20">
        <v>1</v>
      </c>
      <c r="F254" s="412" t="s">
        <v>650</v>
      </c>
      <c r="G254" s="117" t="s">
        <v>662</v>
      </c>
      <c r="H254" s="21" t="s">
        <v>620</v>
      </c>
      <c r="I254" s="105" t="s">
        <v>595</v>
      </c>
      <c r="J254" s="97"/>
      <c r="K254" s="240"/>
      <c r="L254" s="110">
        <v>0.1</v>
      </c>
      <c r="M254" s="67">
        <v>45</v>
      </c>
      <c r="N254" s="67">
        <v>16</v>
      </c>
      <c r="O254" s="67">
        <v>2</v>
      </c>
      <c r="P254" s="21">
        <v>0.00702</v>
      </c>
      <c r="Q254" s="194">
        <f t="shared" si="26"/>
        <v>0</v>
      </c>
      <c r="R254" s="512">
        <v>2.9</v>
      </c>
      <c r="S254" s="21" t="s">
        <v>594</v>
      </c>
      <c r="T254" s="40">
        <f t="shared" si="28"/>
        <v>0</v>
      </c>
      <c r="U254" s="24" t="s">
        <v>468</v>
      </c>
      <c r="V254" s="59" t="s">
        <v>1580</v>
      </c>
      <c r="W254" s="85"/>
      <c r="X254" s="136"/>
    </row>
    <row r="255" spans="1:24" s="5" customFormat="1" ht="39.75" customHeight="1">
      <c r="A255" s="553"/>
      <c r="B255" s="160">
        <v>106613</v>
      </c>
      <c r="C255" s="78" t="s">
        <v>1781</v>
      </c>
      <c r="D255" s="76" t="s">
        <v>463</v>
      </c>
      <c r="E255" s="76">
        <v>1</v>
      </c>
      <c r="F255" s="411" t="s">
        <v>1780</v>
      </c>
      <c r="G255" s="232" t="s">
        <v>662</v>
      </c>
      <c r="H255" s="79" t="s">
        <v>620</v>
      </c>
      <c r="I255" s="105" t="s">
        <v>595</v>
      </c>
      <c r="J255" s="99"/>
      <c r="K255" s="241"/>
      <c r="L255" s="145"/>
      <c r="M255" s="139"/>
      <c r="N255" s="139"/>
      <c r="O255" s="139"/>
      <c r="P255" s="79"/>
      <c r="Q255" s="195"/>
      <c r="R255" s="513">
        <v>4595</v>
      </c>
      <c r="S255" s="79" t="s">
        <v>594</v>
      </c>
      <c r="T255" s="82">
        <f t="shared" si="28"/>
        <v>0</v>
      </c>
      <c r="U255" s="115">
        <v>7024007</v>
      </c>
      <c r="V255" s="327" t="s">
        <v>1580</v>
      </c>
      <c r="W255" s="105"/>
      <c r="X255" s="308"/>
    </row>
    <row r="256" spans="1:24" ht="124.5" customHeight="1">
      <c r="A256" s="553"/>
      <c r="B256" s="43">
        <v>106443</v>
      </c>
      <c r="C256" s="28" t="s">
        <v>239</v>
      </c>
      <c r="D256" s="20" t="s">
        <v>245</v>
      </c>
      <c r="E256" s="37">
        <v>1</v>
      </c>
      <c r="F256" s="412" t="s">
        <v>256</v>
      </c>
      <c r="G256" s="24" t="s">
        <v>662</v>
      </c>
      <c r="H256" s="21" t="s">
        <v>240</v>
      </c>
      <c r="I256" s="85" t="s">
        <v>1360</v>
      </c>
      <c r="J256" s="97" t="s">
        <v>1372</v>
      </c>
      <c r="K256" s="240"/>
      <c r="L256" s="58">
        <v>15.3</v>
      </c>
      <c r="M256" s="67">
        <v>55</v>
      </c>
      <c r="N256" s="67">
        <v>28</v>
      </c>
      <c r="O256" s="67">
        <v>34</v>
      </c>
      <c r="P256" s="32">
        <v>0.05236</v>
      </c>
      <c r="Q256" s="197">
        <f>P256*K256</f>
        <v>0</v>
      </c>
      <c r="R256" s="489">
        <v>467.03</v>
      </c>
      <c r="S256" s="33" t="s">
        <v>448</v>
      </c>
      <c r="T256" s="40">
        <f t="shared" si="28"/>
        <v>0</v>
      </c>
      <c r="U256" s="24" t="s">
        <v>841</v>
      </c>
      <c r="V256" s="21" t="s">
        <v>1077</v>
      </c>
      <c r="W256" s="85" t="s">
        <v>1467</v>
      </c>
      <c r="X256" s="136">
        <v>85359000</v>
      </c>
    </row>
    <row r="257" spans="1:24" ht="117" customHeight="1">
      <c r="A257" s="553"/>
      <c r="B257" s="43">
        <v>106492</v>
      </c>
      <c r="C257" s="28" t="s">
        <v>236</v>
      </c>
      <c r="D257" s="36" t="s">
        <v>245</v>
      </c>
      <c r="E257" s="21">
        <v>1</v>
      </c>
      <c r="F257" s="420" t="s">
        <v>243</v>
      </c>
      <c r="G257" s="24" t="s">
        <v>662</v>
      </c>
      <c r="H257" s="21" t="s">
        <v>240</v>
      </c>
      <c r="I257" s="85" t="s">
        <v>1360</v>
      </c>
      <c r="J257" s="97" t="s">
        <v>1372</v>
      </c>
      <c r="K257" s="240"/>
      <c r="L257" s="58">
        <v>14</v>
      </c>
      <c r="M257" s="67">
        <v>24</v>
      </c>
      <c r="N257" s="67">
        <v>16</v>
      </c>
      <c r="O257" s="67">
        <v>12</v>
      </c>
      <c r="P257" s="32">
        <v>0.016128</v>
      </c>
      <c r="Q257" s="197">
        <f>P257*K257</f>
        <v>0</v>
      </c>
      <c r="R257" s="489">
        <v>393.03</v>
      </c>
      <c r="S257" s="33" t="s">
        <v>448</v>
      </c>
      <c r="T257" s="40">
        <f t="shared" si="28"/>
        <v>0</v>
      </c>
      <c r="U257" s="24" t="s">
        <v>842</v>
      </c>
      <c r="V257" s="161" t="s">
        <v>1077</v>
      </c>
      <c r="W257" s="85" t="s">
        <v>1467</v>
      </c>
      <c r="X257" s="136">
        <v>85359000</v>
      </c>
    </row>
    <row r="258" spans="1:24" ht="117.75" customHeight="1">
      <c r="A258" s="553"/>
      <c r="B258" s="43">
        <v>106081</v>
      </c>
      <c r="C258" s="28" t="s">
        <v>238</v>
      </c>
      <c r="D258" s="83" t="s">
        <v>245</v>
      </c>
      <c r="E258" s="21">
        <v>1</v>
      </c>
      <c r="F258" s="412" t="s">
        <v>242</v>
      </c>
      <c r="G258" s="24" t="s">
        <v>662</v>
      </c>
      <c r="H258" s="21" t="s">
        <v>240</v>
      </c>
      <c r="I258" s="85" t="s">
        <v>1360</v>
      </c>
      <c r="J258" s="97" t="s">
        <v>1372</v>
      </c>
      <c r="K258" s="240"/>
      <c r="L258" s="58">
        <v>36.5</v>
      </c>
      <c r="M258" s="67">
        <v>52</v>
      </c>
      <c r="N258" s="67">
        <v>35</v>
      </c>
      <c r="O258" s="67">
        <v>47</v>
      </c>
      <c r="P258" s="32">
        <v>0.08554</v>
      </c>
      <c r="Q258" s="197">
        <f>P258*K258</f>
        <v>0</v>
      </c>
      <c r="R258" s="489">
        <v>1318.88</v>
      </c>
      <c r="S258" s="33" t="s">
        <v>448</v>
      </c>
      <c r="T258" s="40">
        <f t="shared" si="28"/>
        <v>0</v>
      </c>
      <c r="U258" s="24" t="s">
        <v>760</v>
      </c>
      <c r="V258" s="21" t="s">
        <v>1077</v>
      </c>
      <c r="W258" s="85" t="s">
        <v>1467</v>
      </c>
      <c r="X258" s="136">
        <v>85359000</v>
      </c>
    </row>
    <row r="259" spans="1:24" ht="114" customHeight="1">
      <c r="A259" s="553"/>
      <c r="B259" s="43">
        <v>106491</v>
      </c>
      <c r="C259" s="28" t="s">
        <v>237</v>
      </c>
      <c r="D259" s="36" t="s">
        <v>245</v>
      </c>
      <c r="E259" s="21">
        <v>1</v>
      </c>
      <c r="F259" s="420" t="s">
        <v>243</v>
      </c>
      <c r="G259" s="24" t="s">
        <v>662</v>
      </c>
      <c r="H259" s="21" t="s">
        <v>240</v>
      </c>
      <c r="I259" s="85" t="s">
        <v>1360</v>
      </c>
      <c r="J259" s="97" t="s">
        <v>1372</v>
      </c>
      <c r="K259" s="240"/>
      <c r="L259" s="58">
        <v>36.5</v>
      </c>
      <c r="M259" s="67">
        <v>52</v>
      </c>
      <c r="N259" s="67">
        <v>35</v>
      </c>
      <c r="O259" s="67">
        <v>47</v>
      </c>
      <c r="P259" s="32">
        <v>0.08554</v>
      </c>
      <c r="Q259" s="197">
        <f>P259*K259</f>
        <v>0</v>
      </c>
      <c r="R259" s="489">
        <v>907.76</v>
      </c>
      <c r="S259" s="33" t="s">
        <v>448</v>
      </c>
      <c r="T259" s="40">
        <f t="shared" si="28"/>
        <v>0</v>
      </c>
      <c r="U259" s="24" t="s">
        <v>840</v>
      </c>
      <c r="V259" s="79" t="s">
        <v>1077</v>
      </c>
      <c r="W259" s="85" t="s">
        <v>1467</v>
      </c>
      <c r="X259" s="136">
        <v>85359000</v>
      </c>
    </row>
    <row r="260" spans="1:24" ht="93" customHeight="1" thickBot="1">
      <c r="A260" s="553"/>
      <c r="B260" s="77">
        <v>106595</v>
      </c>
      <c r="C260" s="78" t="s">
        <v>599</v>
      </c>
      <c r="D260" s="121" t="s">
        <v>245</v>
      </c>
      <c r="E260" s="76">
        <v>1</v>
      </c>
      <c r="F260" s="411" t="s">
        <v>599</v>
      </c>
      <c r="G260" s="115" t="s">
        <v>662</v>
      </c>
      <c r="H260" s="79" t="s">
        <v>600</v>
      </c>
      <c r="I260" s="105" t="s">
        <v>595</v>
      </c>
      <c r="J260" s="99" t="s">
        <v>1661</v>
      </c>
      <c r="K260" s="241"/>
      <c r="L260" s="115">
        <v>6.5</v>
      </c>
      <c r="M260" s="79">
        <v>27.5</v>
      </c>
      <c r="N260" s="79">
        <v>38.5</v>
      </c>
      <c r="O260" s="79">
        <v>16</v>
      </c>
      <c r="P260" s="79">
        <v>0.01694</v>
      </c>
      <c r="Q260" s="208">
        <f>P260*K260</f>
        <v>0</v>
      </c>
      <c r="R260" s="508">
        <v>286</v>
      </c>
      <c r="S260" s="79" t="s">
        <v>448</v>
      </c>
      <c r="T260" s="82">
        <f t="shared" si="28"/>
        <v>0</v>
      </c>
      <c r="U260" s="115" t="s">
        <v>978</v>
      </c>
      <c r="V260" s="79" t="s">
        <v>1077</v>
      </c>
      <c r="W260" s="105"/>
      <c r="X260" s="308">
        <v>85363010</v>
      </c>
    </row>
    <row r="261" spans="1:24" ht="108" customHeight="1">
      <c r="A261" s="555" t="s">
        <v>1592</v>
      </c>
      <c r="B261" s="269">
        <v>106512</v>
      </c>
      <c r="C261" s="151" t="s">
        <v>1432</v>
      </c>
      <c r="D261" s="146" t="s">
        <v>463</v>
      </c>
      <c r="E261" s="146" t="s">
        <v>1829</v>
      </c>
      <c r="F261" s="414" t="s">
        <v>1881</v>
      </c>
      <c r="G261" s="286" t="s">
        <v>1095</v>
      </c>
      <c r="H261" s="131" t="s">
        <v>620</v>
      </c>
      <c r="I261" s="168" t="s">
        <v>313</v>
      </c>
      <c r="J261" s="96" t="s">
        <v>1301</v>
      </c>
      <c r="K261" s="251"/>
      <c r="L261" s="325">
        <v>1.5</v>
      </c>
      <c r="M261" s="271">
        <v>28</v>
      </c>
      <c r="N261" s="271">
        <v>15</v>
      </c>
      <c r="O261" s="271">
        <v>13</v>
      </c>
      <c r="P261" s="131">
        <v>0.0054</v>
      </c>
      <c r="Q261" s="279">
        <f aca="true" t="shared" si="29" ref="Q261:Q269">P261*K261</f>
        <v>0</v>
      </c>
      <c r="R261" s="514">
        <v>720</v>
      </c>
      <c r="S261" s="131" t="s">
        <v>594</v>
      </c>
      <c r="T261" s="142">
        <f>IF(S261="USD",R261*K261,R261*K261*1.25)</f>
        <v>0</v>
      </c>
      <c r="U261" s="286" t="s">
        <v>462</v>
      </c>
      <c r="V261" s="131" t="s">
        <v>1580</v>
      </c>
      <c r="W261" s="168"/>
      <c r="X261" s="159">
        <v>38220000</v>
      </c>
    </row>
    <row r="262" spans="1:24" ht="119.25" customHeight="1">
      <c r="A262" s="556"/>
      <c r="B262" s="39">
        <v>106513</v>
      </c>
      <c r="C262" s="22" t="s">
        <v>644</v>
      </c>
      <c r="D262" s="20" t="s">
        <v>463</v>
      </c>
      <c r="E262" s="20" t="s">
        <v>1829</v>
      </c>
      <c r="F262" s="412" t="s">
        <v>1882</v>
      </c>
      <c r="G262" s="117" t="s">
        <v>1095</v>
      </c>
      <c r="H262" s="21" t="s">
        <v>620</v>
      </c>
      <c r="I262" s="85" t="s">
        <v>313</v>
      </c>
      <c r="J262" s="97" t="s">
        <v>1544</v>
      </c>
      <c r="K262" s="240"/>
      <c r="L262" s="110">
        <v>1.5</v>
      </c>
      <c r="M262" s="152">
        <v>28</v>
      </c>
      <c r="N262" s="152">
        <v>15</v>
      </c>
      <c r="O262" s="152">
        <v>13</v>
      </c>
      <c r="P262" s="21">
        <v>0.0054</v>
      </c>
      <c r="Q262" s="194">
        <f t="shared" si="29"/>
        <v>0</v>
      </c>
      <c r="R262" s="512">
        <v>720</v>
      </c>
      <c r="S262" s="21" t="s">
        <v>594</v>
      </c>
      <c r="T262" s="40">
        <f>IF(S262="USD",R262*K262,R262*K262*1.25)</f>
        <v>0</v>
      </c>
      <c r="U262" s="24" t="s">
        <v>621</v>
      </c>
      <c r="V262" s="21" t="s">
        <v>1580</v>
      </c>
      <c r="W262" s="85"/>
      <c r="X262" s="136">
        <v>38220000</v>
      </c>
    </row>
    <row r="263" spans="1:24" ht="42.75" customHeight="1">
      <c r="A263" s="556"/>
      <c r="B263" s="39">
        <v>106590</v>
      </c>
      <c r="C263" s="22" t="s">
        <v>738</v>
      </c>
      <c r="D263" s="20" t="s">
        <v>463</v>
      </c>
      <c r="E263" s="20" t="s">
        <v>1829</v>
      </c>
      <c r="F263" s="412" t="s">
        <v>1199</v>
      </c>
      <c r="G263" s="117" t="s">
        <v>1095</v>
      </c>
      <c r="H263" s="21" t="s">
        <v>620</v>
      </c>
      <c r="I263" s="85" t="s">
        <v>313</v>
      </c>
      <c r="J263" s="97" t="s">
        <v>1251</v>
      </c>
      <c r="K263" s="240"/>
      <c r="L263" s="24">
        <v>1.5</v>
      </c>
      <c r="M263" s="152">
        <v>28</v>
      </c>
      <c r="N263" s="152">
        <v>15</v>
      </c>
      <c r="O263" s="152">
        <v>13</v>
      </c>
      <c r="P263" s="21">
        <v>0.0054</v>
      </c>
      <c r="Q263" s="194">
        <f t="shared" si="29"/>
        <v>0</v>
      </c>
      <c r="R263" s="512">
        <v>720</v>
      </c>
      <c r="S263" s="21" t="s">
        <v>594</v>
      </c>
      <c r="T263" s="40">
        <f>IF(S263="USD",R263*K263,R263*K263*1.25)</f>
        <v>0</v>
      </c>
      <c r="U263" s="24">
        <v>29996</v>
      </c>
      <c r="V263" s="21" t="s">
        <v>1580</v>
      </c>
      <c r="W263" s="85"/>
      <c r="X263" s="136">
        <v>38220000</v>
      </c>
    </row>
    <row r="264" spans="1:24" ht="41.25" customHeight="1">
      <c r="A264" s="556"/>
      <c r="B264" s="39">
        <v>106591</v>
      </c>
      <c r="C264" s="22" t="s">
        <v>739</v>
      </c>
      <c r="D264" s="20" t="s">
        <v>463</v>
      </c>
      <c r="E264" s="20" t="s">
        <v>1829</v>
      </c>
      <c r="F264" s="412" t="s">
        <v>1200</v>
      </c>
      <c r="G264" s="117" t="s">
        <v>1095</v>
      </c>
      <c r="H264" s="21" t="s">
        <v>620</v>
      </c>
      <c r="I264" s="85" t="s">
        <v>313</v>
      </c>
      <c r="J264" s="97" t="s">
        <v>1251</v>
      </c>
      <c r="K264" s="240"/>
      <c r="L264" s="24">
        <v>1.5</v>
      </c>
      <c r="M264" s="152">
        <v>28</v>
      </c>
      <c r="N264" s="152">
        <v>15</v>
      </c>
      <c r="O264" s="152">
        <v>13</v>
      </c>
      <c r="P264" s="21">
        <v>0.0054</v>
      </c>
      <c r="Q264" s="194">
        <f t="shared" si="29"/>
        <v>0</v>
      </c>
      <c r="R264" s="512">
        <v>720</v>
      </c>
      <c r="S264" s="21" t="s">
        <v>594</v>
      </c>
      <c r="T264" s="40">
        <f>IF(S264="USD",R264*K264,R264*K264*1.25)</f>
        <v>0</v>
      </c>
      <c r="U264" s="24">
        <v>29896</v>
      </c>
      <c r="V264" s="21" t="s">
        <v>1580</v>
      </c>
      <c r="W264" s="85"/>
      <c r="X264" s="136">
        <v>38220000</v>
      </c>
    </row>
    <row r="265" spans="1:24" ht="62.25" customHeight="1">
      <c r="A265" s="556"/>
      <c r="B265" s="39">
        <v>106622</v>
      </c>
      <c r="C265" s="22" t="s">
        <v>645</v>
      </c>
      <c r="D265" s="20" t="s">
        <v>463</v>
      </c>
      <c r="E265" s="20" t="s">
        <v>1829</v>
      </c>
      <c r="F265" s="412" t="s">
        <v>1201</v>
      </c>
      <c r="G265" s="117" t="s">
        <v>1095</v>
      </c>
      <c r="H265" s="21" t="s">
        <v>620</v>
      </c>
      <c r="I265" s="85" t="s">
        <v>313</v>
      </c>
      <c r="J265" s="162" t="s">
        <v>1374</v>
      </c>
      <c r="K265" s="240"/>
      <c r="L265" s="24">
        <v>1.5</v>
      </c>
      <c r="M265" s="152">
        <v>28</v>
      </c>
      <c r="N265" s="152">
        <v>15</v>
      </c>
      <c r="O265" s="152">
        <v>13</v>
      </c>
      <c r="P265" s="21">
        <v>0.0054</v>
      </c>
      <c r="Q265" s="194">
        <f t="shared" si="29"/>
        <v>0</v>
      </c>
      <c r="R265" s="512">
        <v>720</v>
      </c>
      <c r="S265" s="21" t="s">
        <v>594</v>
      </c>
      <c r="T265" s="40">
        <f>IF(S265="USD",R265*K265,R265*K265*1.25)</f>
        <v>0</v>
      </c>
      <c r="U265" s="24">
        <v>30196</v>
      </c>
      <c r="V265" s="21" t="s">
        <v>1580</v>
      </c>
      <c r="W265" s="85"/>
      <c r="X265" s="136">
        <v>38220000</v>
      </c>
    </row>
    <row r="266" spans="1:24" ht="39.75" customHeight="1">
      <c r="A266" s="556"/>
      <c r="B266" s="44">
        <v>106254</v>
      </c>
      <c r="C266" s="29" t="s">
        <v>190</v>
      </c>
      <c r="D266" s="36" t="s">
        <v>245</v>
      </c>
      <c r="E266" s="36" t="s">
        <v>1830</v>
      </c>
      <c r="F266" s="410" t="s">
        <v>1510</v>
      </c>
      <c r="G266" s="117" t="s">
        <v>662</v>
      </c>
      <c r="H266" s="35" t="s">
        <v>240</v>
      </c>
      <c r="I266" s="105" t="s">
        <v>595</v>
      </c>
      <c r="J266" s="109"/>
      <c r="K266" s="248"/>
      <c r="L266" s="101">
        <v>0.01</v>
      </c>
      <c r="M266" s="137">
        <v>11</v>
      </c>
      <c r="N266" s="137">
        <v>9</v>
      </c>
      <c r="O266" s="137">
        <v>4</v>
      </c>
      <c r="P266" s="56">
        <v>0.000396</v>
      </c>
      <c r="Q266" s="209">
        <f t="shared" si="29"/>
        <v>0</v>
      </c>
      <c r="R266" s="489">
        <v>195.44</v>
      </c>
      <c r="S266" s="33" t="s">
        <v>448</v>
      </c>
      <c r="T266" s="40">
        <f>IF(S266="USD",R266*K266,R266*K266*1.25)</f>
        <v>0</v>
      </c>
      <c r="U266" s="117" t="s">
        <v>844</v>
      </c>
      <c r="V266" s="35" t="s">
        <v>1078</v>
      </c>
      <c r="W266" s="100"/>
      <c r="X266" s="368">
        <v>28530010</v>
      </c>
    </row>
    <row r="267" spans="1:24" ht="91.5" customHeight="1">
      <c r="A267" s="556"/>
      <c r="B267" s="376">
        <v>106477</v>
      </c>
      <c r="C267" s="78" t="s">
        <v>643</v>
      </c>
      <c r="D267" s="76" t="s">
        <v>463</v>
      </c>
      <c r="E267" s="76" t="s">
        <v>1829</v>
      </c>
      <c r="F267" s="411" t="s">
        <v>1202</v>
      </c>
      <c r="G267" s="232" t="s">
        <v>1095</v>
      </c>
      <c r="H267" s="79" t="s">
        <v>620</v>
      </c>
      <c r="I267" s="105" t="s">
        <v>313</v>
      </c>
      <c r="J267" s="99" t="s">
        <v>1545</v>
      </c>
      <c r="K267" s="241"/>
      <c r="L267" s="145">
        <v>1</v>
      </c>
      <c r="M267" s="138">
        <v>13</v>
      </c>
      <c r="N267" s="138">
        <v>5</v>
      </c>
      <c r="O267" s="138">
        <v>7</v>
      </c>
      <c r="P267" s="79">
        <v>0.002</v>
      </c>
      <c r="Q267" s="195">
        <f t="shared" si="29"/>
        <v>0</v>
      </c>
      <c r="R267" s="513">
        <v>50</v>
      </c>
      <c r="S267" s="79" t="s">
        <v>594</v>
      </c>
      <c r="T267" s="82">
        <f>IF(S267="USD",R267*K267,R267*K267*1.25)</f>
        <v>0</v>
      </c>
      <c r="U267" s="115">
        <v>51610</v>
      </c>
      <c r="V267" s="79" t="s">
        <v>1580</v>
      </c>
      <c r="W267" s="105"/>
      <c r="X267" s="308"/>
    </row>
    <row r="268" spans="1:24" s="5" customFormat="1" ht="82.5" customHeight="1" thickBot="1">
      <c r="A268" s="557"/>
      <c r="B268" s="277">
        <v>106439</v>
      </c>
      <c r="C268" s="219" t="s">
        <v>1691</v>
      </c>
      <c r="D268" s="147" t="s">
        <v>463</v>
      </c>
      <c r="E268" s="147">
        <v>1</v>
      </c>
      <c r="F268" s="413" t="s">
        <v>651</v>
      </c>
      <c r="G268" s="288" t="s">
        <v>662</v>
      </c>
      <c r="H268" s="153" t="s">
        <v>620</v>
      </c>
      <c r="I268" s="225" t="s">
        <v>595</v>
      </c>
      <c r="J268" s="221"/>
      <c r="K268" s="257"/>
      <c r="L268" s="326">
        <v>1.5</v>
      </c>
      <c r="M268" s="289">
        <v>25</v>
      </c>
      <c r="N268" s="289">
        <v>15</v>
      </c>
      <c r="O268" s="289">
        <v>13</v>
      </c>
      <c r="P268" s="153">
        <v>0.00057</v>
      </c>
      <c r="Q268" s="278">
        <f>P268*K268</f>
        <v>0</v>
      </c>
      <c r="R268" s="515">
        <v>0</v>
      </c>
      <c r="S268" s="153" t="s">
        <v>594</v>
      </c>
      <c r="T268" s="135">
        <f>IF(S268="USD",R268*K268,R268*K268*1.25)</f>
        <v>0</v>
      </c>
      <c r="U268" s="288" t="s">
        <v>467</v>
      </c>
      <c r="V268" s="378" t="s">
        <v>1580</v>
      </c>
      <c r="W268" s="225"/>
      <c r="X268" s="182"/>
    </row>
    <row r="269" spans="1:24" s="6" customFormat="1" ht="68.25" customHeight="1">
      <c r="A269" s="580" t="s">
        <v>1590</v>
      </c>
      <c r="B269" s="44">
        <v>106073</v>
      </c>
      <c r="C269" s="29" t="s">
        <v>466</v>
      </c>
      <c r="D269" s="36" t="s">
        <v>463</v>
      </c>
      <c r="E269" s="36" t="s">
        <v>1838</v>
      </c>
      <c r="F269" s="410" t="s">
        <v>465</v>
      </c>
      <c r="G269" s="117" t="s">
        <v>662</v>
      </c>
      <c r="H269" s="35" t="s">
        <v>620</v>
      </c>
      <c r="I269" s="285" t="s">
        <v>595</v>
      </c>
      <c r="J269" s="450" t="s">
        <v>1635</v>
      </c>
      <c r="K269" s="248"/>
      <c r="L269" s="362"/>
      <c r="M269" s="55"/>
      <c r="N269" s="55"/>
      <c r="O269" s="55"/>
      <c r="P269" s="35"/>
      <c r="Q269" s="193">
        <f t="shared" si="29"/>
        <v>0</v>
      </c>
      <c r="R269" s="505">
        <v>0</v>
      </c>
      <c r="S269" s="35" t="s">
        <v>594</v>
      </c>
      <c r="T269" s="118">
        <f>IF(S269="USD",R269*K269,R269*K269*1.25)</f>
        <v>0</v>
      </c>
      <c r="U269" s="117"/>
      <c r="V269" s="377" t="s">
        <v>662</v>
      </c>
      <c r="W269" s="100"/>
      <c r="X269" s="368"/>
    </row>
    <row r="270" spans="1:24" s="5" customFormat="1" ht="84.75" customHeight="1">
      <c r="A270" s="580"/>
      <c r="B270" s="77">
        <v>106066</v>
      </c>
      <c r="C270" s="78" t="s">
        <v>648</v>
      </c>
      <c r="D270" s="76" t="s">
        <v>463</v>
      </c>
      <c r="E270" s="76">
        <v>1</v>
      </c>
      <c r="F270" s="411" t="s">
        <v>1252</v>
      </c>
      <c r="G270" s="232" t="s">
        <v>662</v>
      </c>
      <c r="H270" s="79" t="s">
        <v>620</v>
      </c>
      <c r="I270" s="105" t="s">
        <v>595</v>
      </c>
      <c r="J270" s="99"/>
      <c r="K270" s="241"/>
      <c r="L270" s="145">
        <v>50</v>
      </c>
      <c r="M270" s="138">
        <v>70</v>
      </c>
      <c r="N270" s="138">
        <v>80</v>
      </c>
      <c r="O270" s="138">
        <v>30</v>
      </c>
      <c r="P270" s="79">
        <v>0.3</v>
      </c>
      <c r="Q270" s="195">
        <f>P270*K270</f>
        <v>0</v>
      </c>
      <c r="R270" s="513">
        <v>12180</v>
      </c>
      <c r="S270" s="79" t="s">
        <v>594</v>
      </c>
      <c r="T270" s="82">
        <f>IF(S270="USD",R270*K270,R270*K270*1.25)</f>
        <v>0</v>
      </c>
      <c r="U270" s="115" t="s">
        <v>622</v>
      </c>
      <c r="V270" s="327" t="s">
        <v>1684</v>
      </c>
      <c r="W270" s="105"/>
      <c r="X270" s="308"/>
    </row>
    <row r="271" spans="1:24" s="5" customFormat="1" ht="73.5" customHeight="1">
      <c r="A271" s="580"/>
      <c r="B271" s="43">
        <v>106045</v>
      </c>
      <c r="C271" s="22" t="s">
        <v>67</v>
      </c>
      <c r="D271" s="20" t="s">
        <v>245</v>
      </c>
      <c r="E271" s="21">
        <v>1</v>
      </c>
      <c r="F271" s="412" t="s">
        <v>241</v>
      </c>
      <c r="G271" s="24" t="s">
        <v>662</v>
      </c>
      <c r="H271" s="21" t="s">
        <v>240</v>
      </c>
      <c r="I271" s="85" t="s">
        <v>595</v>
      </c>
      <c r="J271" s="97" t="s">
        <v>1375</v>
      </c>
      <c r="K271" s="240"/>
      <c r="L271" s="58">
        <v>70</v>
      </c>
      <c r="M271" s="67">
        <v>87</v>
      </c>
      <c r="N271" s="67">
        <v>70</v>
      </c>
      <c r="O271" s="67">
        <v>72</v>
      </c>
      <c r="P271" s="32">
        <v>0.43848</v>
      </c>
      <c r="Q271" s="194">
        <f aca="true" t="shared" si="30" ref="Q271:Q277">P271*K271</f>
        <v>0</v>
      </c>
      <c r="R271" s="489">
        <v>2208.36</v>
      </c>
      <c r="S271" s="33" t="s">
        <v>448</v>
      </c>
      <c r="T271" s="40">
        <f>IF(S271="USD",R271*K271,R271*K271*1.25)</f>
        <v>0</v>
      </c>
      <c r="U271" s="24" t="s">
        <v>742</v>
      </c>
      <c r="V271" s="21" t="s">
        <v>1077</v>
      </c>
      <c r="W271" s="85"/>
      <c r="X271" s="136">
        <v>90189084</v>
      </c>
    </row>
    <row r="272" spans="1:24" ht="117" customHeight="1">
      <c r="A272" s="580"/>
      <c r="B272" s="148">
        <v>106411</v>
      </c>
      <c r="C272" s="22" t="s">
        <v>18</v>
      </c>
      <c r="D272" s="36" t="s">
        <v>245</v>
      </c>
      <c r="E272" s="21">
        <v>1</v>
      </c>
      <c r="F272" s="412" t="s">
        <v>1511</v>
      </c>
      <c r="G272" s="117" t="s">
        <v>662</v>
      </c>
      <c r="H272" s="21" t="s">
        <v>240</v>
      </c>
      <c r="I272" s="105" t="s">
        <v>595</v>
      </c>
      <c r="J272" s="97" t="s">
        <v>1372</v>
      </c>
      <c r="K272" s="240"/>
      <c r="L272" s="58">
        <v>7.9</v>
      </c>
      <c r="M272" s="67">
        <v>50</v>
      </c>
      <c r="N272" s="67">
        <v>28</v>
      </c>
      <c r="O272" s="67">
        <v>25</v>
      </c>
      <c r="P272" s="32">
        <v>0.035</v>
      </c>
      <c r="Q272" s="194">
        <f t="shared" si="30"/>
        <v>0</v>
      </c>
      <c r="R272" s="489">
        <v>1907.62</v>
      </c>
      <c r="S272" s="33" t="s">
        <v>448</v>
      </c>
      <c r="T272" s="40">
        <f>IF(S272="USD",R272*K272,R272*K272*1.25)</f>
        <v>0</v>
      </c>
      <c r="U272" s="24" t="s">
        <v>744</v>
      </c>
      <c r="V272" s="21" t="s">
        <v>1077</v>
      </c>
      <c r="W272" s="85"/>
      <c r="X272" s="136">
        <v>85394900</v>
      </c>
    </row>
    <row r="273" spans="1:24" ht="54.75" customHeight="1">
      <c r="A273" s="580"/>
      <c r="B273" s="43">
        <v>106216</v>
      </c>
      <c r="C273" s="22" t="s">
        <v>124</v>
      </c>
      <c r="D273" s="20" t="s">
        <v>245</v>
      </c>
      <c r="E273" s="21" t="s">
        <v>1831</v>
      </c>
      <c r="F273" s="412" t="s">
        <v>413</v>
      </c>
      <c r="G273" s="24" t="s">
        <v>662</v>
      </c>
      <c r="H273" s="21" t="s">
        <v>240</v>
      </c>
      <c r="I273" s="105" t="s">
        <v>595</v>
      </c>
      <c r="J273" s="97"/>
      <c r="K273" s="240"/>
      <c r="L273" s="58">
        <v>0.04</v>
      </c>
      <c r="M273" s="67">
        <v>17</v>
      </c>
      <c r="N273" s="67">
        <v>11</v>
      </c>
      <c r="O273" s="67">
        <v>16</v>
      </c>
      <c r="P273" s="32">
        <v>0.001122</v>
      </c>
      <c r="Q273" s="197">
        <f>P273*K273</f>
        <v>0</v>
      </c>
      <c r="R273" s="489">
        <v>11</v>
      </c>
      <c r="S273" s="33" t="s">
        <v>448</v>
      </c>
      <c r="T273" s="40">
        <f>IF(S273="USD",R273*K273,R273*K273*1.25)</f>
        <v>0</v>
      </c>
      <c r="U273" s="24" t="s">
        <v>1230</v>
      </c>
      <c r="V273" s="21" t="s">
        <v>1077</v>
      </c>
      <c r="W273" s="85"/>
      <c r="X273" s="136">
        <v>39239090</v>
      </c>
    </row>
    <row r="274" spans="1:24" ht="67.5" customHeight="1">
      <c r="A274" s="580"/>
      <c r="B274" s="43">
        <v>106455</v>
      </c>
      <c r="C274" s="22" t="s">
        <v>1433</v>
      </c>
      <c r="D274" s="20" t="s">
        <v>245</v>
      </c>
      <c r="E274" s="37">
        <v>1</v>
      </c>
      <c r="F274" s="412" t="s">
        <v>1434</v>
      </c>
      <c r="G274" s="24" t="s">
        <v>662</v>
      </c>
      <c r="H274" s="21" t="s">
        <v>240</v>
      </c>
      <c r="I274" s="105" t="s">
        <v>595</v>
      </c>
      <c r="J274" s="97" t="s">
        <v>1649</v>
      </c>
      <c r="K274" s="240"/>
      <c r="L274" s="58">
        <v>0.5</v>
      </c>
      <c r="M274" s="67">
        <v>100</v>
      </c>
      <c r="N274" s="67">
        <v>80</v>
      </c>
      <c r="O274" s="67">
        <v>6</v>
      </c>
      <c r="P274" s="32">
        <v>0.048</v>
      </c>
      <c r="Q274" s="197">
        <f>P274*K274</f>
        <v>0</v>
      </c>
      <c r="R274" s="489">
        <v>88.55</v>
      </c>
      <c r="S274" s="33" t="s">
        <v>448</v>
      </c>
      <c r="T274" s="40">
        <f aca="true" t="shared" si="31" ref="T274:T321">IF(S274="USD",R274*K274,R274*K274*1.25)</f>
        <v>0</v>
      </c>
      <c r="U274" s="24" t="s">
        <v>845</v>
      </c>
      <c r="V274" s="21" t="s">
        <v>1077</v>
      </c>
      <c r="W274" s="85"/>
      <c r="X274" s="136">
        <v>84798200</v>
      </c>
    </row>
    <row r="275" spans="1:24" ht="39.75" customHeight="1">
      <c r="A275" s="580"/>
      <c r="B275" s="43">
        <v>106453</v>
      </c>
      <c r="C275" s="22" t="s">
        <v>204</v>
      </c>
      <c r="D275" s="20" t="s">
        <v>245</v>
      </c>
      <c r="E275" s="37">
        <v>1</v>
      </c>
      <c r="F275" s="412" t="s">
        <v>295</v>
      </c>
      <c r="G275" s="24" t="s">
        <v>662</v>
      </c>
      <c r="H275" s="21" t="s">
        <v>240</v>
      </c>
      <c r="I275" s="105" t="s">
        <v>595</v>
      </c>
      <c r="J275" s="97"/>
      <c r="K275" s="240"/>
      <c r="L275" s="58">
        <v>0.1</v>
      </c>
      <c r="M275" s="67">
        <v>10</v>
      </c>
      <c r="N275" s="67">
        <v>9</v>
      </c>
      <c r="O275" s="67">
        <v>5</v>
      </c>
      <c r="P275" s="32">
        <v>0.00045</v>
      </c>
      <c r="Q275" s="197">
        <f>P275*K275</f>
        <v>0</v>
      </c>
      <c r="R275" s="489">
        <v>6.57</v>
      </c>
      <c r="S275" s="33" t="s">
        <v>448</v>
      </c>
      <c r="T275" s="40">
        <f t="shared" si="31"/>
        <v>0</v>
      </c>
      <c r="U275" s="24" t="s">
        <v>846</v>
      </c>
      <c r="V275" s="21" t="s">
        <v>1077</v>
      </c>
      <c r="W275" s="85"/>
      <c r="X275" s="136">
        <v>90251980</v>
      </c>
    </row>
    <row r="276" spans="1:24" ht="50.25" customHeight="1">
      <c r="A276" s="580"/>
      <c r="B276" s="43">
        <v>106213</v>
      </c>
      <c r="C276" s="22" t="s">
        <v>168</v>
      </c>
      <c r="D276" s="36" t="s">
        <v>245</v>
      </c>
      <c r="E276" s="21">
        <v>1</v>
      </c>
      <c r="F276" s="412" t="s">
        <v>250</v>
      </c>
      <c r="G276" s="24" t="s">
        <v>662</v>
      </c>
      <c r="H276" s="21" t="s">
        <v>240</v>
      </c>
      <c r="I276" s="105" t="s">
        <v>595</v>
      </c>
      <c r="J276" s="97" t="s">
        <v>1372</v>
      </c>
      <c r="K276" s="240"/>
      <c r="L276" s="58">
        <v>15</v>
      </c>
      <c r="M276" s="31"/>
      <c r="N276" s="31"/>
      <c r="O276" s="31"/>
      <c r="P276" s="69">
        <v>0.044</v>
      </c>
      <c r="Q276" s="194">
        <f t="shared" si="30"/>
        <v>0</v>
      </c>
      <c r="R276" s="489">
        <v>1844.47</v>
      </c>
      <c r="S276" s="33" t="s">
        <v>448</v>
      </c>
      <c r="T276" s="40">
        <f t="shared" si="31"/>
        <v>0</v>
      </c>
      <c r="U276" s="24" t="s">
        <v>749</v>
      </c>
      <c r="V276" s="21" t="s">
        <v>1077</v>
      </c>
      <c r="W276" s="85"/>
      <c r="X276" s="136">
        <v>90182000</v>
      </c>
    </row>
    <row r="277" spans="1:24" ht="75.75" customHeight="1" thickBot="1">
      <c r="A277" s="580"/>
      <c r="B277" s="39">
        <v>106063</v>
      </c>
      <c r="C277" s="22" t="s">
        <v>133</v>
      </c>
      <c r="D277" s="36" t="s">
        <v>245</v>
      </c>
      <c r="E277" s="20">
        <v>1</v>
      </c>
      <c r="F277" s="412" t="s">
        <v>1256</v>
      </c>
      <c r="G277" s="24" t="s">
        <v>662</v>
      </c>
      <c r="H277" s="21" t="s">
        <v>240</v>
      </c>
      <c r="I277" s="105" t="s">
        <v>595</v>
      </c>
      <c r="J277" s="97"/>
      <c r="K277" s="240"/>
      <c r="L277" s="58">
        <v>0.2</v>
      </c>
      <c r="M277" s="140">
        <v>13</v>
      </c>
      <c r="N277" s="140">
        <v>9</v>
      </c>
      <c r="O277" s="140">
        <v>4</v>
      </c>
      <c r="P277" s="32">
        <v>0.000468</v>
      </c>
      <c r="Q277" s="194">
        <f t="shared" si="30"/>
        <v>0</v>
      </c>
      <c r="R277" s="489">
        <v>116.29</v>
      </c>
      <c r="S277" s="33" t="s">
        <v>448</v>
      </c>
      <c r="T277" s="40">
        <f t="shared" si="31"/>
        <v>0</v>
      </c>
      <c r="U277" s="24" t="s">
        <v>750</v>
      </c>
      <c r="V277" s="21"/>
      <c r="W277" s="85"/>
      <c r="X277" s="136">
        <v>90251920</v>
      </c>
    </row>
    <row r="278" spans="1:24" ht="39.75" customHeight="1">
      <c r="A278" s="580"/>
      <c r="B278" s="43">
        <v>106053</v>
      </c>
      <c r="C278" s="22" t="s">
        <v>1686</v>
      </c>
      <c r="D278" s="20" t="s">
        <v>245</v>
      </c>
      <c r="E278" s="21">
        <v>1</v>
      </c>
      <c r="F278" s="412" t="s">
        <v>557</v>
      </c>
      <c r="G278" s="24" t="s">
        <v>662</v>
      </c>
      <c r="H278" s="21" t="s">
        <v>240</v>
      </c>
      <c r="I278" s="105" t="s">
        <v>595</v>
      </c>
      <c r="J278" s="97" t="s">
        <v>1637</v>
      </c>
      <c r="K278" s="240"/>
      <c r="L278" s="58">
        <v>0.2</v>
      </c>
      <c r="M278" s="67">
        <v>32</v>
      </c>
      <c r="N278" s="67">
        <v>11</v>
      </c>
      <c r="O278" s="67">
        <v>4</v>
      </c>
      <c r="P278" s="32">
        <v>0.001408</v>
      </c>
      <c r="Q278" s="197">
        <f aca="true" t="shared" si="32" ref="Q278:Q316">P278*K278</f>
        <v>0</v>
      </c>
      <c r="R278" s="487">
        <v>245.03</v>
      </c>
      <c r="S278" s="133" t="s">
        <v>448</v>
      </c>
      <c r="T278" s="82">
        <f t="shared" si="31"/>
        <v>0</v>
      </c>
      <c r="U278" s="21" t="s">
        <v>847</v>
      </c>
      <c r="V278" s="21" t="s">
        <v>1077</v>
      </c>
      <c r="W278" s="85"/>
      <c r="X278" s="136">
        <v>84798997</v>
      </c>
    </row>
    <row r="279" spans="1:24" ht="39.75" customHeight="1">
      <c r="A279" s="580"/>
      <c r="B279" s="43">
        <v>106054</v>
      </c>
      <c r="C279" s="28" t="s">
        <v>1687</v>
      </c>
      <c r="D279" s="20" t="s">
        <v>245</v>
      </c>
      <c r="E279" s="21">
        <v>1</v>
      </c>
      <c r="F279" s="412" t="s">
        <v>558</v>
      </c>
      <c r="G279" s="24" t="s">
        <v>662</v>
      </c>
      <c r="H279" s="21" t="s">
        <v>240</v>
      </c>
      <c r="I279" s="105" t="s">
        <v>595</v>
      </c>
      <c r="J279" s="97" t="s">
        <v>1638</v>
      </c>
      <c r="K279" s="240"/>
      <c r="L279" s="58">
        <v>0.2</v>
      </c>
      <c r="M279" s="67">
        <v>32</v>
      </c>
      <c r="N279" s="67">
        <v>11</v>
      </c>
      <c r="O279" s="67">
        <v>4</v>
      </c>
      <c r="P279" s="32">
        <v>0.001408</v>
      </c>
      <c r="Q279" s="197">
        <f t="shared" si="32"/>
        <v>0</v>
      </c>
      <c r="R279" s="489">
        <v>226.94</v>
      </c>
      <c r="S279" s="33" t="s">
        <v>448</v>
      </c>
      <c r="T279" s="82">
        <f t="shared" si="31"/>
        <v>0</v>
      </c>
      <c r="U279" s="21" t="s">
        <v>848</v>
      </c>
      <c r="V279" s="21" t="s">
        <v>1077</v>
      </c>
      <c r="W279" s="85"/>
      <c r="X279" s="136">
        <v>84798997</v>
      </c>
    </row>
    <row r="280" spans="1:24" ht="39.75" customHeight="1">
      <c r="A280" s="580"/>
      <c r="B280" s="43">
        <v>106055</v>
      </c>
      <c r="C280" s="28" t="s">
        <v>1688</v>
      </c>
      <c r="D280" s="20" t="s">
        <v>245</v>
      </c>
      <c r="E280" s="21">
        <v>1</v>
      </c>
      <c r="F280" s="412" t="s">
        <v>258</v>
      </c>
      <c r="G280" s="24" t="s">
        <v>662</v>
      </c>
      <c r="H280" s="21" t="s">
        <v>240</v>
      </c>
      <c r="I280" s="105" t="s">
        <v>595</v>
      </c>
      <c r="J280" s="97" t="s">
        <v>1639</v>
      </c>
      <c r="K280" s="240"/>
      <c r="L280" s="58">
        <v>0.2</v>
      </c>
      <c r="M280" s="67">
        <v>32</v>
      </c>
      <c r="N280" s="67">
        <v>11</v>
      </c>
      <c r="O280" s="67">
        <v>4</v>
      </c>
      <c r="P280" s="32">
        <v>0.001408</v>
      </c>
      <c r="Q280" s="197">
        <f t="shared" si="32"/>
        <v>0</v>
      </c>
      <c r="R280" s="489">
        <v>226.94</v>
      </c>
      <c r="S280" s="33" t="s">
        <v>448</v>
      </c>
      <c r="T280" s="82">
        <f t="shared" si="31"/>
        <v>0</v>
      </c>
      <c r="U280" s="21" t="s">
        <v>849</v>
      </c>
      <c r="V280" s="21" t="s">
        <v>1077</v>
      </c>
      <c r="W280" s="85"/>
      <c r="X280" s="136">
        <v>84798997</v>
      </c>
    </row>
    <row r="281" spans="1:24" ht="39.75" customHeight="1">
      <c r="A281" s="580"/>
      <c r="B281" s="43">
        <v>106056</v>
      </c>
      <c r="C281" s="28" t="s">
        <v>1689</v>
      </c>
      <c r="D281" s="20" t="s">
        <v>245</v>
      </c>
      <c r="E281" s="21">
        <v>1</v>
      </c>
      <c r="F281" s="412" t="s">
        <v>259</v>
      </c>
      <c r="G281" s="24" t="s">
        <v>662</v>
      </c>
      <c r="H281" s="21" t="s">
        <v>240</v>
      </c>
      <c r="I281" s="105" t="s">
        <v>595</v>
      </c>
      <c r="J281" s="97" t="s">
        <v>1640</v>
      </c>
      <c r="K281" s="240"/>
      <c r="L281" s="58">
        <v>0.2</v>
      </c>
      <c r="M281" s="67">
        <v>32</v>
      </c>
      <c r="N281" s="67">
        <v>11</v>
      </c>
      <c r="O281" s="67">
        <v>4</v>
      </c>
      <c r="P281" s="32">
        <v>0.001408</v>
      </c>
      <c r="Q281" s="197">
        <f t="shared" si="32"/>
        <v>0</v>
      </c>
      <c r="R281" s="489">
        <v>226.94</v>
      </c>
      <c r="S281" s="33" t="s">
        <v>448</v>
      </c>
      <c r="T281" s="82">
        <f t="shared" si="31"/>
        <v>0</v>
      </c>
      <c r="U281" s="21" t="s">
        <v>685</v>
      </c>
      <c r="V281" s="21" t="s">
        <v>1077</v>
      </c>
      <c r="W281" s="85"/>
      <c r="X281" s="136">
        <v>84798997</v>
      </c>
    </row>
    <row r="282" spans="1:24" ht="39.75" customHeight="1">
      <c r="A282" s="580"/>
      <c r="B282" s="43">
        <v>106057</v>
      </c>
      <c r="C282" s="28" t="s">
        <v>1690</v>
      </c>
      <c r="D282" s="20" t="s">
        <v>245</v>
      </c>
      <c r="E282" s="21">
        <v>1</v>
      </c>
      <c r="F282" s="412" t="s">
        <v>261</v>
      </c>
      <c r="G282" s="24" t="s">
        <v>662</v>
      </c>
      <c r="H282" s="21" t="s">
        <v>240</v>
      </c>
      <c r="I282" s="105" t="s">
        <v>595</v>
      </c>
      <c r="J282" s="97" t="s">
        <v>1641</v>
      </c>
      <c r="K282" s="240"/>
      <c r="L282" s="58">
        <v>0.2</v>
      </c>
      <c r="M282" s="67">
        <v>32</v>
      </c>
      <c r="N282" s="67">
        <v>11</v>
      </c>
      <c r="O282" s="67">
        <v>4</v>
      </c>
      <c r="P282" s="32">
        <v>0.001408</v>
      </c>
      <c r="Q282" s="197">
        <f t="shared" si="32"/>
        <v>0</v>
      </c>
      <c r="R282" s="489">
        <v>226.94</v>
      </c>
      <c r="S282" s="33" t="s">
        <v>448</v>
      </c>
      <c r="T282" s="82">
        <f t="shared" si="31"/>
        <v>0</v>
      </c>
      <c r="U282" s="21" t="s">
        <v>686</v>
      </c>
      <c r="V282" s="21" t="s">
        <v>1077</v>
      </c>
      <c r="W282" s="85"/>
      <c r="X282" s="136">
        <v>84798997</v>
      </c>
    </row>
    <row r="283" spans="1:24" ht="39.75" customHeight="1">
      <c r="A283" s="580"/>
      <c r="B283" s="43">
        <v>106058</v>
      </c>
      <c r="C283" s="22" t="s">
        <v>214</v>
      </c>
      <c r="D283" s="20" t="s">
        <v>245</v>
      </c>
      <c r="E283" s="21">
        <v>1</v>
      </c>
      <c r="F283" s="412" t="s">
        <v>260</v>
      </c>
      <c r="G283" s="24" t="s">
        <v>662</v>
      </c>
      <c r="H283" s="21" t="s">
        <v>240</v>
      </c>
      <c r="I283" s="105" t="s">
        <v>595</v>
      </c>
      <c r="J283" s="97"/>
      <c r="K283" s="240"/>
      <c r="L283" s="58">
        <v>0.8</v>
      </c>
      <c r="M283" s="67">
        <v>36</v>
      </c>
      <c r="N283" s="67">
        <v>21</v>
      </c>
      <c r="O283" s="67">
        <v>23</v>
      </c>
      <c r="P283" s="32">
        <v>0.017388</v>
      </c>
      <c r="Q283" s="197">
        <f t="shared" si="32"/>
        <v>0</v>
      </c>
      <c r="R283" s="489">
        <v>36.49</v>
      </c>
      <c r="S283" s="33" t="s">
        <v>448</v>
      </c>
      <c r="T283" s="82">
        <f t="shared" si="31"/>
        <v>0</v>
      </c>
      <c r="U283" s="21" t="s">
        <v>850</v>
      </c>
      <c r="V283" s="21" t="s">
        <v>1077</v>
      </c>
      <c r="W283" s="85"/>
      <c r="X283" s="136">
        <v>39269097</v>
      </c>
    </row>
    <row r="284" spans="1:24" ht="39.75" customHeight="1">
      <c r="A284" s="580"/>
      <c r="B284" s="43">
        <v>106456</v>
      </c>
      <c r="C284" s="22" t="s">
        <v>216</v>
      </c>
      <c r="D284" s="20" t="s">
        <v>245</v>
      </c>
      <c r="E284" s="37">
        <v>1</v>
      </c>
      <c r="F284" s="412" t="s">
        <v>1257</v>
      </c>
      <c r="G284" s="24" t="s">
        <v>662</v>
      </c>
      <c r="H284" s="21" t="s">
        <v>240</v>
      </c>
      <c r="I284" s="105" t="s">
        <v>595</v>
      </c>
      <c r="J284" s="97"/>
      <c r="K284" s="240"/>
      <c r="L284" s="58">
        <v>0.4</v>
      </c>
      <c r="M284" s="67">
        <v>26</v>
      </c>
      <c r="N284" s="67">
        <v>21</v>
      </c>
      <c r="O284" s="67">
        <v>18</v>
      </c>
      <c r="P284" s="32">
        <v>0.009828</v>
      </c>
      <c r="Q284" s="197">
        <f t="shared" si="32"/>
        <v>0</v>
      </c>
      <c r="R284" s="489">
        <v>27.63</v>
      </c>
      <c r="S284" s="33" t="s">
        <v>448</v>
      </c>
      <c r="T284" s="82">
        <f t="shared" si="31"/>
        <v>0</v>
      </c>
      <c r="U284" s="21" t="s">
        <v>851</v>
      </c>
      <c r="V284" s="21" t="s">
        <v>1077</v>
      </c>
      <c r="W284" s="85"/>
      <c r="X284" s="136">
        <v>39269097</v>
      </c>
    </row>
    <row r="285" spans="1:24" ht="50.25" customHeight="1">
      <c r="A285" s="580"/>
      <c r="B285" s="64">
        <v>106270</v>
      </c>
      <c r="C285" s="22" t="s">
        <v>215</v>
      </c>
      <c r="D285" s="20" t="s">
        <v>245</v>
      </c>
      <c r="E285" s="59">
        <v>1</v>
      </c>
      <c r="F285" s="412" t="s">
        <v>1258</v>
      </c>
      <c r="G285" s="403" t="s">
        <v>662</v>
      </c>
      <c r="H285" s="21" t="s">
        <v>240</v>
      </c>
      <c r="I285" s="105" t="s">
        <v>595</v>
      </c>
      <c r="J285" s="107"/>
      <c r="K285" s="240"/>
      <c r="L285" s="58">
        <v>0.5</v>
      </c>
      <c r="M285" s="67">
        <v>26</v>
      </c>
      <c r="N285" s="67">
        <v>21</v>
      </c>
      <c r="O285" s="67">
        <v>23</v>
      </c>
      <c r="P285" s="32">
        <v>0.012558</v>
      </c>
      <c r="Q285" s="197">
        <f t="shared" si="32"/>
        <v>0</v>
      </c>
      <c r="R285" s="489">
        <v>30.83</v>
      </c>
      <c r="S285" s="33" t="s">
        <v>448</v>
      </c>
      <c r="T285" s="82">
        <f t="shared" si="31"/>
        <v>0</v>
      </c>
      <c r="U285" s="21" t="s">
        <v>852</v>
      </c>
      <c r="V285" s="21" t="s">
        <v>1077</v>
      </c>
      <c r="W285" s="85"/>
      <c r="X285" s="136">
        <v>39269097</v>
      </c>
    </row>
    <row r="286" spans="1:24" ht="39.75" customHeight="1">
      <c r="A286" s="580"/>
      <c r="B286" s="39">
        <v>106554</v>
      </c>
      <c r="C286" s="22" t="s">
        <v>1435</v>
      </c>
      <c r="D286" s="20" t="s">
        <v>245</v>
      </c>
      <c r="E286" s="20" t="s">
        <v>1832</v>
      </c>
      <c r="F286" s="412" t="s">
        <v>1259</v>
      </c>
      <c r="G286" s="24" t="s">
        <v>1223</v>
      </c>
      <c r="H286" s="21" t="s">
        <v>240</v>
      </c>
      <c r="I286" s="105" t="s">
        <v>595</v>
      </c>
      <c r="J286" s="97" t="s">
        <v>1642</v>
      </c>
      <c r="K286" s="240"/>
      <c r="L286" s="58">
        <v>3</v>
      </c>
      <c r="M286" s="67">
        <v>30</v>
      </c>
      <c r="N286" s="67">
        <v>18</v>
      </c>
      <c r="O286" s="67">
        <v>24</v>
      </c>
      <c r="P286" s="32">
        <v>0.01296</v>
      </c>
      <c r="Q286" s="197">
        <f t="shared" si="32"/>
        <v>0</v>
      </c>
      <c r="R286" s="489">
        <v>129.72</v>
      </c>
      <c r="S286" s="33" t="s">
        <v>448</v>
      </c>
      <c r="T286" s="82">
        <f t="shared" si="31"/>
        <v>0</v>
      </c>
      <c r="U286" s="21" t="s">
        <v>853</v>
      </c>
      <c r="V286" s="21" t="s">
        <v>1077</v>
      </c>
      <c r="W286" s="85"/>
      <c r="X286" s="136">
        <v>39269097</v>
      </c>
    </row>
    <row r="287" spans="1:24" ht="39.75" customHeight="1">
      <c r="A287" s="580"/>
      <c r="B287" s="39">
        <v>106555</v>
      </c>
      <c r="C287" s="22" t="s">
        <v>1516</v>
      </c>
      <c r="D287" s="20" t="s">
        <v>245</v>
      </c>
      <c r="E287" s="20" t="s">
        <v>1832</v>
      </c>
      <c r="F287" s="412" t="s">
        <v>443</v>
      </c>
      <c r="G287" s="24" t="s">
        <v>1223</v>
      </c>
      <c r="H287" s="21" t="s">
        <v>240</v>
      </c>
      <c r="I287" s="105" t="s">
        <v>595</v>
      </c>
      <c r="J287" s="97" t="s">
        <v>1643</v>
      </c>
      <c r="K287" s="240"/>
      <c r="L287" s="58">
        <v>3</v>
      </c>
      <c r="M287" s="67">
        <v>30</v>
      </c>
      <c r="N287" s="67">
        <v>18</v>
      </c>
      <c r="O287" s="67">
        <v>24</v>
      </c>
      <c r="P287" s="32">
        <v>0.01296</v>
      </c>
      <c r="Q287" s="197">
        <f t="shared" si="32"/>
        <v>0</v>
      </c>
      <c r="R287" s="489">
        <v>129.72</v>
      </c>
      <c r="S287" s="33" t="s">
        <v>448</v>
      </c>
      <c r="T287" s="82">
        <f t="shared" si="31"/>
        <v>0</v>
      </c>
      <c r="U287" s="21" t="s">
        <v>854</v>
      </c>
      <c r="V287" s="21" t="s">
        <v>1077</v>
      </c>
      <c r="W287" s="85"/>
      <c r="X287" s="136">
        <v>39269097</v>
      </c>
    </row>
    <row r="288" spans="1:24" ht="47.25" customHeight="1">
      <c r="A288" s="580"/>
      <c r="B288" s="39">
        <v>106388</v>
      </c>
      <c r="C288" s="22" t="s">
        <v>1512</v>
      </c>
      <c r="D288" s="20" t="s">
        <v>245</v>
      </c>
      <c r="E288" s="20" t="s">
        <v>1832</v>
      </c>
      <c r="F288" s="412" t="s">
        <v>369</v>
      </c>
      <c r="G288" s="24" t="s">
        <v>1223</v>
      </c>
      <c r="H288" s="21" t="s">
        <v>240</v>
      </c>
      <c r="I288" s="105" t="s">
        <v>595</v>
      </c>
      <c r="J288" s="97" t="s">
        <v>1644</v>
      </c>
      <c r="K288" s="240"/>
      <c r="L288" s="58">
        <v>1.5</v>
      </c>
      <c r="M288" s="67">
        <v>33</v>
      </c>
      <c r="N288" s="67">
        <v>20</v>
      </c>
      <c r="O288" s="67">
        <v>13.5</v>
      </c>
      <c r="P288" s="32">
        <v>0.00891</v>
      </c>
      <c r="Q288" s="197">
        <f t="shared" si="32"/>
        <v>0</v>
      </c>
      <c r="R288" s="489">
        <v>72.75</v>
      </c>
      <c r="S288" s="33" t="s">
        <v>448</v>
      </c>
      <c r="T288" s="82">
        <f t="shared" si="31"/>
        <v>0</v>
      </c>
      <c r="U288" s="21" t="s">
        <v>855</v>
      </c>
      <c r="V288" s="21" t="s">
        <v>1077</v>
      </c>
      <c r="W288" s="85"/>
      <c r="X288" s="136">
        <v>39269097</v>
      </c>
    </row>
    <row r="289" spans="1:24" ht="46.5" customHeight="1">
      <c r="A289" s="580"/>
      <c r="B289" s="39">
        <v>106389</v>
      </c>
      <c r="C289" s="22" t="s">
        <v>1513</v>
      </c>
      <c r="D289" s="20" t="s">
        <v>245</v>
      </c>
      <c r="E289" s="20" t="s">
        <v>1832</v>
      </c>
      <c r="F289" s="412" t="s">
        <v>370</v>
      </c>
      <c r="G289" s="24" t="s">
        <v>1223</v>
      </c>
      <c r="H289" s="21" t="s">
        <v>240</v>
      </c>
      <c r="I289" s="105" t="s">
        <v>595</v>
      </c>
      <c r="J289" s="97" t="s">
        <v>1645</v>
      </c>
      <c r="K289" s="240"/>
      <c r="L289" s="58">
        <v>1.5</v>
      </c>
      <c r="M289" s="67">
        <v>33</v>
      </c>
      <c r="N289" s="67">
        <v>20</v>
      </c>
      <c r="O289" s="67">
        <v>13.5</v>
      </c>
      <c r="P289" s="32">
        <v>0.00891</v>
      </c>
      <c r="Q289" s="197">
        <f t="shared" si="32"/>
        <v>0</v>
      </c>
      <c r="R289" s="489">
        <v>53.59</v>
      </c>
      <c r="S289" s="33" t="s">
        <v>448</v>
      </c>
      <c r="T289" s="82">
        <f t="shared" si="31"/>
        <v>0</v>
      </c>
      <c r="U289" s="21" t="s">
        <v>687</v>
      </c>
      <c r="V289" s="21" t="s">
        <v>1077</v>
      </c>
      <c r="W289" s="85"/>
      <c r="X289" s="136">
        <v>39269097</v>
      </c>
    </row>
    <row r="290" spans="1:24" ht="49.5" customHeight="1">
      <c r="A290" s="580"/>
      <c r="B290" s="39">
        <v>106390</v>
      </c>
      <c r="C290" s="22" t="s">
        <v>1514</v>
      </c>
      <c r="D290" s="20" t="s">
        <v>245</v>
      </c>
      <c r="E290" s="20" t="s">
        <v>1832</v>
      </c>
      <c r="F290" s="412" t="s">
        <v>371</v>
      </c>
      <c r="G290" s="24" t="s">
        <v>1223</v>
      </c>
      <c r="H290" s="21" t="s">
        <v>240</v>
      </c>
      <c r="I290" s="105" t="s">
        <v>595</v>
      </c>
      <c r="J290" s="448" t="s">
        <v>1646</v>
      </c>
      <c r="K290" s="240"/>
      <c r="L290" s="58">
        <v>2.2</v>
      </c>
      <c r="M290" s="67">
        <v>49</v>
      </c>
      <c r="N290" s="67">
        <v>26</v>
      </c>
      <c r="O290" s="67">
        <v>11</v>
      </c>
      <c r="P290" s="32">
        <v>0.014014</v>
      </c>
      <c r="Q290" s="197">
        <f t="shared" si="32"/>
        <v>0</v>
      </c>
      <c r="R290" s="489">
        <v>58.97</v>
      </c>
      <c r="S290" s="33" t="s">
        <v>448</v>
      </c>
      <c r="T290" s="82">
        <f t="shared" si="31"/>
        <v>0</v>
      </c>
      <c r="U290" s="21" t="s">
        <v>688</v>
      </c>
      <c r="V290" s="21" t="s">
        <v>1077</v>
      </c>
      <c r="W290" s="85"/>
      <c r="X290" s="136">
        <v>39269097</v>
      </c>
    </row>
    <row r="291" spans="1:24" ht="45.75" customHeight="1">
      <c r="A291" s="580"/>
      <c r="B291" s="39">
        <v>106061</v>
      </c>
      <c r="C291" s="22" t="s">
        <v>435</v>
      </c>
      <c r="D291" s="20" t="s">
        <v>245</v>
      </c>
      <c r="E291" s="20">
        <v>1</v>
      </c>
      <c r="F291" s="412" t="s">
        <v>1260</v>
      </c>
      <c r="G291" s="24" t="s">
        <v>662</v>
      </c>
      <c r="H291" s="21" t="s">
        <v>240</v>
      </c>
      <c r="I291" s="105" t="s">
        <v>595</v>
      </c>
      <c r="J291" s="97"/>
      <c r="K291" s="240"/>
      <c r="L291" s="58">
        <v>0.3</v>
      </c>
      <c r="M291" s="67">
        <v>24</v>
      </c>
      <c r="N291" s="67">
        <v>17</v>
      </c>
      <c r="O291" s="67">
        <v>6</v>
      </c>
      <c r="P291" s="32">
        <v>0.002448</v>
      </c>
      <c r="Q291" s="197">
        <f t="shared" si="32"/>
        <v>0</v>
      </c>
      <c r="R291" s="489">
        <v>211.48</v>
      </c>
      <c r="S291" s="33" t="s">
        <v>448</v>
      </c>
      <c r="T291" s="82">
        <f t="shared" si="31"/>
        <v>0</v>
      </c>
      <c r="U291" s="21" t="s">
        <v>857</v>
      </c>
      <c r="V291" s="21"/>
      <c r="W291" s="85"/>
      <c r="X291" s="136">
        <v>84798997</v>
      </c>
    </row>
    <row r="292" spans="1:24" ht="66.75" customHeight="1">
      <c r="A292" s="580"/>
      <c r="B292" s="39">
        <v>106396</v>
      </c>
      <c r="C292" s="22" t="s">
        <v>25</v>
      </c>
      <c r="D292" s="20" t="s">
        <v>245</v>
      </c>
      <c r="E292" s="20" t="s">
        <v>1790</v>
      </c>
      <c r="F292" s="412" t="s">
        <v>1261</v>
      </c>
      <c r="G292" s="24" t="s">
        <v>1211</v>
      </c>
      <c r="H292" s="21" t="s">
        <v>240</v>
      </c>
      <c r="I292" s="105" t="s">
        <v>595</v>
      </c>
      <c r="J292" s="97" t="s">
        <v>1647</v>
      </c>
      <c r="K292" s="240"/>
      <c r="L292" s="58">
        <v>0.8</v>
      </c>
      <c r="M292" s="67">
        <v>28</v>
      </c>
      <c r="N292" s="67">
        <v>22</v>
      </c>
      <c r="O292" s="67">
        <v>15</v>
      </c>
      <c r="P292" s="32">
        <v>0.00924</v>
      </c>
      <c r="Q292" s="197">
        <f t="shared" si="32"/>
        <v>0</v>
      </c>
      <c r="R292" s="489">
        <v>64.34</v>
      </c>
      <c r="S292" s="33" t="s">
        <v>448</v>
      </c>
      <c r="T292" s="82">
        <f t="shared" si="31"/>
        <v>0</v>
      </c>
      <c r="U292" s="21" t="s">
        <v>856</v>
      </c>
      <c r="V292" s="21" t="s">
        <v>1077</v>
      </c>
      <c r="W292" s="85"/>
      <c r="X292" s="136">
        <v>39269097</v>
      </c>
    </row>
    <row r="293" spans="1:24" ht="65.25" customHeight="1">
      <c r="A293" s="580"/>
      <c r="B293" s="39">
        <v>106398</v>
      </c>
      <c r="C293" s="22" t="s">
        <v>188</v>
      </c>
      <c r="D293" s="20" t="s">
        <v>245</v>
      </c>
      <c r="E293" s="20" t="s">
        <v>1790</v>
      </c>
      <c r="F293" s="412" t="s">
        <v>1262</v>
      </c>
      <c r="G293" s="24" t="s">
        <v>1211</v>
      </c>
      <c r="H293" s="21" t="s">
        <v>240</v>
      </c>
      <c r="I293" s="105" t="s">
        <v>595</v>
      </c>
      <c r="J293" s="97" t="s">
        <v>1647</v>
      </c>
      <c r="K293" s="240"/>
      <c r="L293" s="58">
        <v>1</v>
      </c>
      <c r="M293" s="67">
        <v>28</v>
      </c>
      <c r="N293" s="67">
        <v>22</v>
      </c>
      <c r="O293" s="67">
        <v>15</v>
      </c>
      <c r="P293" s="32">
        <v>0.009405</v>
      </c>
      <c r="Q293" s="197">
        <f t="shared" si="32"/>
        <v>0</v>
      </c>
      <c r="R293" s="489">
        <v>72.83</v>
      </c>
      <c r="S293" s="33" t="s">
        <v>448</v>
      </c>
      <c r="T293" s="82">
        <f t="shared" si="31"/>
        <v>0</v>
      </c>
      <c r="U293" s="21" t="s">
        <v>858</v>
      </c>
      <c r="V293" s="21" t="s">
        <v>1077</v>
      </c>
      <c r="W293" s="85"/>
      <c r="X293" s="136">
        <v>39269097</v>
      </c>
    </row>
    <row r="294" spans="1:24" ht="51" customHeight="1">
      <c r="A294" s="580"/>
      <c r="B294" s="39">
        <v>106412</v>
      </c>
      <c r="C294" s="22" t="s">
        <v>235</v>
      </c>
      <c r="D294" s="20" t="s">
        <v>245</v>
      </c>
      <c r="E294" s="20" t="s">
        <v>1833</v>
      </c>
      <c r="F294" s="412" t="s">
        <v>860</v>
      </c>
      <c r="G294" s="24" t="s">
        <v>1224</v>
      </c>
      <c r="H294" s="21" t="s">
        <v>240</v>
      </c>
      <c r="I294" s="105" t="s">
        <v>595</v>
      </c>
      <c r="J294" s="448" t="s">
        <v>1646</v>
      </c>
      <c r="K294" s="240"/>
      <c r="L294" s="58">
        <v>2.2</v>
      </c>
      <c r="M294" s="67">
        <v>28</v>
      </c>
      <c r="N294" s="67">
        <v>23</v>
      </c>
      <c r="O294" s="67">
        <v>27</v>
      </c>
      <c r="P294" s="32">
        <v>0.017388</v>
      </c>
      <c r="Q294" s="197">
        <f t="shared" si="32"/>
        <v>0</v>
      </c>
      <c r="R294" s="489">
        <v>97.03</v>
      </c>
      <c r="S294" s="33" t="s">
        <v>448</v>
      </c>
      <c r="T294" s="82">
        <f t="shared" si="31"/>
        <v>0</v>
      </c>
      <c r="U294" s="21" t="s">
        <v>859</v>
      </c>
      <c r="V294" s="21" t="s">
        <v>1077</v>
      </c>
      <c r="W294" s="85"/>
      <c r="X294" s="136">
        <v>39269097</v>
      </c>
    </row>
    <row r="295" spans="1:24" ht="61.5" customHeight="1">
      <c r="A295" s="580"/>
      <c r="B295" s="43">
        <v>106068</v>
      </c>
      <c r="C295" s="22" t="s">
        <v>213</v>
      </c>
      <c r="D295" s="20" t="s">
        <v>245</v>
      </c>
      <c r="E295" s="21" t="s">
        <v>1834</v>
      </c>
      <c r="F295" s="412" t="s">
        <v>1263</v>
      </c>
      <c r="G295" s="24" t="s">
        <v>662</v>
      </c>
      <c r="H295" s="21" t="s">
        <v>240</v>
      </c>
      <c r="I295" s="105" t="s">
        <v>595</v>
      </c>
      <c r="J295" s="97" t="s">
        <v>1648</v>
      </c>
      <c r="K295" s="240"/>
      <c r="L295" s="58">
        <v>0.2</v>
      </c>
      <c r="M295" s="67">
        <v>13</v>
      </c>
      <c r="N295" s="67">
        <v>9</v>
      </c>
      <c r="O295" s="67">
        <v>10</v>
      </c>
      <c r="P295" s="32">
        <v>0.00117</v>
      </c>
      <c r="Q295" s="197">
        <f t="shared" si="32"/>
        <v>0</v>
      </c>
      <c r="R295" s="489">
        <v>24.58</v>
      </c>
      <c r="S295" s="33" t="s">
        <v>448</v>
      </c>
      <c r="T295" s="82">
        <f t="shared" si="31"/>
        <v>0</v>
      </c>
      <c r="U295" s="21" t="s">
        <v>861</v>
      </c>
      <c r="V295" s="21" t="s">
        <v>1077</v>
      </c>
      <c r="W295" s="85"/>
      <c r="X295" s="136">
        <v>39269097</v>
      </c>
    </row>
    <row r="296" spans="1:24" ht="39.75" customHeight="1">
      <c r="A296" s="580"/>
      <c r="B296" s="39">
        <v>106344</v>
      </c>
      <c r="C296" s="22" t="s">
        <v>181</v>
      </c>
      <c r="D296" s="20" t="s">
        <v>245</v>
      </c>
      <c r="E296" s="20" t="s">
        <v>1835</v>
      </c>
      <c r="F296" s="412" t="s">
        <v>348</v>
      </c>
      <c r="G296" s="24" t="s">
        <v>1236</v>
      </c>
      <c r="H296" s="21" t="s">
        <v>240</v>
      </c>
      <c r="I296" s="105" t="s">
        <v>595</v>
      </c>
      <c r="J296" s="97"/>
      <c r="K296" s="240"/>
      <c r="L296" s="58">
        <v>2.5</v>
      </c>
      <c r="M296" s="67">
        <v>36</v>
      </c>
      <c r="N296" s="67">
        <v>21</v>
      </c>
      <c r="O296" s="67">
        <v>23</v>
      </c>
      <c r="P296" s="32">
        <v>0.017388</v>
      </c>
      <c r="Q296" s="197">
        <f t="shared" si="32"/>
        <v>0</v>
      </c>
      <c r="R296" s="489">
        <v>332.15</v>
      </c>
      <c r="S296" s="33" t="s">
        <v>448</v>
      </c>
      <c r="T296" s="82">
        <f t="shared" si="31"/>
        <v>0</v>
      </c>
      <c r="U296" s="21" t="s">
        <v>888</v>
      </c>
      <c r="V296" s="21" t="s">
        <v>1077</v>
      </c>
      <c r="W296" s="85"/>
      <c r="X296" s="136">
        <v>39269097</v>
      </c>
    </row>
    <row r="297" spans="1:24" ht="54.75" customHeight="1">
      <c r="A297" s="580"/>
      <c r="B297" s="43">
        <v>106052</v>
      </c>
      <c r="C297" s="22" t="s">
        <v>226</v>
      </c>
      <c r="D297" s="20" t="s">
        <v>245</v>
      </c>
      <c r="E297" s="21">
        <v>1</v>
      </c>
      <c r="F297" s="412" t="s">
        <v>257</v>
      </c>
      <c r="G297" s="24" t="s">
        <v>662</v>
      </c>
      <c r="H297" s="21" t="s">
        <v>240</v>
      </c>
      <c r="I297" s="105" t="s">
        <v>595</v>
      </c>
      <c r="J297" s="97" t="s">
        <v>1649</v>
      </c>
      <c r="K297" s="240"/>
      <c r="L297" s="58">
        <v>0.1</v>
      </c>
      <c r="M297" s="140">
        <v>1.6</v>
      </c>
      <c r="N297" s="140">
        <v>13.6</v>
      </c>
      <c r="O297" s="67">
        <v>5</v>
      </c>
      <c r="P297" s="32">
        <v>0.00010880000000000002</v>
      </c>
      <c r="Q297" s="197">
        <f t="shared" si="32"/>
        <v>0</v>
      </c>
      <c r="R297" s="489">
        <v>2.46</v>
      </c>
      <c r="S297" s="33" t="s">
        <v>448</v>
      </c>
      <c r="T297" s="82">
        <f t="shared" si="31"/>
        <v>0</v>
      </c>
      <c r="U297" s="21" t="s">
        <v>1485</v>
      </c>
      <c r="V297" s="21" t="s">
        <v>1077</v>
      </c>
      <c r="W297" s="85"/>
      <c r="X297" s="136">
        <v>48196000</v>
      </c>
    </row>
    <row r="298" spans="1:24" ht="63" customHeight="1">
      <c r="A298" s="580"/>
      <c r="B298" s="43">
        <v>106495</v>
      </c>
      <c r="C298" s="22" t="s">
        <v>225</v>
      </c>
      <c r="D298" s="20" t="s">
        <v>245</v>
      </c>
      <c r="E298" s="21">
        <v>1</v>
      </c>
      <c r="F298" s="420" t="s">
        <v>1264</v>
      </c>
      <c r="G298" s="24" t="s">
        <v>662</v>
      </c>
      <c r="H298" s="21" t="s">
        <v>240</v>
      </c>
      <c r="I298" s="105" t="s">
        <v>595</v>
      </c>
      <c r="J298" s="97"/>
      <c r="K298" s="240"/>
      <c r="L298" s="58">
        <v>0.2</v>
      </c>
      <c r="M298" s="67">
        <v>15</v>
      </c>
      <c r="N298" s="67">
        <v>15</v>
      </c>
      <c r="O298" s="67">
        <v>56</v>
      </c>
      <c r="P298" s="32">
        <v>0.0126</v>
      </c>
      <c r="Q298" s="197">
        <f t="shared" si="32"/>
        <v>0</v>
      </c>
      <c r="R298" s="489">
        <v>4.19</v>
      </c>
      <c r="S298" s="33" t="s">
        <v>448</v>
      </c>
      <c r="T298" s="82">
        <f t="shared" si="31"/>
        <v>0</v>
      </c>
      <c r="U298" s="21" t="s">
        <v>862</v>
      </c>
      <c r="V298" s="161" t="s">
        <v>1077</v>
      </c>
      <c r="W298" s="85"/>
      <c r="X298" s="136">
        <v>39239090</v>
      </c>
    </row>
    <row r="299" spans="1:24" ht="87" customHeight="1">
      <c r="A299" s="580"/>
      <c r="B299" s="43">
        <v>106446</v>
      </c>
      <c r="C299" s="22" t="s">
        <v>186</v>
      </c>
      <c r="D299" s="20" t="s">
        <v>245</v>
      </c>
      <c r="E299" s="21">
        <v>1</v>
      </c>
      <c r="F299" s="412" t="s">
        <v>1265</v>
      </c>
      <c r="G299" s="24" t="s">
        <v>662</v>
      </c>
      <c r="H299" s="21" t="s">
        <v>240</v>
      </c>
      <c r="I299" s="105" t="s">
        <v>595</v>
      </c>
      <c r="J299" s="97"/>
      <c r="K299" s="240"/>
      <c r="L299" s="58">
        <v>1.3</v>
      </c>
      <c r="M299" s="67">
        <v>12</v>
      </c>
      <c r="N299" s="67">
        <v>16</v>
      </c>
      <c r="O299" s="67">
        <v>14</v>
      </c>
      <c r="P299" s="32">
        <v>0.002688</v>
      </c>
      <c r="Q299" s="197">
        <f t="shared" si="32"/>
        <v>0</v>
      </c>
      <c r="R299" s="489">
        <v>109.44</v>
      </c>
      <c r="S299" s="33" t="s">
        <v>448</v>
      </c>
      <c r="T299" s="82">
        <f t="shared" si="31"/>
        <v>0</v>
      </c>
      <c r="U299" s="21" t="s">
        <v>1529</v>
      </c>
      <c r="V299" s="21" t="s">
        <v>1077</v>
      </c>
      <c r="W299" s="85"/>
      <c r="X299" s="136">
        <v>39269097</v>
      </c>
    </row>
    <row r="300" spans="1:24" s="6" customFormat="1" ht="64.5" customHeight="1">
      <c r="A300" s="580"/>
      <c r="B300" s="43">
        <v>106217</v>
      </c>
      <c r="C300" s="22" t="s">
        <v>125</v>
      </c>
      <c r="D300" s="20" t="s">
        <v>245</v>
      </c>
      <c r="E300" s="21">
        <v>1</v>
      </c>
      <c r="F300" s="412" t="s">
        <v>1266</v>
      </c>
      <c r="G300" s="24" t="s">
        <v>662</v>
      </c>
      <c r="H300" s="21" t="s">
        <v>240</v>
      </c>
      <c r="I300" s="105" t="s">
        <v>595</v>
      </c>
      <c r="J300" s="97" t="s">
        <v>1650</v>
      </c>
      <c r="K300" s="240"/>
      <c r="L300" s="58">
        <v>0.1</v>
      </c>
      <c r="M300" s="67">
        <v>13</v>
      </c>
      <c r="N300" s="67">
        <v>13</v>
      </c>
      <c r="O300" s="67">
        <v>6</v>
      </c>
      <c r="P300" s="32">
        <v>0.001014</v>
      </c>
      <c r="Q300" s="197">
        <f t="shared" si="32"/>
        <v>0</v>
      </c>
      <c r="R300" s="489">
        <v>5.5</v>
      </c>
      <c r="S300" s="33" t="s">
        <v>448</v>
      </c>
      <c r="T300" s="82">
        <f t="shared" si="31"/>
        <v>0</v>
      </c>
      <c r="U300" s="21" t="s">
        <v>863</v>
      </c>
      <c r="V300" s="21" t="s">
        <v>1077</v>
      </c>
      <c r="W300" s="85"/>
      <c r="X300" s="136">
        <v>39239090</v>
      </c>
    </row>
    <row r="301" spans="1:24" s="6" customFormat="1" ht="66.75" customHeight="1">
      <c r="A301" s="580"/>
      <c r="B301" s="39">
        <v>106383</v>
      </c>
      <c r="C301" s="22" t="s">
        <v>166</v>
      </c>
      <c r="D301" s="20" t="s">
        <v>245</v>
      </c>
      <c r="E301" s="20" t="s">
        <v>1835</v>
      </c>
      <c r="F301" s="412" t="s">
        <v>1515</v>
      </c>
      <c r="G301" s="24" t="s">
        <v>1223</v>
      </c>
      <c r="H301" s="21" t="s">
        <v>240</v>
      </c>
      <c r="I301" s="105" t="s">
        <v>595</v>
      </c>
      <c r="J301" s="97"/>
      <c r="K301" s="240"/>
      <c r="L301" s="58">
        <v>2.7</v>
      </c>
      <c r="M301" s="67">
        <v>30</v>
      </c>
      <c r="N301" s="67">
        <v>21</v>
      </c>
      <c r="O301" s="67">
        <v>25</v>
      </c>
      <c r="P301" s="32">
        <v>0.01575</v>
      </c>
      <c r="Q301" s="197">
        <f t="shared" si="32"/>
        <v>0</v>
      </c>
      <c r="R301" s="489">
        <v>255.14</v>
      </c>
      <c r="S301" s="33" t="s">
        <v>448</v>
      </c>
      <c r="T301" s="82">
        <f t="shared" si="31"/>
        <v>0</v>
      </c>
      <c r="U301" s="21" t="s">
        <v>864</v>
      </c>
      <c r="V301" s="21" t="s">
        <v>1077</v>
      </c>
      <c r="W301" s="85"/>
      <c r="X301" s="136">
        <v>39269097</v>
      </c>
    </row>
    <row r="302" spans="1:24" ht="84" customHeight="1">
      <c r="A302" s="580"/>
      <c r="B302" s="43">
        <v>106410</v>
      </c>
      <c r="C302" s="22" t="s">
        <v>163</v>
      </c>
      <c r="D302" s="20" t="s">
        <v>245</v>
      </c>
      <c r="E302" s="21">
        <v>1</v>
      </c>
      <c r="F302" s="412" t="s">
        <v>1267</v>
      </c>
      <c r="G302" s="24" t="s">
        <v>662</v>
      </c>
      <c r="H302" s="21" t="s">
        <v>240</v>
      </c>
      <c r="I302" s="105" t="s">
        <v>595</v>
      </c>
      <c r="J302" s="97" t="s">
        <v>1651</v>
      </c>
      <c r="K302" s="240"/>
      <c r="L302" s="58">
        <v>0.1</v>
      </c>
      <c r="M302" s="67">
        <v>22</v>
      </c>
      <c r="N302" s="67">
        <v>11</v>
      </c>
      <c r="O302" s="67">
        <v>3</v>
      </c>
      <c r="P302" s="32">
        <v>0.000726</v>
      </c>
      <c r="Q302" s="197">
        <f t="shared" si="32"/>
        <v>0</v>
      </c>
      <c r="R302" s="489">
        <v>12.88</v>
      </c>
      <c r="S302" s="33" t="s">
        <v>448</v>
      </c>
      <c r="T302" s="82">
        <f t="shared" si="31"/>
        <v>0</v>
      </c>
      <c r="U302" s="21" t="s">
        <v>865</v>
      </c>
      <c r="V302" s="21" t="s">
        <v>1077</v>
      </c>
      <c r="W302" s="85"/>
      <c r="X302" s="136">
        <v>39269097</v>
      </c>
    </row>
    <row r="303" spans="1:24" ht="66" customHeight="1">
      <c r="A303" s="580"/>
      <c r="B303" s="39">
        <v>106357</v>
      </c>
      <c r="C303" s="22" t="s">
        <v>17</v>
      </c>
      <c r="D303" s="20" t="s">
        <v>245</v>
      </c>
      <c r="E303" s="83" t="s">
        <v>1835</v>
      </c>
      <c r="F303" s="412" t="s">
        <v>355</v>
      </c>
      <c r="G303" s="24" t="s">
        <v>662</v>
      </c>
      <c r="H303" s="21" t="s">
        <v>240</v>
      </c>
      <c r="I303" s="105" t="s">
        <v>595</v>
      </c>
      <c r="J303" s="97"/>
      <c r="K303" s="240"/>
      <c r="L303" s="58">
        <v>0.05</v>
      </c>
      <c r="M303" s="140">
        <v>9.5</v>
      </c>
      <c r="N303" s="140">
        <v>9.5</v>
      </c>
      <c r="O303" s="67">
        <v>4</v>
      </c>
      <c r="P303" s="32">
        <v>0.000361</v>
      </c>
      <c r="Q303" s="197">
        <f t="shared" si="32"/>
        <v>0</v>
      </c>
      <c r="R303" s="489">
        <v>26.31</v>
      </c>
      <c r="S303" s="33" t="s">
        <v>448</v>
      </c>
      <c r="T303" s="82">
        <f t="shared" si="31"/>
        <v>0</v>
      </c>
      <c r="U303" s="21" t="s">
        <v>866</v>
      </c>
      <c r="V303" s="21" t="s">
        <v>1080</v>
      </c>
      <c r="W303" s="85"/>
      <c r="X303" s="136">
        <v>48219010</v>
      </c>
    </row>
    <row r="304" spans="1:24" ht="54" customHeight="1">
      <c r="A304" s="580"/>
      <c r="B304" s="39">
        <v>106385</v>
      </c>
      <c r="C304" s="22" t="s">
        <v>16</v>
      </c>
      <c r="D304" s="20" t="s">
        <v>245</v>
      </c>
      <c r="E304" s="20" t="s">
        <v>1835</v>
      </c>
      <c r="F304" s="412" t="s">
        <v>368</v>
      </c>
      <c r="G304" s="24" t="s">
        <v>1223</v>
      </c>
      <c r="H304" s="21" t="s">
        <v>240</v>
      </c>
      <c r="I304" s="105" t="s">
        <v>595</v>
      </c>
      <c r="J304" s="97"/>
      <c r="K304" s="240"/>
      <c r="L304" s="58">
        <v>0.2</v>
      </c>
      <c r="M304" s="67">
        <v>25</v>
      </c>
      <c r="N304" s="67">
        <v>14</v>
      </c>
      <c r="O304" s="67">
        <v>11</v>
      </c>
      <c r="P304" s="32">
        <v>0.00385</v>
      </c>
      <c r="Q304" s="197">
        <f t="shared" si="32"/>
        <v>0</v>
      </c>
      <c r="R304" s="489">
        <v>46.16</v>
      </c>
      <c r="S304" s="33" t="s">
        <v>448</v>
      </c>
      <c r="T304" s="82">
        <f t="shared" si="31"/>
        <v>0</v>
      </c>
      <c r="U304" s="21" t="s">
        <v>867</v>
      </c>
      <c r="V304" s="21" t="s">
        <v>1077</v>
      </c>
      <c r="W304" s="85"/>
      <c r="X304" s="136">
        <v>39269097</v>
      </c>
    </row>
    <row r="305" spans="1:24" ht="66" customHeight="1">
      <c r="A305" s="580"/>
      <c r="B305" s="43">
        <v>106051</v>
      </c>
      <c r="C305" s="22" t="s">
        <v>1547</v>
      </c>
      <c r="D305" s="20" t="s">
        <v>245</v>
      </c>
      <c r="E305" s="21">
        <v>1</v>
      </c>
      <c r="F305" s="412" t="s">
        <v>868</v>
      </c>
      <c r="G305" s="24" t="s">
        <v>662</v>
      </c>
      <c r="H305" s="21" t="s">
        <v>240</v>
      </c>
      <c r="I305" s="105" t="s">
        <v>595</v>
      </c>
      <c r="J305" s="97" t="s">
        <v>1652</v>
      </c>
      <c r="K305" s="240"/>
      <c r="L305" s="58">
        <v>0.07</v>
      </c>
      <c r="M305" s="140">
        <v>13.5</v>
      </c>
      <c r="N305" s="67">
        <v>10</v>
      </c>
      <c r="O305" s="140">
        <v>3.5</v>
      </c>
      <c r="P305" s="32">
        <v>0.0004725</v>
      </c>
      <c r="Q305" s="197">
        <f t="shared" si="32"/>
        <v>0</v>
      </c>
      <c r="R305" s="489">
        <v>3.1</v>
      </c>
      <c r="S305" s="33" t="s">
        <v>448</v>
      </c>
      <c r="T305" s="82">
        <f t="shared" si="31"/>
        <v>0</v>
      </c>
      <c r="U305" s="21" t="s">
        <v>1377</v>
      </c>
      <c r="V305" s="21"/>
      <c r="W305" s="85"/>
      <c r="X305" s="136"/>
    </row>
    <row r="306" spans="1:24" ht="64.5" customHeight="1">
      <c r="A306" s="580"/>
      <c r="B306" s="39">
        <v>106421</v>
      </c>
      <c r="C306" s="28" t="s">
        <v>14</v>
      </c>
      <c r="D306" s="20" t="s">
        <v>245</v>
      </c>
      <c r="E306" s="20" t="s">
        <v>1789</v>
      </c>
      <c r="F306" s="412" t="s">
        <v>1268</v>
      </c>
      <c r="G306" s="24" t="s">
        <v>1223</v>
      </c>
      <c r="H306" s="21" t="s">
        <v>240</v>
      </c>
      <c r="I306" s="105" t="s">
        <v>595</v>
      </c>
      <c r="J306" s="97"/>
      <c r="K306" s="240"/>
      <c r="L306" s="58">
        <v>1</v>
      </c>
      <c r="M306" s="67">
        <v>23</v>
      </c>
      <c r="N306" s="67">
        <v>21</v>
      </c>
      <c r="O306" s="67">
        <v>15</v>
      </c>
      <c r="P306" s="32">
        <v>0.007245</v>
      </c>
      <c r="Q306" s="197">
        <f t="shared" si="32"/>
        <v>0</v>
      </c>
      <c r="R306" s="489">
        <v>108.12</v>
      </c>
      <c r="S306" s="33" t="s">
        <v>448</v>
      </c>
      <c r="T306" s="82">
        <f t="shared" si="31"/>
        <v>0</v>
      </c>
      <c r="U306" s="21" t="s">
        <v>869</v>
      </c>
      <c r="V306" s="21" t="s">
        <v>1077</v>
      </c>
      <c r="W306" s="85"/>
      <c r="X306" s="136">
        <v>39269097</v>
      </c>
    </row>
    <row r="307" spans="1:24" ht="67.5" customHeight="1">
      <c r="A307" s="580"/>
      <c r="B307" s="39">
        <v>106422</v>
      </c>
      <c r="C307" s="28" t="s">
        <v>15</v>
      </c>
      <c r="D307" s="20" t="s">
        <v>245</v>
      </c>
      <c r="E307" s="20" t="s">
        <v>1789</v>
      </c>
      <c r="F307" s="412" t="s">
        <v>1269</v>
      </c>
      <c r="G307" s="24" t="s">
        <v>1223</v>
      </c>
      <c r="H307" s="21" t="s">
        <v>240</v>
      </c>
      <c r="I307" s="105" t="s">
        <v>595</v>
      </c>
      <c r="J307" s="97"/>
      <c r="K307" s="240"/>
      <c r="L307" s="58">
        <v>1</v>
      </c>
      <c r="M307" s="67">
        <v>23</v>
      </c>
      <c r="N307" s="67">
        <v>22</v>
      </c>
      <c r="O307" s="67">
        <v>15</v>
      </c>
      <c r="P307" s="32">
        <v>0.00759</v>
      </c>
      <c r="Q307" s="197">
        <f t="shared" si="32"/>
        <v>0</v>
      </c>
      <c r="R307" s="489">
        <v>109.44</v>
      </c>
      <c r="S307" s="33" t="s">
        <v>448</v>
      </c>
      <c r="T307" s="82">
        <f t="shared" si="31"/>
        <v>0</v>
      </c>
      <c r="U307" s="21" t="s">
        <v>870</v>
      </c>
      <c r="V307" s="21" t="s">
        <v>1077</v>
      </c>
      <c r="W307" s="85"/>
      <c r="X307" s="136">
        <v>39269097</v>
      </c>
    </row>
    <row r="308" spans="1:24" ht="45.75" customHeight="1">
      <c r="A308" s="580"/>
      <c r="B308" s="43">
        <v>106246</v>
      </c>
      <c r="C308" s="22" t="s">
        <v>202</v>
      </c>
      <c r="D308" s="20" t="s">
        <v>245</v>
      </c>
      <c r="E308" s="21">
        <v>1</v>
      </c>
      <c r="F308" s="412" t="s">
        <v>415</v>
      </c>
      <c r="G308" s="24" t="s">
        <v>662</v>
      </c>
      <c r="H308" s="21" t="s">
        <v>240</v>
      </c>
      <c r="I308" s="105" t="s">
        <v>595</v>
      </c>
      <c r="J308" s="108"/>
      <c r="K308" s="240"/>
      <c r="L308" s="58">
        <v>0.02</v>
      </c>
      <c r="M308" s="140">
        <v>21.5</v>
      </c>
      <c r="N308" s="67">
        <v>9</v>
      </c>
      <c r="O308" s="67">
        <v>5</v>
      </c>
      <c r="P308" s="32">
        <v>0.0009675</v>
      </c>
      <c r="Q308" s="197">
        <f t="shared" si="32"/>
        <v>0</v>
      </c>
      <c r="R308" s="489">
        <v>3.61</v>
      </c>
      <c r="S308" s="33" t="s">
        <v>448</v>
      </c>
      <c r="T308" s="82">
        <f t="shared" si="31"/>
        <v>0</v>
      </c>
      <c r="U308" s="21" t="s">
        <v>871</v>
      </c>
      <c r="V308" s="21" t="s">
        <v>1077</v>
      </c>
      <c r="W308" s="85"/>
      <c r="X308" s="136">
        <v>39239090</v>
      </c>
    </row>
    <row r="309" spans="1:24" ht="39.75" customHeight="1">
      <c r="A309" s="580"/>
      <c r="B309" s="39">
        <v>106384</v>
      </c>
      <c r="C309" s="22" t="s">
        <v>169</v>
      </c>
      <c r="D309" s="20" t="s">
        <v>245</v>
      </c>
      <c r="E309" s="20" t="s">
        <v>1789</v>
      </c>
      <c r="F309" s="412" t="s">
        <v>367</v>
      </c>
      <c r="G309" s="24" t="s">
        <v>1223</v>
      </c>
      <c r="H309" s="21" t="s">
        <v>240</v>
      </c>
      <c r="I309" s="105" t="s">
        <v>595</v>
      </c>
      <c r="J309" s="97"/>
      <c r="K309" s="240"/>
      <c r="L309" s="58">
        <v>5</v>
      </c>
      <c r="M309" s="67">
        <v>40</v>
      </c>
      <c r="N309" s="67">
        <v>40</v>
      </c>
      <c r="O309" s="67">
        <v>50</v>
      </c>
      <c r="P309" s="32">
        <v>0.08</v>
      </c>
      <c r="Q309" s="197">
        <f t="shared" si="32"/>
        <v>0</v>
      </c>
      <c r="R309" s="489">
        <v>85.34</v>
      </c>
      <c r="S309" s="33" t="s">
        <v>448</v>
      </c>
      <c r="T309" s="82">
        <f t="shared" si="31"/>
        <v>0</v>
      </c>
      <c r="U309" s="21" t="s">
        <v>698</v>
      </c>
      <c r="V309" s="21" t="s">
        <v>1077</v>
      </c>
      <c r="W309" s="85"/>
      <c r="X309" s="136">
        <v>39269097</v>
      </c>
    </row>
    <row r="310" spans="1:24" ht="97.5" customHeight="1">
      <c r="A310" s="580"/>
      <c r="B310" s="39">
        <v>106340</v>
      </c>
      <c r="C310" s="28" t="s">
        <v>0</v>
      </c>
      <c r="D310" s="20" t="s">
        <v>245</v>
      </c>
      <c r="E310" s="20" t="s">
        <v>1789</v>
      </c>
      <c r="F310" s="412" t="s">
        <v>1270</v>
      </c>
      <c r="G310" s="24" t="s">
        <v>1223</v>
      </c>
      <c r="H310" s="21" t="s">
        <v>240</v>
      </c>
      <c r="I310" s="105" t="s">
        <v>595</v>
      </c>
      <c r="J310" s="97"/>
      <c r="K310" s="240"/>
      <c r="L310" s="58">
        <v>8.05</v>
      </c>
      <c r="M310" s="67">
        <v>60</v>
      </c>
      <c r="N310" s="67">
        <v>40</v>
      </c>
      <c r="O310" s="67">
        <v>37</v>
      </c>
      <c r="P310" s="32">
        <v>0.0888</v>
      </c>
      <c r="Q310" s="197">
        <f t="shared" si="32"/>
        <v>0</v>
      </c>
      <c r="R310" s="489">
        <v>74.1</v>
      </c>
      <c r="S310" s="33" t="s">
        <v>448</v>
      </c>
      <c r="T310" s="82">
        <f t="shared" si="31"/>
        <v>0</v>
      </c>
      <c r="U310" s="21" t="s">
        <v>700</v>
      </c>
      <c r="V310" s="21" t="s">
        <v>1077</v>
      </c>
      <c r="W310" s="85"/>
      <c r="X310" s="136">
        <v>39269097</v>
      </c>
    </row>
    <row r="311" spans="1:24" ht="46.5" customHeight="1">
      <c r="A311" s="580"/>
      <c r="B311" s="43">
        <v>106413</v>
      </c>
      <c r="C311" s="22" t="s">
        <v>1548</v>
      </c>
      <c r="D311" s="20" t="s">
        <v>245</v>
      </c>
      <c r="E311" s="37">
        <v>1</v>
      </c>
      <c r="F311" s="412" t="s">
        <v>293</v>
      </c>
      <c r="G311" s="24" t="s">
        <v>662</v>
      </c>
      <c r="H311" s="21" t="s">
        <v>240</v>
      </c>
      <c r="I311" s="105" t="s">
        <v>595</v>
      </c>
      <c r="J311" s="97" t="s">
        <v>1653</v>
      </c>
      <c r="K311" s="240"/>
      <c r="L311" s="58">
        <v>1.9</v>
      </c>
      <c r="M311" s="67">
        <v>40</v>
      </c>
      <c r="N311" s="67">
        <v>37</v>
      </c>
      <c r="O311" s="67">
        <v>20</v>
      </c>
      <c r="P311" s="32">
        <v>0.0296</v>
      </c>
      <c r="Q311" s="197">
        <f t="shared" si="32"/>
        <v>0</v>
      </c>
      <c r="R311" s="489">
        <v>13.54</v>
      </c>
      <c r="S311" s="33" t="s">
        <v>448</v>
      </c>
      <c r="T311" s="82">
        <f t="shared" si="31"/>
        <v>0</v>
      </c>
      <c r="U311" s="21" t="s">
        <v>872</v>
      </c>
      <c r="V311" s="21" t="s">
        <v>1077</v>
      </c>
      <c r="W311" s="85"/>
      <c r="X311" s="136">
        <v>39269000</v>
      </c>
    </row>
    <row r="312" spans="1:24" ht="39.75" customHeight="1">
      <c r="A312" s="580"/>
      <c r="B312" s="43">
        <v>106454</v>
      </c>
      <c r="C312" s="22" t="s">
        <v>1549</v>
      </c>
      <c r="D312" s="20" t="s">
        <v>245</v>
      </c>
      <c r="E312" s="37">
        <v>1</v>
      </c>
      <c r="F312" s="412" t="s">
        <v>224</v>
      </c>
      <c r="G312" s="24" t="s">
        <v>662</v>
      </c>
      <c r="H312" s="21" t="s">
        <v>240</v>
      </c>
      <c r="I312" s="105" t="s">
        <v>595</v>
      </c>
      <c r="J312" s="97"/>
      <c r="K312" s="240"/>
      <c r="L312" s="58">
        <v>0.2</v>
      </c>
      <c r="M312" s="67">
        <v>18</v>
      </c>
      <c r="N312" s="67">
        <v>6</v>
      </c>
      <c r="O312" s="67">
        <v>9</v>
      </c>
      <c r="P312" s="32">
        <v>0.000972</v>
      </c>
      <c r="Q312" s="197">
        <f t="shared" si="32"/>
        <v>0</v>
      </c>
      <c r="R312" s="489">
        <v>8.55</v>
      </c>
      <c r="S312" s="33" t="s">
        <v>448</v>
      </c>
      <c r="T312" s="82">
        <f t="shared" si="31"/>
        <v>0</v>
      </c>
      <c r="U312" s="21" t="s">
        <v>873</v>
      </c>
      <c r="V312" s="21" t="s">
        <v>1077</v>
      </c>
      <c r="W312" s="85"/>
      <c r="X312" s="136">
        <v>39269097</v>
      </c>
    </row>
    <row r="313" spans="1:24" ht="39.75" customHeight="1">
      <c r="A313" s="580"/>
      <c r="B313" s="39">
        <v>106434</v>
      </c>
      <c r="C313" s="22" t="s">
        <v>1271</v>
      </c>
      <c r="D313" s="20" t="s">
        <v>245</v>
      </c>
      <c r="E313" s="25" t="s">
        <v>1789</v>
      </c>
      <c r="F313" s="412" t="s">
        <v>376</v>
      </c>
      <c r="G313" s="24" t="s">
        <v>662</v>
      </c>
      <c r="H313" s="37" t="s">
        <v>240</v>
      </c>
      <c r="I313" s="105" t="s">
        <v>595</v>
      </c>
      <c r="J313" s="97"/>
      <c r="K313" s="240"/>
      <c r="L313" s="58">
        <v>1</v>
      </c>
      <c r="M313" s="67">
        <v>36</v>
      </c>
      <c r="N313" s="67">
        <v>17</v>
      </c>
      <c r="O313" s="67">
        <v>16</v>
      </c>
      <c r="P313" s="32">
        <v>0.009792</v>
      </c>
      <c r="Q313" s="197">
        <f t="shared" si="32"/>
        <v>0</v>
      </c>
      <c r="R313" s="489">
        <v>9.34</v>
      </c>
      <c r="S313" s="33" t="s">
        <v>448</v>
      </c>
      <c r="T313" s="82">
        <f t="shared" si="31"/>
        <v>0</v>
      </c>
      <c r="U313" s="21" t="s">
        <v>874</v>
      </c>
      <c r="V313" s="21" t="s">
        <v>1077</v>
      </c>
      <c r="W313" s="85"/>
      <c r="X313" s="136">
        <v>39269097</v>
      </c>
    </row>
    <row r="314" spans="1:24" ht="39.75" customHeight="1">
      <c r="A314" s="580"/>
      <c r="B314" s="39">
        <v>106556</v>
      </c>
      <c r="C314" s="22" t="s">
        <v>189</v>
      </c>
      <c r="D314" s="20" t="s">
        <v>245</v>
      </c>
      <c r="E314" s="20" t="s">
        <v>1795</v>
      </c>
      <c r="F314" s="412" t="s">
        <v>1272</v>
      </c>
      <c r="G314" s="24" t="s">
        <v>1223</v>
      </c>
      <c r="H314" s="21" t="s">
        <v>240</v>
      </c>
      <c r="I314" s="105" t="s">
        <v>595</v>
      </c>
      <c r="J314" s="97"/>
      <c r="K314" s="240"/>
      <c r="L314" s="58">
        <v>0.25</v>
      </c>
      <c r="M314" s="67">
        <v>15</v>
      </c>
      <c r="N314" s="67">
        <v>5</v>
      </c>
      <c r="O314" s="67">
        <v>8</v>
      </c>
      <c r="P314" s="32">
        <v>0.0006</v>
      </c>
      <c r="Q314" s="197">
        <f t="shared" si="32"/>
        <v>0</v>
      </c>
      <c r="R314" s="489">
        <v>7.56</v>
      </c>
      <c r="S314" s="33" t="s">
        <v>448</v>
      </c>
      <c r="T314" s="82">
        <f t="shared" si="31"/>
        <v>0</v>
      </c>
      <c r="U314" s="21" t="s">
        <v>875</v>
      </c>
      <c r="V314" s="21" t="s">
        <v>1077</v>
      </c>
      <c r="W314" s="85"/>
      <c r="X314" s="136">
        <v>39239000</v>
      </c>
    </row>
    <row r="315" spans="1:24" ht="39.75" customHeight="1">
      <c r="A315" s="580"/>
      <c r="B315" s="39">
        <v>106415</v>
      </c>
      <c r="C315" s="22" t="s">
        <v>27</v>
      </c>
      <c r="D315" s="20" t="s">
        <v>245</v>
      </c>
      <c r="E315" s="20" t="s">
        <v>1790</v>
      </c>
      <c r="F315" s="412" t="s">
        <v>1517</v>
      </c>
      <c r="G315" s="24" t="s">
        <v>662</v>
      </c>
      <c r="H315" s="21" t="s">
        <v>240</v>
      </c>
      <c r="I315" s="105" t="s">
        <v>595</v>
      </c>
      <c r="J315" s="97"/>
      <c r="K315" s="240"/>
      <c r="L315" s="58">
        <v>3.2</v>
      </c>
      <c r="M315" s="67">
        <v>60</v>
      </c>
      <c r="N315" s="67">
        <v>60</v>
      </c>
      <c r="O315" s="67">
        <v>3</v>
      </c>
      <c r="P315" s="32">
        <v>0.0108</v>
      </c>
      <c r="Q315" s="197">
        <f t="shared" si="32"/>
        <v>0</v>
      </c>
      <c r="R315" s="489">
        <v>118.4</v>
      </c>
      <c r="S315" s="33" t="s">
        <v>448</v>
      </c>
      <c r="T315" s="82">
        <f t="shared" si="31"/>
        <v>0</v>
      </c>
      <c r="U315" s="21" t="s">
        <v>1530</v>
      </c>
      <c r="V315" s="21" t="s">
        <v>1077</v>
      </c>
      <c r="W315" s="85"/>
      <c r="X315" s="136">
        <v>48232000</v>
      </c>
    </row>
    <row r="316" spans="1:24" ht="39.75" customHeight="1" thickBot="1">
      <c r="A316" s="580"/>
      <c r="B316" s="39">
        <v>106401</v>
      </c>
      <c r="C316" s="22" t="s">
        <v>41</v>
      </c>
      <c r="D316" s="20" t="s">
        <v>245</v>
      </c>
      <c r="E316" s="20">
        <v>1</v>
      </c>
      <c r="F316" s="412" t="s">
        <v>373</v>
      </c>
      <c r="G316" s="24" t="s">
        <v>662</v>
      </c>
      <c r="H316" s="21" t="s">
        <v>240</v>
      </c>
      <c r="I316" s="105" t="s">
        <v>595</v>
      </c>
      <c r="J316" s="97"/>
      <c r="K316" s="240"/>
      <c r="L316" s="58">
        <v>0.7</v>
      </c>
      <c r="M316" s="67">
        <v>13</v>
      </c>
      <c r="N316" s="67">
        <v>11</v>
      </c>
      <c r="O316" s="67">
        <v>14</v>
      </c>
      <c r="P316" s="32">
        <v>0.002002</v>
      </c>
      <c r="Q316" s="197">
        <f t="shared" si="32"/>
        <v>0</v>
      </c>
      <c r="R316" s="489">
        <v>26.14</v>
      </c>
      <c r="S316" s="33" t="s">
        <v>448</v>
      </c>
      <c r="T316" s="82">
        <f t="shared" si="31"/>
        <v>0</v>
      </c>
      <c r="U316" s="21" t="s">
        <v>876</v>
      </c>
      <c r="V316" s="21" t="s">
        <v>1077</v>
      </c>
      <c r="W316" s="85"/>
      <c r="X316" s="136">
        <v>39191080</v>
      </c>
    </row>
    <row r="317" spans="1:24" ht="49.5" customHeight="1" thickBot="1">
      <c r="A317" s="392"/>
      <c r="B317" s="333" t="s">
        <v>1820</v>
      </c>
      <c r="C317" s="363"/>
      <c r="D317" s="364"/>
      <c r="E317" s="114"/>
      <c r="F317" s="409"/>
      <c r="G317" s="114"/>
      <c r="H317" s="114"/>
      <c r="I317" s="113"/>
      <c r="J317" s="112"/>
      <c r="K317" s="247"/>
      <c r="L317" s="114"/>
      <c r="M317" s="114"/>
      <c r="N317" s="114"/>
      <c r="O317" s="114"/>
      <c r="P317" s="114"/>
      <c r="Q317" s="114"/>
      <c r="R317" s="502"/>
      <c r="S317" s="114"/>
      <c r="T317" s="114"/>
      <c r="U317" s="113"/>
      <c r="V317" s="113"/>
      <c r="W317" s="113"/>
      <c r="X317" s="537"/>
    </row>
    <row r="318" spans="1:24" ht="81.75" customHeight="1">
      <c r="A318" s="553" t="s">
        <v>1591</v>
      </c>
      <c r="B318" s="63">
        <v>106211</v>
      </c>
      <c r="C318" s="29" t="s">
        <v>54</v>
      </c>
      <c r="D318" s="36" t="s">
        <v>245</v>
      </c>
      <c r="E318" s="35">
        <v>1</v>
      </c>
      <c r="F318" s="410" t="s">
        <v>907</v>
      </c>
      <c r="G318" s="117" t="s">
        <v>662</v>
      </c>
      <c r="H318" s="35" t="s">
        <v>240</v>
      </c>
      <c r="I318" s="285" t="s">
        <v>595</v>
      </c>
      <c r="J318" s="109" t="s">
        <v>1376</v>
      </c>
      <c r="K318" s="248"/>
      <c r="L318" s="101">
        <v>1.5</v>
      </c>
      <c r="M318" s="141">
        <v>30</v>
      </c>
      <c r="N318" s="141">
        <v>20</v>
      </c>
      <c r="O318" s="141">
        <v>15</v>
      </c>
      <c r="P318" s="56">
        <v>0.009</v>
      </c>
      <c r="Q318" s="193">
        <f>P318*K318</f>
        <v>0</v>
      </c>
      <c r="R318" s="491">
        <v>368.77</v>
      </c>
      <c r="S318" s="57" t="s">
        <v>448</v>
      </c>
      <c r="T318" s="118">
        <f>IF(S318="USD",R318*K318,R318*K318*1.25)</f>
        <v>0</v>
      </c>
      <c r="U318" s="117" t="s">
        <v>757</v>
      </c>
      <c r="V318" s="35" t="s">
        <v>1077</v>
      </c>
      <c r="W318" s="100"/>
      <c r="X318" s="368">
        <v>90272000</v>
      </c>
    </row>
    <row r="319" spans="1:24" ht="82.5" customHeight="1" thickBot="1">
      <c r="A319" s="554"/>
      <c r="B319" s="218">
        <v>106212</v>
      </c>
      <c r="C319" s="219" t="s">
        <v>53</v>
      </c>
      <c r="D319" s="220" t="s">
        <v>245</v>
      </c>
      <c r="E319" s="153">
        <v>1</v>
      </c>
      <c r="F319" s="413" t="s">
        <v>249</v>
      </c>
      <c r="G319" s="288" t="s">
        <v>662</v>
      </c>
      <c r="H319" s="153" t="s">
        <v>240</v>
      </c>
      <c r="I319" s="225" t="s">
        <v>595</v>
      </c>
      <c r="J319" s="221" t="s">
        <v>1654</v>
      </c>
      <c r="K319" s="257"/>
      <c r="L319" s="222">
        <v>7</v>
      </c>
      <c r="M319" s="307">
        <v>30</v>
      </c>
      <c r="N319" s="307">
        <v>25</v>
      </c>
      <c r="O319" s="307">
        <v>20</v>
      </c>
      <c r="P319" s="224">
        <v>0.015</v>
      </c>
      <c r="Q319" s="278">
        <f>P319*K319</f>
        <v>0</v>
      </c>
      <c r="R319" s="495">
        <v>647.93</v>
      </c>
      <c r="S319" s="134" t="s">
        <v>448</v>
      </c>
      <c r="T319" s="135">
        <f>IF(S319="USD",R319*K319,R319*K319*1.25)</f>
        <v>0</v>
      </c>
      <c r="U319" s="288" t="s">
        <v>758</v>
      </c>
      <c r="V319" s="153" t="s">
        <v>1077</v>
      </c>
      <c r="W319" s="225"/>
      <c r="X319" s="182">
        <v>90272000</v>
      </c>
    </row>
    <row r="320" spans="1:24" ht="39.75" customHeight="1">
      <c r="A320" s="556" t="s">
        <v>1592</v>
      </c>
      <c r="B320" s="44">
        <v>106321</v>
      </c>
      <c r="C320" s="29" t="s">
        <v>152</v>
      </c>
      <c r="D320" s="36" t="s">
        <v>245</v>
      </c>
      <c r="E320" s="36" t="s">
        <v>1785</v>
      </c>
      <c r="F320" s="410" t="s">
        <v>334</v>
      </c>
      <c r="G320" s="117" t="s">
        <v>1228</v>
      </c>
      <c r="H320" s="35" t="s">
        <v>240</v>
      </c>
      <c r="I320" s="285" t="s">
        <v>595</v>
      </c>
      <c r="J320" s="109"/>
      <c r="K320" s="248"/>
      <c r="L320" s="101">
        <v>0.15</v>
      </c>
      <c r="M320" s="137">
        <v>6</v>
      </c>
      <c r="N320" s="137">
        <v>6</v>
      </c>
      <c r="O320" s="137">
        <v>13.5</v>
      </c>
      <c r="P320" s="56">
        <v>0.000486</v>
      </c>
      <c r="Q320" s="209">
        <f aca="true" t="shared" si="33" ref="Q320:Q328">P320*K320</f>
        <v>0</v>
      </c>
      <c r="R320" s="491">
        <v>246.67</v>
      </c>
      <c r="S320" s="57" t="s">
        <v>448</v>
      </c>
      <c r="T320" s="231">
        <f t="shared" si="31"/>
        <v>0</v>
      </c>
      <c r="U320" s="35" t="s">
        <v>877</v>
      </c>
      <c r="V320" s="35" t="s">
        <v>1078</v>
      </c>
      <c r="W320" s="100"/>
      <c r="X320" s="368">
        <v>38220000</v>
      </c>
    </row>
    <row r="321" spans="1:24" ht="39.75" customHeight="1">
      <c r="A321" s="556"/>
      <c r="B321" s="39">
        <v>106322</v>
      </c>
      <c r="C321" s="22" t="s">
        <v>153</v>
      </c>
      <c r="D321" s="36" t="s">
        <v>245</v>
      </c>
      <c r="E321" s="20" t="s">
        <v>172</v>
      </c>
      <c r="F321" s="412" t="s">
        <v>335</v>
      </c>
      <c r="G321" s="24" t="s">
        <v>1228</v>
      </c>
      <c r="H321" s="21" t="s">
        <v>240</v>
      </c>
      <c r="I321" s="136" t="s">
        <v>595</v>
      </c>
      <c r="J321" s="97"/>
      <c r="K321" s="240"/>
      <c r="L321" s="58">
        <v>1.2</v>
      </c>
      <c r="M321" s="67">
        <v>20</v>
      </c>
      <c r="N321" s="67">
        <v>20</v>
      </c>
      <c r="O321" s="67">
        <v>25</v>
      </c>
      <c r="P321" s="32">
        <v>0.01</v>
      </c>
      <c r="Q321" s="197">
        <f t="shared" si="33"/>
        <v>0</v>
      </c>
      <c r="R321" s="489">
        <v>52.36</v>
      </c>
      <c r="S321" s="33" t="s">
        <v>448</v>
      </c>
      <c r="T321" s="40">
        <f t="shared" si="31"/>
        <v>0</v>
      </c>
      <c r="U321" s="21" t="s">
        <v>878</v>
      </c>
      <c r="V321" s="21" t="s">
        <v>1078</v>
      </c>
      <c r="W321" s="85"/>
      <c r="X321" s="136">
        <v>28100090</v>
      </c>
    </row>
    <row r="322" spans="1:24" ht="39.75" customHeight="1">
      <c r="A322" s="556"/>
      <c r="B322" s="39">
        <v>106323</v>
      </c>
      <c r="C322" s="22" t="s">
        <v>154</v>
      </c>
      <c r="D322" s="36" t="s">
        <v>245</v>
      </c>
      <c r="E322" s="20" t="s">
        <v>172</v>
      </c>
      <c r="F322" s="412" t="s">
        <v>336</v>
      </c>
      <c r="G322" s="24" t="s">
        <v>1225</v>
      </c>
      <c r="H322" s="21" t="s">
        <v>240</v>
      </c>
      <c r="I322" s="105" t="s">
        <v>595</v>
      </c>
      <c r="J322" s="97"/>
      <c r="K322" s="240"/>
      <c r="L322" s="58">
        <v>1.05</v>
      </c>
      <c r="M322" s="67">
        <v>9</v>
      </c>
      <c r="N322" s="67">
        <v>9</v>
      </c>
      <c r="O322" s="140">
        <v>21.5</v>
      </c>
      <c r="P322" s="32">
        <v>0.0017415</v>
      </c>
      <c r="Q322" s="197">
        <f t="shared" si="33"/>
        <v>0</v>
      </c>
      <c r="R322" s="489">
        <v>40.4</v>
      </c>
      <c r="S322" s="33" t="s">
        <v>448</v>
      </c>
      <c r="T322" s="40">
        <f aca="true" t="shared" si="34" ref="T322:T328">IF(S322="USD",R322*K322,R322*K322*1.25)</f>
        <v>0</v>
      </c>
      <c r="U322" s="21" t="s">
        <v>879</v>
      </c>
      <c r="V322" s="21" t="s">
        <v>1078</v>
      </c>
      <c r="W322" s="85"/>
      <c r="X322" s="136">
        <v>29152900</v>
      </c>
    </row>
    <row r="323" spans="1:24" s="7" customFormat="1" ht="39.75" customHeight="1">
      <c r="A323" s="556"/>
      <c r="B323" s="39">
        <v>106324</v>
      </c>
      <c r="C323" s="22" t="s">
        <v>94</v>
      </c>
      <c r="D323" s="36" t="s">
        <v>245</v>
      </c>
      <c r="E323" s="20" t="s">
        <v>1799</v>
      </c>
      <c r="F323" s="412" t="s">
        <v>337</v>
      </c>
      <c r="G323" s="24" t="s">
        <v>1224</v>
      </c>
      <c r="H323" s="21" t="s">
        <v>240</v>
      </c>
      <c r="I323" s="105" t="s">
        <v>595</v>
      </c>
      <c r="J323" s="97"/>
      <c r="K323" s="240"/>
      <c r="L323" s="58">
        <v>0.2</v>
      </c>
      <c r="M323" s="67">
        <v>10</v>
      </c>
      <c r="N323" s="67">
        <v>10</v>
      </c>
      <c r="O323" s="67">
        <v>12</v>
      </c>
      <c r="P323" s="32">
        <v>0.0012</v>
      </c>
      <c r="Q323" s="197">
        <f t="shared" si="33"/>
        <v>0</v>
      </c>
      <c r="R323" s="489">
        <v>57.32</v>
      </c>
      <c r="S323" s="33" t="s">
        <v>448</v>
      </c>
      <c r="T323" s="82">
        <f t="shared" si="34"/>
        <v>0</v>
      </c>
      <c r="U323" s="21" t="s">
        <v>880</v>
      </c>
      <c r="V323" s="21" t="s">
        <v>1078</v>
      </c>
      <c r="W323" s="85"/>
      <c r="X323" s="136">
        <v>29339980</v>
      </c>
    </row>
    <row r="324" spans="1:24" ht="39.75" customHeight="1">
      <c r="A324" s="556"/>
      <c r="B324" s="39">
        <v>106325</v>
      </c>
      <c r="C324" s="22" t="s">
        <v>126</v>
      </c>
      <c r="D324" s="36" t="s">
        <v>245</v>
      </c>
      <c r="E324" s="20" t="s">
        <v>172</v>
      </c>
      <c r="F324" s="412" t="s">
        <v>338</v>
      </c>
      <c r="G324" s="24" t="s">
        <v>1228</v>
      </c>
      <c r="H324" s="21" t="s">
        <v>240</v>
      </c>
      <c r="I324" s="105" t="s">
        <v>595</v>
      </c>
      <c r="J324" s="97"/>
      <c r="K324" s="240"/>
      <c r="L324" s="58">
        <v>1.1</v>
      </c>
      <c r="M324" s="67">
        <v>2</v>
      </c>
      <c r="N324" s="67">
        <v>12</v>
      </c>
      <c r="O324" s="67">
        <v>18</v>
      </c>
      <c r="P324" s="32">
        <v>0.002592</v>
      </c>
      <c r="Q324" s="197">
        <f t="shared" si="33"/>
        <v>0</v>
      </c>
      <c r="R324" s="489">
        <v>216.41</v>
      </c>
      <c r="S324" s="33" t="s">
        <v>448</v>
      </c>
      <c r="T324" s="82">
        <f t="shared" si="34"/>
        <v>0</v>
      </c>
      <c r="U324" s="21" t="s">
        <v>881</v>
      </c>
      <c r="V324" s="21" t="s">
        <v>1078</v>
      </c>
      <c r="W324" s="85"/>
      <c r="X324" s="136">
        <v>29221985</v>
      </c>
    </row>
    <row r="325" spans="1:24" ht="39.75" customHeight="1">
      <c r="A325" s="556"/>
      <c r="B325" s="39">
        <v>106326</v>
      </c>
      <c r="C325" s="22" t="s">
        <v>127</v>
      </c>
      <c r="D325" s="36" t="s">
        <v>245</v>
      </c>
      <c r="E325" s="20" t="s">
        <v>1839</v>
      </c>
      <c r="F325" s="412" t="s">
        <v>1273</v>
      </c>
      <c r="G325" s="24" t="s">
        <v>1228</v>
      </c>
      <c r="H325" s="21" t="s">
        <v>240</v>
      </c>
      <c r="I325" s="105" t="s">
        <v>595</v>
      </c>
      <c r="J325" s="97"/>
      <c r="K325" s="240"/>
      <c r="L325" s="58">
        <v>0.3</v>
      </c>
      <c r="M325" s="67">
        <v>10</v>
      </c>
      <c r="N325" s="67">
        <v>10</v>
      </c>
      <c r="O325" s="67">
        <v>12</v>
      </c>
      <c r="P325" s="32">
        <v>0.0012</v>
      </c>
      <c r="Q325" s="197">
        <f t="shared" si="33"/>
        <v>0</v>
      </c>
      <c r="R325" s="489">
        <v>23.22</v>
      </c>
      <c r="S325" s="33" t="s">
        <v>448</v>
      </c>
      <c r="T325" s="82">
        <f t="shared" si="34"/>
        <v>0</v>
      </c>
      <c r="U325" s="21" t="s">
        <v>882</v>
      </c>
      <c r="V325" s="21" t="s">
        <v>1078</v>
      </c>
      <c r="W325" s="85"/>
      <c r="X325" s="136">
        <v>29224985</v>
      </c>
    </row>
    <row r="326" spans="1:24" ht="39.75" customHeight="1">
      <c r="A326" s="556"/>
      <c r="B326" s="39">
        <v>106327</v>
      </c>
      <c r="C326" s="22" t="s">
        <v>155</v>
      </c>
      <c r="D326" s="36" t="s">
        <v>245</v>
      </c>
      <c r="E326" s="20">
        <v>1</v>
      </c>
      <c r="F326" s="412" t="s">
        <v>339</v>
      </c>
      <c r="G326" s="24" t="s">
        <v>1223</v>
      </c>
      <c r="H326" s="21" t="s">
        <v>240</v>
      </c>
      <c r="I326" s="85" t="s">
        <v>313</v>
      </c>
      <c r="J326" s="97"/>
      <c r="K326" s="240"/>
      <c r="L326" s="58">
        <v>0.2</v>
      </c>
      <c r="M326" s="67">
        <v>10</v>
      </c>
      <c r="N326" s="67">
        <v>10</v>
      </c>
      <c r="O326" s="67">
        <v>4</v>
      </c>
      <c r="P326" s="32">
        <v>0.0004</v>
      </c>
      <c r="Q326" s="197">
        <f t="shared" si="33"/>
        <v>0</v>
      </c>
      <c r="R326" s="489">
        <v>38.48</v>
      </c>
      <c r="S326" s="33" t="s">
        <v>448</v>
      </c>
      <c r="T326" s="82">
        <f t="shared" si="34"/>
        <v>0</v>
      </c>
      <c r="U326" s="21" t="s">
        <v>883</v>
      </c>
      <c r="V326" s="21" t="s">
        <v>1078</v>
      </c>
      <c r="W326" s="85"/>
      <c r="X326" s="136">
        <v>29054500</v>
      </c>
    </row>
    <row r="327" spans="1:24" ht="39.75" customHeight="1">
      <c r="A327" s="556"/>
      <c r="B327" s="39">
        <v>106334</v>
      </c>
      <c r="C327" s="22" t="s">
        <v>68</v>
      </c>
      <c r="D327" s="36" t="s">
        <v>245</v>
      </c>
      <c r="E327" s="20">
        <v>1</v>
      </c>
      <c r="F327" s="412" t="s">
        <v>886</v>
      </c>
      <c r="G327" s="24" t="s">
        <v>1223</v>
      </c>
      <c r="H327" s="21" t="s">
        <v>240</v>
      </c>
      <c r="I327" s="85" t="s">
        <v>313</v>
      </c>
      <c r="J327" s="97"/>
      <c r="K327" s="240"/>
      <c r="L327" s="58">
        <v>0.8</v>
      </c>
      <c r="M327" s="67">
        <v>15</v>
      </c>
      <c r="N327" s="67">
        <v>15</v>
      </c>
      <c r="O327" s="67">
        <v>20</v>
      </c>
      <c r="P327" s="32">
        <v>0.0045</v>
      </c>
      <c r="Q327" s="197">
        <f t="shared" si="33"/>
        <v>0</v>
      </c>
      <c r="R327" s="489">
        <v>98.17</v>
      </c>
      <c r="S327" s="33" t="s">
        <v>448</v>
      </c>
      <c r="T327" s="82">
        <f t="shared" si="34"/>
        <v>0</v>
      </c>
      <c r="U327" s="21" t="s">
        <v>884</v>
      </c>
      <c r="V327" s="21" t="s">
        <v>1078</v>
      </c>
      <c r="W327" s="85"/>
      <c r="X327" s="136">
        <v>38220000</v>
      </c>
    </row>
    <row r="328" spans="1:24" ht="39.75" customHeight="1" thickBot="1">
      <c r="A328" s="556"/>
      <c r="B328" s="77">
        <v>106336</v>
      </c>
      <c r="C328" s="78" t="s">
        <v>93</v>
      </c>
      <c r="D328" s="121" t="s">
        <v>245</v>
      </c>
      <c r="E328" s="76" t="s">
        <v>174</v>
      </c>
      <c r="F328" s="411" t="s">
        <v>343</v>
      </c>
      <c r="G328" s="115" t="s">
        <v>1224</v>
      </c>
      <c r="H328" s="79" t="s">
        <v>240</v>
      </c>
      <c r="I328" s="105" t="s">
        <v>595</v>
      </c>
      <c r="J328" s="99"/>
      <c r="K328" s="241"/>
      <c r="L328" s="106">
        <v>0.5</v>
      </c>
      <c r="M328" s="138">
        <v>20</v>
      </c>
      <c r="N328" s="138">
        <v>20</v>
      </c>
      <c r="O328" s="138">
        <v>10</v>
      </c>
      <c r="P328" s="81">
        <v>0.004</v>
      </c>
      <c r="Q328" s="208">
        <f t="shared" si="33"/>
        <v>0</v>
      </c>
      <c r="R328" s="493">
        <v>20.62</v>
      </c>
      <c r="S328" s="89" t="s">
        <v>448</v>
      </c>
      <c r="T328" s="82">
        <f t="shared" si="34"/>
        <v>0</v>
      </c>
      <c r="U328" s="79" t="s">
        <v>885</v>
      </c>
      <c r="V328" s="79" t="s">
        <v>1078</v>
      </c>
      <c r="W328" s="105"/>
      <c r="X328" s="308">
        <v>38220000</v>
      </c>
    </row>
    <row r="329" spans="1:24" ht="49.5" customHeight="1" thickBot="1">
      <c r="A329" s="391"/>
      <c r="B329" s="333" t="s">
        <v>1821</v>
      </c>
      <c r="C329" s="112"/>
      <c r="D329" s="113"/>
      <c r="E329" s="114"/>
      <c r="F329" s="409"/>
      <c r="G329" s="114"/>
      <c r="H329" s="114"/>
      <c r="I329" s="113"/>
      <c r="J329" s="112"/>
      <c r="K329" s="247"/>
      <c r="L329" s="114"/>
      <c r="M329" s="114"/>
      <c r="N329" s="114"/>
      <c r="O329" s="114"/>
      <c r="P329" s="114"/>
      <c r="Q329" s="114"/>
      <c r="R329" s="502"/>
      <c r="S329" s="114"/>
      <c r="T329" s="114"/>
      <c r="U329" s="113"/>
      <c r="V329" s="113"/>
      <c r="W329" s="113"/>
      <c r="X329" s="537"/>
    </row>
    <row r="330" spans="1:24" ht="74.25" customHeight="1">
      <c r="A330" s="552" t="s">
        <v>1591</v>
      </c>
      <c r="B330" s="269">
        <v>106099</v>
      </c>
      <c r="C330" s="151" t="s">
        <v>203</v>
      </c>
      <c r="D330" s="146" t="s">
        <v>245</v>
      </c>
      <c r="E330" s="146">
        <v>1</v>
      </c>
      <c r="F330" s="414" t="s">
        <v>1567</v>
      </c>
      <c r="G330" s="286" t="s">
        <v>662</v>
      </c>
      <c r="H330" s="131" t="s">
        <v>240</v>
      </c>
      <c r="I330" s="216" t="s">
        <v>595</v>
      </c>
      <c r="J330" s="451" t="s">
        <v>1655</v>
      </c>
      <c r="K330" s="251"/>
      <c r="L330" s="217">
        <v>166</v>
      </c>
      <c r="M330" s="169">
        <v>93</v>
      </c>
      <c r="N330" s="169">
        <v>92</v>
      </c>
      <c r="O330" s="169">
        <v>153</v>
      </c>
      <c r="P330" s="170">
        <v>1.309068</v>
      </c>
      <c r="Q330" s="196">
        <f aca="true" t="shared" si="35" ref="Q330:Q358">P330*K330</f>
        <v>0</v>
      </c>
      <c r="R330" s="487">
        <v>3493.31</v>
      </c>
      <c r="S330" s="133" t="s">
        <v>448</v>
      </c>
      <c r="T330" s="174">
        <f aca="true" t="shared" si="36" ref="T330:T392">IF(S330="USD",R330*K330,R330*K330*1.25)</f>
        <v>0</v>
      </c>
      <c r="U330" s="131" t="s">
        <v>891</v>
      </c>
      <c r="V330" s="131"/>
      <c r="W330" s="168"/>
      <c r="X330" s="159">
        <v>84198998</v>
      </c>
    </row>
    <row r="331" spans="1:24" ht="44.25" customHeight="1">
      <c r="A331" s="553"/>
      <c r="B331" s="39">
        <v>106100</v>
      </c>
      <c r="C331" s="22" t="s">
        <v>159</v>
      </c>
      <c r="D331" s="36" t="s">
        <v>245</v>
      </c>
      <c r="E331" s="20">
        <v>1</v>
      </c>
      <c r="F331" s="412" t="s">
        <v>304</v>
      </c>
      <c r="G331" s="24" t="s">
        <v>662</v>
      </c>
      <c r="H331" s="21" t="s">
        <v>240</v>
      </c>
      <c r="I331" s="105" t="s">
        <v>595</v>
      </c>
      <c r="J331" s="97" t="s">
        <v>1656</v>
      </c>
      <c r="K331" s="240"/>
      <c r="L331" s="58">
        <v>2</v>
      </c>
      <c r="M331" s="67">
        <v>80</v>
      </c>
      <c r="N331" s="67">
        <v>60</v>
      </c>
      <c r="O331" s="67">
        <v>10</v>
      </c>
      <c r="P331" s="32">
        <v>0.048</v>
      </c>
      <c r="Q331" s="197">
        <f t="shared" si="35"/>
        <v>0</v>
      </c>
      <c r="R331" s="489">
        <v>113.48</v>
      </c>
      <c r="S331" s="33" t="s">
        <v>448</v>
      </c>
      <c r="T331" s="82">
        <f t="shared" si="36"/>
        <v>0</v>
      </c>
      <c r="U331" s="21" t="s">
        <v>892</v>
      </c>
      <c r="V331" s="21"/>
      <c r="W331" s="85"/>
      <c r="X331" s="136">
        <v>84198998</v>
      </c>
    </row>
    <row r="332" spans="1:24" ht="135" customHeight="1">
      <c r="A332" s="553"/>
      <c r="B332" s="43">
        <v>106101</v>
      </c>
      <c r="C332" s="22" t="s">
        <v>123</v>
      </c>
      <c r="D332" s="36" t="s">
        <v>245</v>
      </c>
      <c r="E332" s="21">
        <v>1</v>
      </c>
      <c r="F332" s="432" t="s">
        <v>1568</v>
      </c>
      <c r="G332" s="24" t="s">
        <v>662</v>
      </c>
      <c r="H332" s="21" t="s">
        <v>240</v>
      </c>
      <c r="I332" s="105" t="s">
        <v>595</v>
      </c>
      <c r="J332" s="97" t="s">
        <v>1379</v>
      </c>
      <c r="K332" s="240"/>
      <c r="L332" s="58">
        <v>93</v>
      </c>
      <c r="M332" s="67">
        <v>60</v>
      </c>
      <c r="N332" s="67">
        <v>63</v>
      </c>
      <c r="O332" s="67">
        <v>85</v>
      </c>
      <c r="P332" s="32">
        <v>0.3213</v>
      </c>
      <c r="Q332" s="197">
        <f t="shared" si="35"/>
        <v>0</v>
      </c>
      <c r="R332" s="489">
        <v>5328.18</v>
      </c>
      <c r="S332" s="33" t="s">
        <v>448</v>
      </c>
      <c r="T332" s="82">
        <f t="shared" si="36"/>
        <v>0</v>
      </c>
      <c r="U332" s="21" t="s">
        <v>900</v>
      </c>
      <c r="V332" s="35" t="s">
        <v>1082</v>
      </c>
      <c r="W332" s="85"/>
      <c r="X332" s="136">
        <v>84222000</v>
      </c>
    </row>
    <row r="333" spans="1:24" ht="39.75" customHeight="1">
      <c r="A333" s="553"/>
      <c r="B333" s="43">
        <v>106102</v>
      </c>
      <c r="C333" s="22" t="s">
        <v>1424</v>
      </c>
      <c r="D333" s="36" t="s">
        <v>245</v>
      </c>
      <c r="E333" s="21">
        <v>1</v>
      </c>
      <c r="F333" s="420" t="s">
        <v>1190</v>
      </c>
      <c r="G333" s="24" t="s">
        <v>662</v>
      </c>
      <c r="H333" s="21" t="s">
        <v>240</v>
      </c>
      <c r="I333" s="105" t="s">
        <v>595</v>
      </c>
      <c r="J333" s="97" t="s">
        <v>1657</v>
      </c>
      <c r="K333" s="240"/>
      <c r="L333" s="58">
        <v>8</v>
      </c>
      <c r="M333" s="67">
        <v>55</v>
      </c>
      <c r="N333" s="67">
        <v>52</v>
      </c>
      <c r="O333" s="67">
        <v>56</v>
      </c>
      <c r="P333" s="32">
        <v>0.16016</v>
      </c>
      <c r="Q333" s="197">
        <f t="shared" si="35"/>
        <v>0</v>
      </c>
      <c r="R333" s="489">
        <v>142.08</v>
      </c>
      <c r="S333" s="33" t="s">
        <v>448</v>
      </c>
      <c r="T333" s="82">
        <f t="shared" si="36"/>
        <v>0</v>
      </c>
      <c r="U333" s="21" t="s">
        <v>901</v>
      </c>
      <c r="V333" s="21" t="s">
        <v>1082</v>
      </c>
      <c r="W333" s="85"/>
      <c r="X333" s="136">
        <v>84229090</v>
      </c>
    </row>
    <row r="334" spans="1:24" ht="39.75" customHeight="1">
      <c r="A334" s="553"/>
      <c r="B334" s="43">
        <v>106103</v>
      </c>
      <c r="C334" s="22" t="s">
        <v>64</v>
      </c>
      <c r="D334" s="36" t="s">
        <v>245</v>
      </c>
      <c r="E334" s="21">
        <v>1</v>
      </c>
      <c r="F334" s="420" t="s">
        <v>1191</v>
      </c>
      <c r="G334" s="24" t="s">
        <v>662</v>
      </c>
      <c r="H334" s="21" t="s">
        <v>240</v>
      </c>
      <c r="I334" s="105" t="s">
        <v>595</v>
      </c>
      <c r="J334" s="97" t="s">
        <v>1657</v>
      </c>
      <c r="K334" s="240"/>
      <c r="L334" s="58">
        <v>10</v>
      </c>
      <c r="M334" s="67">
        <v>55</v>
      </c>
      <c r="N334" s="67">
        <v>52</v>
      </c>
      <c r="O334" s="67">
        <v>56</v>
      </c>
      <c r="P334" s="32">
        <v>0.16016</v>
      </c>
      <c r="Q334" s="197">
        <f t="shared" si="35"/>
        <v>0</v>
      </c>
      <c r="R334" s="489">
        <v>233.84</v>
      </c>
      <c r="S334" s="33" t="s">
        <v>448</v>
      </c>
      <c r="T334" s="82">
        <f t="shared" si="36"/>
        <v>0</v>
      </c>
      <c r="U334" s="21" t="s">
        <v>902</v>
      </c>
      <c r="V334" s="21" t="s">
        <v>1082</v>
      </c>
      <c r="W334" s="85"/>
      <c r="X334" s="136">
        <v>84229090</v>
      </c>
    </row>
    <row r="335" spans="1:24" ht="39.75" customHeight="1">
      <c r="A335" s="553"/>
      <c r="B335" s="43">
        <v>106104</v>
      </c>
      <c r="C335" s="22" t="s">
        <v>65</v>
      </c>
      <c r="D335" s="36" t="s">
        <v>245</v>
      </c>
      <c r="E335" s="21">
        <v>1</v>
      </c>
      <c r="F335" s="420" t="s">
        <v>1192</v>
      </c>
      <c r="G335" s="24" t="s">
        <v>662</v>
      </c>
      <c r="H335" s="21" t="s">
        <v>240</v>
      </c>
      <c r="I335" s="105" t="s">
        <v>595</v>
      </c>
      <c r="J335" s="97" t="s">
        <v>1657</v>
      </c>
      <c r="K335" s="240"/>
      <c r="L335" s="58">
        <v>12</v>
      </c>
      <c r="M335" s="67">
        <v>55</v>
      </c>
      <c r="N335" s="67">
        <v>52</v>
      </c>
      <c r="O335" s="67">
        <v>56</v>
      </c>
      <c r="P335" s="32">
        <v>0.16016</v>
      </c>
      <c r="Q335" s="197">
        <f t="shared" si="35"/>
        <v>0</v>
      </c>
      <c r="R335" s="489">
        <v>1117.93</v>
      </c>
      <c r="S335" s="33" t="s">
        <v>448</v>
      </c>
      <c r="T335" s="82">
        <f t="shared" si="36"/>
        <v>0</v>
      </c>
      <c r="U335" s="21" t="s">
        <v>903</v>
      </c>
      <c r="V335" s="21" t="s">
        <v>1082</v>
      </c>
      <c r="W335" s="85"/>
      <c r="X335" s="136">
        <v>84229090</v>
      </c>
    </row>
    <row r="336" spans="1:24" ht="39.75" customHeight="1">
      <c r="A336" s="553"/>
      <c r="B336" s="43">
        <v>106105</v>
      </c>
      <c r="C336" s="22" t="s">
        <v>1425</v>
      </c>
      <c r="D336" s="36" t="s">
        <v>245</v>
      </c>
      <c r="E336" s="21">
        <v>1</v>
      </c>
      <c r="F336" s="420" t="s">
        <v>1193</v>
      </c>
      <c r="G336" s="24" t="s">
        <v>662</v>
      </c>
      <c r="H336" s="21" t="s">
        <v>240</v>
      </c>
      <c r="I336" s="105" t="s">
        <v>595</v>
      </c>
      <c r="J336" s="97" t="s">
        <v>1657</v>
      </c>
      <c r="K336" s="240"/>
      <c r="L336" s="58">
        <v>10</v>
      </c>
      <c r="M336" s="67">
        <v>55</v>
      </c>
      <c r="N336" s="67">
        <v>52</v>
      </c>
      <c r="O336" s="67">
        <v>56</v>
      </c>
      <c r="P336" s="32">
        <v>0.16016</v>
      </c>
      <c r="Q336" s="197">
        <f t="shared" si="35"/>
        <v>0</v>
      </c>
      <c r="R336" s="489">
        <v>193.39</v>
      </c>
      <c r="S336" s="33" t="s">
        <v>448</v>
      </c>
      <c r="T336" s="82">
        <f t="shared" si="36"/>
        <v>0</v>
      </c>
      <c r="U336" s="21" t="s">
        <v>904</v>
      </c>
      <c r="V336" s="21" t="s">
        <v>1082</v>
      </c>
      <c r="W336" s="85"/>
      <c r="X336" s="136">
        <v>84229090</v>
      </c>
    </row>
    <row r="337" spans="1:24" ht="60" customHeight="1">
      <c r="A337" s="553"/>
      <c r="B337" s="43">
        <v>106136</v>
      </c>
      <c r="C337" s="22" t="s">
        <v>37</v>
      </c>
      <c r="D337" s="36" t="s">
        <v>245</v>
      </c>
      <c r="E337" s="21">
        <v>1</v>
      </c>
      <c r="F337" s="412" t="s">
        <v>930</v>
      </c>
      <c r="G337" s="24" t="s">
        <v>662</v>
      </c>
      <c r="H337" s="21" t="s">
        <v>240</v>
      </c>
      <c r="I337" s="105" t="s">
        <v>595</v>
      </c>
      <c r="J337" s="97" t="s">
        <v>1372</v>
      </c>
      <c r="K337" s="240"/>
      <c r="L337" s="58">
        <v>9</v>
      </c>
      <c r="M337" s="67">
        <v>46</v>
      </c>
      <c r="N337" s="67">
        <v>26</v>
      </c>
      <c r="O337" s="67">
        <v>32</v>
      </c>
      <c r="P337" s="32">
        <v>0.038272</v>
      </c>
      <c r="Q337" s="197">
        <f t="shared" si="35"/>
        <v>0</v>
      </c>
      <c r="R337" s="489">
        <v>3042.48</v>
      </c>
      <c r="S337" s="33" t="s">
        <v>448</v>
      </c>
      <c r="T337" s="82">
        <f t="shared" si="36"/>
        <v>0</v>
      </c>
      <c r="U337" s="21" t="s">
        <v>913</v>
      </c>
      <c r="V337" s="21" t="s">
        <v>1077</v>
      </c>
      <c r="W337" s="85"/>
      <c r="X337" s="136">
        <v>84138100</v>
      </c>
    </row>
    <row r="338" spans="1:24" ht="99" customHeight="1">
      <c r="A338" s="553"/>
      <c r="B338" s="43">
        <v>106138</v>
      </c>
      <c r="C338" s="22" t="s">
        <v>99</v>
      </c>
      <c r="D338" s="36" t="s">
        <v>245</v>
      </c>
      <c r="E338" s="21">
        <v>1</v>
      </c>
      <c r="F338" s="412" t="s">
        <v>1287</v>
      </c>
      <c r="G338" s="24" t="s">
        <v>662</v>
      </c>
      <c r="H338" s="21" t="s">
        <v>240</v>
      </c>
      <c r="I338" s="105" t="s">
        <v>595</v>
      </c>
      <c r="J338" s="97" t="s">
        <v>1372</v>
      </c>
      <c r="K338" s="240"/>
      <c r="L338" s="58">
        <v>4.3</v>
      </c>
      <c r="M338" s="67">
        <v>104</v>
      </c>
      <c r="N338" s="67">
        <v>60</v>
      </c>
      <c r="O338" s="67">
        <v>38</v>
      </c>
      <c r="P338" s="32">
        <v>0.23712</v>
      </c>
      <c r="Q338" s="197">
        <f t="shared" si="35"/>
        <v>0</v>
      </c>
      <c r="R338" s="489">
        <v>4931</v>
      </c>
      <c r="S338" s="33" t="s">
        <v>448</v>
      </c>
      <c r="T338" s="82">
        <f t="shared" si="36"/>
        <v>0</v>
      </c>
      <c r="U338" s="21" t="s">
        <v>914</v>
      </c>
      <c r="V338" s="21" t="s">
        <v>1077</v>
      </c>
      <c r="W338" s="85"/>
      <c r="X338" s="136">
        <v>84198998</v>
      </c>
    </row>
    <row r="339" spans="1:24" ht="183.75" customHeight="1">
      <c r="A339" s="553"/>
      <c r="B339" s="43">
        <v>106127</v>
      </c>
      <c r="C339" s="28" t="s">
        <v>80</v>
      </c>
      <c r="D339" s="36" t="s">
        <v>245</v>
      </c>
      <c r="E339" s="21">
        <v>1</v>
      </c>
      <c r="F339" s="412" t="s">
        <v>916</v>
      </c>
      <c r="G339" s="24" t="s">
        <v>662</v>
      </c>
      <c r="H339" s="21" t="s">
        <v>240</v>
      </c>
      <c r="I339" s="105" t="s">
        <v>595</v>
      </c>
      <c r="J339" s="97" t="s">
        <v>1372</v>
      </c>
      <c r="K339" s="240"/>
      <c r="L339" s="58">
        <v>24</v>
      </c>
      <c r="M339" s="67">
        <v>69</v>
      </c>
      <c r="N339" s="67">
        <v>43</v>
      </c>
      <c r="O339" s="67">
        <v>59</v>
      </c>
      <c r="P339" s="32">
        <v>0.175053</v>
      </c>
      <c r="Q339" s="197">
        <f t="shared" si="35"/>
        <v>0</v>
      </c>
      <c r="R339" s="489">
        <v>1952.43</v>
      </c>
      <c r="S339" s="33" t="s">
        <v>448</v>
      </c>
      <c r="T339" s="82">
        <f t="shared" si="36"/>
        <v>0</v>
      </c>
      <c r="U339" s="21" t="s">
        <v>915</v>
      </c>
      <c r="V339" s="21" t="s">
        <v>1077</v>
      </c>
      <c r="W339" s="85"/>
      <c r="X339" s="136">
        <v>84194000</v>
      </c>
    </row>
    <row r="340" spans="1:24" ht="173.25" customHeight="1">
      <c r="A340" s="553"/>
      <c r="B340" s="43">
        <v>106137</v>
      </c>
      <c r="C340" s="22" t="s">
        <v>52</v>
      </c>
      <c r="D340" s="36" t="s">
        <v>245</v>
      </c>
      <c r="E340" s="21">
        <v>1</v>
      </c>
      <c r="F340" s="412" t="s">
        <v>1288</v>
      </c>
      <c r="G340" s="24" t="s">
        <v>662</v>
      </c>
      <c r="H340" s="21" t="s">
        <v>240</v>
      </c>
      <c r="I340" s="105" t="s">
        <v>595</v>
      </c>
      <c r="J340" s="97"/>
      <c r="K340" s="240"/>
      <c r="L340" s="58">
        <v>4</v>
      </c>
      <c r="M340" s="31">
        <v>32</v>
      </c>
      <c r="N340" s="31">
        <v>32</v>
      </c>
      <c r="O340" s="31">
        <v>20</v>
      </c>
      <c r="P340" s="32">
        <v>0.02048</v>
      </c>
      <c r="Q340" s="197">
        <f t="shared" si="35"/>
        <v>0</v>
      </c>
      <c r="R340" s="489">
        <v>51.76</v>
      </c>
      <c r="S340" s="33" t="s">
        <v>448</v>
      </c>
      <c r="T340" s="82">
        <f t="shared" si="36"/>
        <v>0</v>
      </c>
      <c r="U340" s="21" t="s">
        <v>917</v>
      </c>
      <c r="V340" s="21" t="s">
        <v>1077</v>
      </c>
      <c r="W340" s="85"/>
      <c r="X340" s="136">
        <v>39269097</v>
      </c>
    </row>
    <row r="341" spans="1:24" ht="58.5" customHeight="1">
      <c r="A341" s="553"/>
      <c r="B341" s="43">
        <v>106140</v>
      </c>
      <c r="C341" s="28" t="s">
        <v>1550</v>
      </c>
      <c r="D341" s="36" t="s">
        <v>245</v>
      </c>
      <c r="E341" s="21">
        <v>1</v>
      </c>
      <c r="F341" s="412" t="s">
        <v>248</v>
      </c>
      <c r="G341" s="24" t="s">
        <v>662</v>
      </c>
      <c r="H341" s="21" t="s">
        <v>240</v>
      </c>
      <c r="I341" s="105" t="s">
        <v>595</v>
      </c>
      <c r="J341" s="97" t="s">
        <v>1380</v>
      </c>
      <c r="K341" s="240"/>
      <c r="L341" s="58">
        <v>40</v>
      </c>
      <c r="M341" s="31">
        <v>82</v>
      </c>
      <c r="N341" s="31">
        <v>60</v>
      </c>
      <c r="O341" s="31">
        <v>61.5</v>
      </c>
      <c r="P341" s="32">
        <v>0.30258</v>
      </c>
      <c r="Q341" s="197">
        <f t="shared" si="35"/>
        <v>0</v>
      </c>
      <c r="R341" s="489">
        <v>1295.86</v>
      </c>
      <c r="S341" s="33" t="s">
        <v>448</v>
      </c>
      <c r="T341" s="82">
        <f t="shared" si="36"/>
        <v>0</v>
      </c>
      <c r="U341" s="21" t="s">
        <v>918</v>
      </c>
      <c r="V341" s="21" t="s">
        <v>1077</v>
      </c>
      <c r="W341" s="85"/>
      <c r="X341" s="136">
        <v>84182151</v>
      </c>
    </row>
    <row r="342" spans="1:24" ht="70.5" customHeight="1">
      <c r="A342" s="553"/>
      <c r="B342" s="43">
        <v>106424</v>
      </c>
      <c r="C342" s="28" t="s">
        <v>1551</v>
      </c>
      <c r="D342" s="36" t="s">
        <v>245</v>
      </c>
      <c r="E342" s="21">
        <v>1</v>
      </c>
      <c r="F342" s="412" t="s">
        <v>254</v>
      </c>
      <c r="G342" s="24" t="s">
        <v>662</v>
      </c>
      <c r="H342" s="21" t="s">
        <v>240</v>
      </c>
      <c r="I342" s="105" t="s">
        <v>595</v>
      </c>
      <c r="J342" s="97" t="s">
        <v>1658</v>
      </c>
      <c r="K342" s="240"/>
      <c r="L342" s="58">
        <v>43</v>
      </c>
      <c r="M342" s="31">
        <v>60</v>
      </c>
      <c r="N342" s="31">
        <v>62</v>
      </c>
      <c r="O342" s="31">
        <v>82</v>
      </c>
      <c r="P342" s="32">
        <v>0.30504</v>
      </c>
      <c r="Q342" s="197">
        <f t="shared" si="35"/>
        <v>0</v>
      </c>
      <c r="R342" s="489">
        <v>1060.7</v>
      </c>
      <c r="S342" s="33" t="s">
        <v>448</v>
      </c>
      <c r="T342" s="82">
        <f t="shared" si="36"/>
        <v>0</v>
      </c>
      <c r="U342" s="21" t="s">
        <v>919</v>
      </c>
      <c r="V342" s="21" t="s">
        <v>1077</v>
      </c>
      <c r="W342" s="85"/>
      <c r="X342" s="136">
        <v>84182110</v>
      </c>
    </row>
    <row r="343" spans="1:24" ht="234.75" customHeight="1">
      <c r="A343" s="553"/>
      <c r="B343" s="43">
        <v>106142</v>
      </c>
      <c r="C343" s="22" t="s">
        <v>1552</v>
      </c>
      <c r="D343" s="36" t="s">
        <v>245</v>
      </c>
      <c r="E343" s="21">
        <v>1</v>
      </c>
      <c r="F343" s="412" t="s">
        <v>1289</v>
      </c>
      <c r="G343" s="24" t="s">
        <v>662</v>
      </c>
      <c r="H343" s="21" t="s">
        <v>240</v>
      </c>
      <c r="I343" s="85" t="s">
        <v>1386</v>
      </c>
      <c r="J343" s="97" t="s">
        <v>1380</v>
      </c>
      <c r="K343" s="240"/>
      <c r="L343" s="58">
        <v>221</v>
      </c>
      <c r="M343" s="31">
        <v>101</v>
      </c>
      <c r="N343" s="31">
        <v>86</v>
      </c>
      <c r="O343" s="31">
        <v>128</v>
      </c>
      <c r="P343" s="32">
        <v>1.111808</v>
      </c>
      <c r="Q343" s="197">
        <f t="shared" si="35"/>
        <v>0</v>
      </c>
      <c r="R343" s="489">
        <v>11778.32</v>
      </c>
      <c r="S343" s="33" t="s">
        <v>448</v>
      </c>
      <c r="T343" s="82">
        <f t="shared" si="36"/>
        <v>0</v>
      </c>
      <c r="U343" s="21" t="s">
        <v>920</v>
      </c>
      <c r="V343" s="21" t="s">
        <v>1077</v>
      </c>
      <c r="W343" s="85" t="s">
        <v>1705</v>
      </c>
      <c r="X343" s="136">
        <v>84183020</v>
      </c>
    </row>
    <row r="344" spans="1:24" ht="134.25" customHeight="1">
      <c r="A344" s="553"/>
      <c r="B344" s="43">
        <v>106130</v>
      </c>
      <c r="C344" s="28" t="s">
        <v>1553</v>
      </c>
      <c r="D344" s="36" t="s">
        <v>245</v>
      </c>
      <c r="E344" s="21">
        <v>1</v>
      </c>
      <c r="F344" s="412" t="s">
        <v>419</v>
      </c>
      <c r="G344" s="24" t="s">
        <v>662</v>
      </c>
      <c r="H344" s="21" t="s">
        <v>240</v>
      </c>
      <c r="I344" s="105" t="s">
        <v>595</v>
      </c>
      <c r="J344" s="97" t="s">
        <v>1380</v>
      </c>
      <c r="K344" s="240"/>
      <c r="L344" s="58">
        <v>1.1</v>
      </c>
      <c r="M344" s="31">
        <v>26</v>
      </c>
      <c r="N344" s="31">
        <v>20</v>
      </c>
      <c r="O344" s="31">
        <v>10</v>
      </c>
      <c r="P344" s="32">
        <v>0.0052</v>
      </c>
      <c r="Q344" s="197">
        <f t="shared" si="35"/>
        <v>0</v>
      </c>
      <c r="R344" s="489">
        <v>455.93</v>
      </c>
      <c r="S344" s="33" t="s">
        <v>448</v>
      </c>
      <c r="T344" s="82">
        <f t="shared" si="36"/>
        <v>0</v>
      </c>
      <c r="U344" s="21" t="s">
        <v>921</v>
      </c>
      <c r="V344" s="21" t="s">
        <v>1077</v>
      </c>
      <c r="W344" s="85"/>
      <c r="X344" s="136">
        <v>90278011</v>
      </c>
    </row>
    <row r="345" spans="1:24" ht="114" customHeight="1">
      <c r="A345" s="553"/>
      <c r="B345" s="43">
        <v>106132</v>
      </c>
      <c r="C345" s="28" t="s">
        <v>35</v>
      </c>
      <c r="D345" s="36" t="s">
        <v>245</v>
      </c>
      <c r="E345" s="21">
        <v>1</v>
      </c>
      <c r="F345" s="412" t="s">
        <v>420</v>
      </c>
      <c r="G345" s="24" t="s">
        <v>662</v>
      </c>
      <c r="H345" s="21" t="s">
        <v>240</v>
      </c>
      <c r="I345" s="105" t="s">
        <v>595</v>
      </c>
      <c r="J345" s="97" t="s">
        <v>1380</v>
      </c>
      <c r="K345" s="240"/>
      <c r="L345" s="58">
        <v>3.7</v>
      </c>
      <c r="M345" s="31">
        <v>46</v>
      </c>
      <c r="N345" s="31">
        <v>18</v>
      </c>
      <c r="O345" s="31">
        <v>14</v>
      </c>
      <c r="P345" s="32">
        <v>0.011592</v>
      </c>
      <c r="Q345" s="197">
        <f t="shared" si="35"/>
        <v>0</v>
      </c>
      <c r="R345" s="489">
        <v>806.49</v>
      </c>
      <c r="S345" s="33" t="s">
        <v>448</v>
      </c>
      <c r="T345" s="82">
        <f t="shared" si="36"/>
        <v>0</v>
      </c>
      <c r="U345" s="21" t="s">
        <v>922</v>
      </c>
      <c r="V345" s="21" t="s">
        <v>1077</v>
      </c>
      <c r="W345" s="85"/>
      <c r="X345" s="136">
        <v>84798200</v>
      </c>
    </row>
    <row r="346" spans="1:24" ht="50.25" customHeight="1">
      <c r="A346" s="553"/>
      <c r="B346" s="43">
        <v>106557</v>
      </c>
      <c r="C346" s="22" t="s">
        <v>423</v>
      </c>
      <c r="D346" s="36" t="s">
        <v>245</v>
      </c>
      <c r="E346" s="21" t="s">
        <v>1784</v>
      </c>
      <c r="F346" s="412" t="s">
        <v>924</v>
      </c>
      <c r="G346" s="24" t="s">
        <v>662</v>
      </c>
      <c r="H346" s="21" t="s">
        <v>240</v>
      </c>
      <c r="I346" s="105" t="s">
        <v>595</v>
      </c>
      <c r="J346" s="97"/>
      <c r="K346" s="240"/>
      <c r="L346" s="58">
        <v>0.8</v>
      </c>
      <c r="M346" s="31">
        <v>10</v>
      </c>
      <c r="N346" s="31">
        <v>10</v>
      </c>
      <c r="O346" s="31">
        <v>4</v>
      </c>
      <c r="P346" s="32">
        <v>0.0004</v>
      </c>
      <c r="Q346" s="197">
        <f t="shared" si="35"/>
        <v>0</v>
      </c>
      <c r="R346" s="489">
        <v>39.3</v>
      </c>
      <c r="S346" s="33" t="s">
        <v>448</v>
      </c>
      <c r="T346" s="82">
        <f t="shared" si="36"/>
        <v>0</v>
      </c>
      <c r="U346" s="21" t="s">
        <v>923</v>
      </c>
      <c r="V346" s="21" t="s">
        <v>1077</v>
      </c>
      <c r="W346" s="85"/>
      <c r="X346" s="136">
        <v>39269097</v>
      </c>
    </row>
    <row r="347" spans="1:24" ht="96.75" customHeight="1">
      <c r="A347" s="553"/>
      <c r="B347" s="43">
        <v>106426</v>
      </c>
      <c r="C347" s="22" t="s">
        <v>178</v>
      </c>
      <c r="D347" s="36" t="s">
        <v>245</v>
      </c>
      <c r="E347" s="21">
        <v>1</v>
      </c>
      <c r="F347" s="412" t="s">
        <v>926</v>
      </c>
      <c r="G347" s="24" t="s">
        <v>662</v>
      </c>
      <c r="H347" s="21" t="s">
        <v>240</v>
      </c>
      <c r="I347" s="105" t="s">
        <v>595</v>
      </c>
      <c r="J347" s="97" t="s">
        <v>1381</v>
      </c>
      <c r="K347" s="240"/>
      <c r="L347" s="58">
        <v>5</v>
      </c>
      <c r="M347" s="31">
        <v>25</v>
      </c>
      <c r="N347" s="31">
        <v>25</v>
      </c>
      <c r="O347" s="31">
        <v>47</v>
      </c>
      <c r="P347" s="32">
        <v>0.029375</v>
      </c>
      <c r="Q347" s="197">
        <f t="shared" si="35"/>
        <v>0</v>
      </c>
      <c r="R347" s="489">
        <v>355.21</v>
      </c>
      <c r="S347" s="33" t="s">
        <v>448</v>
      </c>
      <c r="T347" s="82">
        <f t="shared" si="36"/>
        <v>0</v>
      </c>
      <c r="U347" s="21" t="s">
        <v>925</v>
      </c>
      <c r="V347" s="21" t="s">
        <v>1077</v>
      </c>
      <c r="W347" s="85"/>
      <c r="X347" s="136">
        <v>84798200</v>
      </c>
    </row>
    <row r="348" spans="1:24" ht="39.75" customHeight="1">
      <c r="A348" s="553"/>
      <c r="B348" s="43">
        <v>106427</v>
      </c>
      <c r="C348" s="22" t="s">
        <v>177</v>
      </c>
      <c r="D348" s="36" t="s">
        <v>245</v>
      </c>
      <c r="E348" s="21">
        <v>1</v>
      </c>
      <c r="F348" s="412" t="s">
        <v>255</v>
      </c>
      <c r="G348" s="24" t="s">
        <v>662</v>
      </c>
      <c r="H348" s="21" t="s">
        <v>240</v>
      </c>
      <c r="I348" s="105" t="s">
        <v>595</v>
      </c>
      <c r="J348" s="97" t="s">
        <v>1659</v>
      </c>
      <c r="K348" s="240"/>
      <c r="L348" s="58">
        <v>1</v>
      </c>
      <c r="M348" s="31">
        <v>20</v>
      </c>
      <c r="N348" s="31">
        <v>20</v>
      </c>
      <c r="O348" s="31">
        <v>30</v>
      </c>
      <c r="P348" s="32">
        <v>0.012</v>
      </c>
      <c r="Q348" s="197">
        <f t="shared" si="35"/>
        <v>0</v>
      </c>
      <c r="R348" s="489">
        <v>95.9</v>
      </c>
      <c r="S348" s="33" t="s">
        <v>448</v>
      </c>
      <c r="T348" s="82">
        <f t="shared" si="36"/>
        <v>0</v>
      </c>
      <c r="U348" s="21" t="s">
        <v>927</v>
      </c>
      <c r="V348" s="21" t="s">
        <v>1077</v>
      </c>
      <c r="W348" s="85"/>
      <c r="X348" s="136">
        <v>84389000</v>
      </c>
    </row>
    <row r="349" spans="1:24" ht="69.75" customHeight="1">
      <c r="A349" s="553"/>
      <c r="B349" s="43">
        <v>106128</v>
      </c>
      <c r="C349" s="28" t="s">
        <v>425</v>
      </c>
      <c r="D349" s="36" t="s">
        <v>245</v>
      </c>
      <c r="E349" s="21">
        <v>1</v>
      </c>
      <c r="F349" s="412" t="s">
        <v>1455</v>
      </c>
      <c r="G349" s="24" t="s">
        <v>662</v>
      </c>
      <c r="H349" s="21" t="s">
        <v>240</v>
      </c>
      <c r="I349" s="105" t="s">
        <v>595</v>
      </c>
      <c r="J349" s="97" t="s">
        <v>1380</v>
      </c>
      <c r="K349" s="240"/>
      <c r="L349" s="58">
        <v>7.6</v>
      </c>
      <c r="M349" s="31">
        <v>22</v>
      </c>
      <c r="N349" s="31">
        <v>35</v>
      </c>
      <c r="O349" s="31">
        <v>34</v>
      </c>
      <c r="P349" s="32">
        <v>0.02618</v>
      </c>
      <c r="Q349" s="197">
        <f t="shared" si="35"/>
        <v>0</v>
      </c>
      <c r="R349" s="489">
        <v>2256.67</v>
      </c>
      <c r="S349" s="33" t="s">
        <v>448</v>
      </c>
      <c r="T349" s="82">
        <f t="shared" si="36"/>
        <v>0</v>
      </c>
      <c r="U349" s="21" t="s">
        <v>928</v>
      </c>
      <c r="V349" s="21" t="s">
        <v>1077</v>
      </c>
      <c r="W349" s="85"/>
      <c r="X349" s="136">
        <v>90160010</v>
      </c>
    </row>
    <row r="350" spans="1:24" ht="69.75" customHeight="1">
      <c r="A350" s="553"/>
      <c r="B350" s="43">
        <v>106129</v>
      </c>
      <c r="C350" s="28" t="s">
        <v>98</v>
      </c>
      <c r="D350" s="36" t="s">
        <v>245</v>
      </c>
      <c r="E350" s="21">
        <v>1</v>
      </c>
      <c r="F350" s="412" t="s">
        <v>1290</v>
      </c>
      <c r="G350" s="24" t="s">
        <v>662</v>
      </c>
      <c r="H350" s="21" t="s">
        <v>240</v>
      </c>
      <c r="I350" s="105" t="s">
        <v>595</v>
      </c>
      <c r="J350" s="97" t="s">
        <v>1382</v>
      </c>
      <c r="K350" s="240"/>
      <c r="L350" s="58">
        <v>1.4</v>
      </c>
      <c r="M350" s="31">
        <v>24</v>
      </c>
      <c r="N350" s="31">
        <v>36</v>
      </c>
      <c r="O350" s="31">
        <v>18</v>
      </c>
      <c r="P350" s="32">
        <v>0.015552</v>
      </c>
      <c r="Q350" s="197">
        <f t="shared" si="35"/>
        <v>0</v>
      </c>
      <c r="R350" s="489">
        <v>296.01</v>
      </c>
      <c r="S350" s="33" t="s">
        <v>448</v>
      </c>
      <c r="T350" s="82">
        <f t="shared" si="36"/>
        <v>0</v>
      </c>
      <c r="U350" s="21" t="s">
        <v>929</v>
      </c>
      <c r="V350" s="21" t="s">
        <v>1077</v>
      </c>
      <c r="W350" s="85"/>
      <c r="X350" s="136">
        <v>90160010</v>
      </c>
    </row>
    <row r="351" spans="1:24" ht="116.25" customHeight="1">
      <c r="A351" s="553"/>
      <c r="B351" s="39">
        <v>106592</v>
      </c>
      <c r="C351" s="22" t="s">
        <v>597</v>
      </c>
      <c r="D351" s="36" t="s">
        <v>245</v>
      </c>
      <c r="E351" s="20">
        <v>1</v>
      </c>
      <c r="F351" s="426" t="s">
        <v>597</v>
      </c>
      <c r="G351" s="24" t="s">
        <v>662</v>
      </c>
      <c r="H351" s="21" t="s">
        <v>600</v>
      </c>
      <c r="I351" s="85" t="s">
        <v>1386</v>
      </c>
      <c r="J351" s="97" t="s">
        <v>1383</v>
      </c>
      <c r="K351" s="240"/>
      <c r="L351" s="24">
        <v>215</v>
      </c>
      <c r="M351" s="21">
        <v>107</v>
      </c>
      <c r="N351" s="21">
        <v>102</v>
      </c>
      <c r="O351" s="21">
        <v>231</v>
      </c>
      <c r="P351" s="21">
        <v>2.521134</v>
      </c>
      <c r="Q351" s="197">
        <f t="shared" si="35"/>
        <v>0</v>
      </c>
      <c r="R351" s="504">
        <v>11291.28</v>
      </c>
      <c r="S351" s="21" t="s">
        <v>448</v>
      </c>
      <c r="T351" s="82">
        <f t="shared" si="36"/>
        <v>0</v>
      </c>
      <c r="U351" s="21" t="s">
        <v>974</v>
      </c>
      <c r="V351" s="21" t="s">
        <v>1083</v>
      </c>
      <c r="W351" s="85" t="s">
        <v>1474</v>
      </c>
      <c r="X351" s="136">
        <v>84184080</v>
      </c>
    </row>
    <row r="352" spans="1:24" ht="98.25" customHeight="1">
      <c r="A352" s="553"/>
      <c r="B352" s="39">
        <v>106593</v>
      </c>
      <c r="C352" s="22" t="s">
        <v>1405</v>
      </c>
      <c r="D352" s="36" t="s">
        <v>245</v>
      </c>
      <c r="E352" s="20">
        <v>1</v>
      </c>
      <c r="F352" s="426" t="s">
        <v>1405</v>
      </c>
      <c r="G352" s="24" t="s">
        <v>662</v>
      </c>
      <c r="H352" s="21" t="s">
        <v>600</v>
      </c>
      <c r="I352" s="105" t="s">
        <v>595</v>
      </c>
      <c r="J352" s="448" t="s">
        <v>1660</v>
      </c>
      <c r="K352" s="240"/>
      <c r="L352" s="24">
        <v>4.2</v>
      </c>
      <c r="M352" s="21">
        <v>22.1</v>
      </c>
      <c r="N352" s="21">
        <v>13.9</v>
      </c>
      <c r="O352" s="21">
        <v>55.8</v>
      </c>
      <c r="P352" s="21">
        <v>0.017141202</v>
      </c>
      <c r="Q352" s="197">
        <f t="shared" si="35"/>
        <v>0</v>
      </c>
      <c r="R352" s="504">
        <v>190.48</v>
      </c>
      <c r="S352" s="21" t="s">
        <v>448</v>
      </c>
      <c r="T352" s="82">
        <f t="shared" si="36"/>
        <v>0</v>
      </c>
      <c r="U352" s="21" t="s">
        <v>976</v>
      </c>
      <c r="V352" s="21" t="s">
        <v>1083</v>
      </c>
      <c r="W352" s="85"/>
      <c r="X352" s="136">
        <v>84189990</v>
      </c>
    </row>
    <row r="353" spans="1:24" ht="39.75" customHeight="1">
      <c r="A353" s="553"/>
      <c r="B353" s="39">
        <v>106594</v>
      </c>
      <c r="C353" s="22" t="s">
        <v>598</v>
      </c>
      <c r="D353" s="36" t="s">
        <v>245</v>
      </c>
      <c r="E353" s="20">
        <v>1</v>
      </c>
      <c r="F353" s="426" t="s">
        <v>598</v>
      </c>
      <c r="G353" s="24" t="s">
        <v>662</v>
      </c>
      <c r="H353" s="21" t="s">
        <v>600</v>
      </c>
      <c r="I353" s="105" t="s">
        <v>595</v>
      </c>
      <c r="J353" s="97" t="s">
        <v>1662</v>
      </c>
      <c r="K353" s="240"/>
      <c r="L353" s="24">
        <v>0.198</v>
      </c>
      <c r="M353" s="21">
        <v>48.5</v>
      </c>
      <c r="N353" s="21">
        <v>6</v>
      </c>
      <c r="O353" s="21">
        <v>15</v>
      </c>
      <c r="P353" s="21">
        <v>0.004365</v>
      </c>
      <c r="Q353" s="197">
        <f t="shared" si="35"/>
        <v>0</v>
      </c>
      <c r="R353" s="504">
        <v>159.39</v>
      </c>
      <c r="S353" s="21" t="s">
        <v>448</v>
      </c>
      <c r="T353" s="82">
        <f t="shared" si="36"/>
        <v>0</v>
      </c>
      <c r="U353" s="21" t="s">
        <v>977</v>
      </c>
      <c r="V353" s="21" t="s">
        <v>1077</v>
      </c>
      <c r="W353" s="85"/>
      <c r="X353" s="136">
        <v>39262000</v>
      </c>
    </row>
    <row r="354" spans="1:24" ht="83.25" customHeight="1">
      <c r="A354" s="553"/>
      <c r="B354" s="39">
        <v>106595</v>
      </c>
      <c r="C354" s="22" t="s">
        <v>599</v>
      </c>
      <c r="D354" s="36" t="s">
        <v>245</v>
      </c>
      <c r="E354" s="20">
        <v>1</v>
      </c>
      <c r="F354" s="426" t="s">
        <v>599</v>
      </c>
      <c r="G354" s="24" t="s">
        <v>662</v>
      </c>
      <c r="H354" s="21" t="s">
        <v>600</v>
      </c>
      <c r="I354" s="105" t="s">
        <v>595</v>
      </c>
      <c r="J354" s="97" t="s">
        <v>1661</v>
      </c>
      <c r="K354" s="240"/>
      <c r="L354" s="24">
        <v>6.5</v>
      </c>
      <c r="M354" s="21">
        <v>27.5</v>
      </c>
      <c r="N354" s="21">
        <v>38.5</v>
      </c>
      <c r="O354" s="21">
        <v>16</v>
      </c>
      <c r="P354" s="21">
        <v>0.01694</v>
      </c>
      <c r="Q354" s="197">
        <f t="shared" si="35"/>
        <v>0</v>
      </c>
      <c r="R354" s="504">
        <v>286</v>
      </c>
      <c r="S354" s="21" t="s">
        <v>448</v>
      </c>
      <c r="T354" s="82">
        <f t="shared" si="36"/>
        <v>0</v>
      </c>
      <c r="U354" s="21" t="s">
        <v>978</v>
      </c>
      <c r="V354" s="21" t="s">
        <v>1077</v>
      </c>
      <c r="W354" s="85"/>
      <c r="X354" s="136">
        <v>85363010</v>
      </c>
    </row>
    <row r="355" spans="1:24" ht="78" customHeight="1">
      <c r="A355" s="553"/>
      <c r="B355" s="43">
        <v>106107</v>
      </c>
      <c r="C355" s="22" t="s">
        <v>424</v>
      </c>
      <c r="D355" s="36" t="s">
        <v>245</v>
      </c>
      <c r="E355" s="21">
        <v>1</v>
      </c>
      <c r="F355" s="412" t="s">
        <v>1291</v>
      </c>
      <c r="G355" s="24" t="s">
        <v>662</v>
      </c>
      <c r="H355" s="21" t="s">
        <v>240</v>
      </c>
      <c r="I355" s="105" t="s">
        <v>595</v>
      </c>
      <c r="J355" s="97" t="s">
        <v>1237</v>
      </c>
      <c r="K355" s="240"/>
      <c r="L355" s="58">
        <v>24</v>
      </c>
      <c r="M355" s="67">
        <v>25</v>
      </c>
      <c r="N355" s="67">
        <v>25</v>
      </c>
      <c r="O355" s="67">
        <v>70</v>
      </c>
      <c r="P355" s="32">
        <v>0.04375</v>
      </c>
      <c r="Q355" s="197">
        <f t="shared" si="35"/>
        <v>0</v>
      </c>
      <c r="R355" s="489">
        <v>1340.26</v>
      </c>
      <c r="S355" s="33" t="s">
        <v>448</v>
      </c>
      <c r="T355" s="82">
        <f t="shared" si="36"/>
        <v>0</v>
      </c>
      <c r="U355" s="21" t="s">
        <v>889</v>
      </c>
      <c r="V355" s="21" t="s">
        <v>1077</v>
      </c>
      <c r="W355" s="85"/>
      <c r="X355" s="136">
        <v>90251920</v>
      </c>
    </row>
    <row r="356" spans="1:24" ht="101.25" customHeight="1">
      <c r="A356" s="553"/>
      <c r="B356" s="43">
        <v>106124</v>
      </c>
      <c r="C356" s="22" t="s">
        <v>77</v>
      </c>
      <c r="D356" s="36" t="s">
        <v>245</v>
      </c>
      <c r="E356" s="21">
        <v>1</v>
      </c>
      <c r="F356" s="412" t="s">
        <v>418</v>
      </c>
      <c r="G356" s="24" t="s">
        <v>662</v>
      </c>
      <c r="H356" s="21" t="s">
        <v>240</v>
      </c>
      <c r="I356" s="105" t="s">
        <v>595</v>
      </c>
      <c r="J356" s="97" t="s">
        <v>1663</v>
      </c>
      <c r="K356" s="240"/>
      <c r="L356" s="58">
        <v>15</v>
      </c>
      <c r="M356" s="67">
        <v>45</v>
      </c>
      <c r="N356" s="67">
        <v>45</v>
      </c>
      <c r="O356" s="67">
        <v>24</v>
      </c>
      <c r="P356" s="32">
        <v>0.0486</v>
      </c>
      <c r="Q356" s="197">
        <f t="shared" si="35"/>
        <v>0</v>
      </c>
      <c r="R356" s="489">
        <v>616.68</v>
      </c>
      <c r="S356" s="33" t="s">
        <v>448</v>
      </c>
      <c r="T356" s="82">
        <f t="shared" si="36"/>
        <v>0</v>
      </c>
      <c r="U356" s="21" t="s">
        <v>990</v>
      </c>
      <c r="V356" s="21" t="s">
        <v>1077</v>
      </c>
      <c r="W356" s="85"/>
      <c r="X356" s="136">
        <v>84212100</v>
      </c>
    </row>
    <row r="357" spans="1:24" ht="62.25" customHeight="1">
      <c r="A357" s="553"/>
      <c r="B357" s="43">
        <v>106125</v>
      </c>
      <c r="C357" s="22" t="s">
        <v>78</v>
      </c>
      <c r="D357" s="36" t="s">
        <v>245</v>
      </c>
      <c r="E357" s="21">
        <v>1</v>
      </c>
      <c r="F357" s="412" t="s">
        <v>1292</v>
      </c>
      <c r="G357" s="24" t="s">
        <v>662</v>
      </c>
      <c r="H357" s="21" t="s">
        <v>240</v>
      </c>
      <c r="I357" s="105" t="s">
        <v>595</v>
      </c>
      <c r="J357" s="97" t="s">
        <v>1663</v>
      </c>
      <c r="K357" s="240"/>
      <c r="L357" s="58">
        <v>0.5</v>
      </c>
      <c r="M357" s="67">
        <v>17</v>
      </c>
      <c r="N357" s="67">
        <v>14</v>
      </c>
      <c r="O357" s="67">
        <v>8</v>
      </c>
      <c r="P357" s="32">
        <v>0.001904</v>
      </c>
      <c r="Q357" s="197">
        <f t="shared" si="35"/>
        <v>0</v>
      </c>
      <c r="R357" s="489">
        <v>254.89</v>
      </c>
      <c r="S357" s="33" t="s">
        <v>448</v>
      </c>
      <c r="T357" s="82">
        <f t="shared" si="36"/>
        <v>0</v>
      </c>
      <c r="U357" s="21" t="s">
        <v>1532</v>
      </c>
      <c r="V357" s="21" t="s">
        <v>1077</v>
      </c>
      <c r="W357" s="85"/>
      <c r="X357" s="136">
        <v>84219900</v>
      </c>
    </row>
    <row r="358" spans="1:24" ht="39.75" customHeight="1" thickBot="1">
      <c r="A358" s="554"/>
      <c r="B358" s="218">
        <v>106126</v>
      </c>
      <c r="C358" s="219" t="s">
        <v>79</v>
      </c>
      <c r="D358" s="220" t="s">
        <v>245</v>
      </c>
      <c r="E358" s="153">
        <v>1</v>
      </c>
      <c r="F358" s="413" t="s">
        <v>246</v>
      </c>
      <c r="G358" s="288" t="s">
        <v>662</v>
      </c>
      <c r="H358" s="153" t="s">
        <v>240</v>
      </c>
      <c r="I358" s="225" t="s">
        <v>595</v>
      </c>
      <c r="J358" s="221" t="s">
        <v>1663</v>
      </c>
      <c r="K358" s="257"/>
      <c r="L358" s="222">
        <v>1.3</v>
      </c>
      <c r="M358" s="289">
        <v>40</v>
      </c>
      <c r="N358" s="289">
        <v>50</v>
      </c>
      <c r="O358" s="289">
        <v>60</v>
      </c>
      <c r="P358" s="224">
        <v>0.12</v>
      </c>
      <c r="Q358" s="205">
        <f t="shared" si="35"/>
        <v>0</v>
      </c>
      <c r="R358" s="495">
        <v>17.76</v>
      </c>
      <c r="S358" s="134" t="s">
        <v>448</v>
      </c>
      <c r="T358" s="135">
        <f t="shared" si="36"/>
        <v>0</v>
      </c>
      <c r="U358" s="153" t="s">
        <v>991</v>
      </c>
      <c r="V358" s="153" t="s">
        <v>1077</v>
      </c>
      <c r="W358" s="225"/>
      <c r="X358" s="182">
        <v>39140000</v>
      </c>
    </row>
    <row r="359" spans="1:24" ht="109.5" customHeight="1">
      <c r="A359" s="556" t="s">
        <v>1597</v>
      </c>
      <c r="B359" s="63">
        <v>106143</v>
      </c>
      <c r="C359" s="29" t="s">
        <v>81</v>
      </c>
      <c r="D359" s="36" t="s">
        <v>245</v>
      </c>
      <c r="E359" s="35">
        <v>1</v>
      </c>
      <c r="F359" s="410" t="s">
        <v>1454</v>
      </c>
      <c r="G359" s="117" t="s">
        <v>662</v>
      </c>
      <c r="H359" s="35" t="s">
        <v>240</v>
      </c>
      <c r="I359" s="285" t="s">
        <v>595</v>
      </c>
      <c r="J359" s="109" t="s">
        <v>1664</v>
      </c>
      <c r="K359" s="248"/>
      <c r="L359" s="101">
        <v>3.5</v>
      </c>
      <c r="M359" s="137">
        <v>50</v>
      </c>
      <c r="N359" s="137">
        <v>40</v>
      </c>
      <c r="O359" s="137">
        <v>30</v>
      </c>
      <c r="P359" s="56">
        <v>0.06</v>
      </c>
      <c r="Q359" s="209">
        <f aca="true" t="shared" si="37" ref="Q359:Q414">P359*K359</f>
        <v>0</v>
      </c>
      <c r="R359" s="491">
        <v>88.72</v>
      </c>
      <c r="S359" s="57" t="s">
        <v>448</v>
      </c>
      <c r="T359" s="231">
        <f t="shared" si="36"/>
        <v>0</v>
      </c>
      <c r="U359" s="35" t="s">
        <v>931</v>
      </c>
      <c r="V359" s="35" t="s">
        <v>1077</v>
      </c>
      <c r="W359" s="100"/>
      <c r="X359" s="368">
        <v>39269097</v>
      </c>
    </row>
    <row r="360" spans="1:24" ht="107.25" customHeight="1">
      <c r="A360" s="556"/>
      <c r="B360" s="43">
        <v>106144</v>
      </c>
      <c r="C360" s="22" t="s">
        <v>82</v>
      </c>
      <c r="D360" s="36" t="s">
        <v>245</v>
      </c>
      <c r="E360" s="21">
        <v>1</v>
      </c>
      <c r="F360" s="412" t="s">
        <v>1453</v>
      </c>
      <c r="G360" s="24" t="s">
        <v>662</v>
      </c>
      <c r="H360" s="21" t="s">
        <v>240</v>
      </c>
      <c r="I360" s="105" t="s">
        <v>595</v>
      </c>
      <c r="J360" s="109" t="s">
        <v>1664</v>
      </c>
      <c r="K360" s="240"/>
      <c r="L360" s="58">
        <v>2.8</v>
      </c>
      <c r="M360" s="67">
        <v>40</v>
      </c>
      <c r="N360" s="67">
        <v>30</v>
      </c>
      <c r="O360" s="67">
        <v>25</v>
      </c>
      <c r="P360" s="32">
        <v>0.03</v>
      </c>
      <c r="Q360" s="197">
        <f t="shared" si="37"/>
        <v>0</v>
      </c>
      <c r="R360" s="489">
        <v>51.32</v>
      </c>
      <c r="S360" s="33" t="s">
        <v>448</v>
      </c>
      <c r="T360" s="82">
        <f t="shared" si="36"/>
        <v>0</v>
      </c>
      <c r="U360" s="21" t="s">
        <v>932</v>
      </c>
      <c r="V360" s="21" t="s">
        <v>1077</v>
      </c>
      <c r="W360" s="85"/>
      <c r="X360" s="136">
        <v>39269097</v>
      </c>
    </row>
    <row r="361" spans="1:24" ht="45.75" customHeight="1">
      <c r="A361" s="556"/>
      <c r="B361" s="43">
        <v>106145</v>
      </c>
      <c r="C361" s="22" t="s">
        <v>83</v>
      </c>
      <c r="D361" s="36" t="s">
        <v>245</v>
      </c>
      <c r="E361" s="21">
        <v>1</v>
      </c>
      <c r="F361" s="412" t="s">
        <v>271</v>
      </c>
      <c r="G361" s="24" t="s">
        <v>662</v>
      </c>
      <c r="H361" s="21" t="s">
        <v>240</v>
      </c>
      <c r="I361" s="105" t="s">
        <v>595</v>
      </c>
      <c r="J361" s="97" t="s">
        <v>1665</v>
      </c>
      <c r="K361" s="240"/>
      <c r="L361" s="58">
        <v>0.3</v>
      </c>
      <c r="M361" s="67">
        <v>15</v>
      </c>
      <c r="N361" s="67">
        <v>10</v>
      </c>
      <c r="O361" s="67">
        <v>10</v>
      </c>
      <c r="P361" s="32">
        <v>0.0015</v>
      </c>
      <c r="Q361" s="197">
        <f t="shared" si="37"/>
        <v>0</v>
      </c>
      <c r="R361" s="489">
        <v>15.83</v>
      </c>
      <c r="S361" s="33" t="s">
        <v>448</v>
      </c>
      <c r="T361" s="82">
        <f t="shared" si="36"/>
        <v>0</v>
      </c>
      <c r="U361" s="21" t="s">
        <v>933</v>
      </c>
      <c r="V361" s="21" t="s">
        <v>1077</v>
      </c>
      <c r="W361" s="85"/>
      <c r="X361" s="136">
        <v>39269097</v>
      </c>
    </row>
    <row r="362" spans="1:24" ht="93" customHeight="1">
      <c r="A362" s="556"/>
      <c r="B362" s="43">
        <v>106157</v>
      </c>
      <c r="C362" s="22" t="s">
        <v>101</v>
      </c>
      <c r="D362" s="36" t="s">
        <v>245</v>
      </c>
      <c r="E362" s="21">
        <v>1</v>
      </c>
      <c r="F362" s="412" t="s">
        <v>385</v>
      </c>
      <c r="G362" s="24" t="s">
        <v>662</v>
      </c>
      <c r="H362" s="21" t="s">
        <v>240</v>
      </c>
      <c r="I362" s="105" t="s">
        <v>595</v>
      </c>
      <c r="J362" s="97"/>
      <c r="K362" s="240"/>
      <c r="L362" s="58">
        <v>0.1</v>
      </c>
      <c r="M362" s="67">
        <v>18</v>
      </c>
      <c r="N362" s="67">
        <v>13</v>
      </c>
      <c r="O362" s="67">
        <v>36</v>
      </c>
      <c r="P362" s="32">
        <v>0.008424</v>
      </c>
      <c r="Q362" s="197">
        <f t="shared" si="37"/>
        <v>0</v>
      </c>
      <c r="R362" s="489">
        <v>3.55</v>
      </c>
      <c r="S362" s="33" t="s">
        <v>448</v>
      </c>
      <c r="T362" s="82">
        <f t="shared" si="36"/>
        <v>0</v>
      </c>
      <c r="U362" s="21" t="s">
        <v>939</v>
      </c>
      <c r="V362" s="21" t="s">
        <v>1077</v>
      </c>
      <c r="W362" s="85"/>
      <c r="X362" s="136">
        <v>39239000</v>
      </c>
    </row>
    <row r="363" spans="1:24" ht="39.75" customHeight="1">
      <c r="A363" s="556"/>
      <c r="B363" s="43">
        <v>106182</v>
      </c>
      <c r="C363" s="22" t="s">
        <v>437</v>
      </c>
      <c r="D363" s="36" t="s">
        <v>245</v>
      </c>
      <c r="E363" s="21">
        <v>1</v>
      </c>
      <c r="F363" s="412" t="s">
        <v>39</v>
      </c>
      <c r="G363" s="24" t="s">
        <v>662</v>
      </c>
      <c r="H363" s="21" t="s">
        <v>240</v>
      </c>
      <c r="I363" s="105" t="s">
        <v>595</v>
      </c>
      <c r="J363" s="97"/>
      <c r="K363" s="240"/>
      <c r="L363" s="58">
        <v>0.08</v>
      </c>
      <c r="M363" s="67">
        <v>6</v>
      </c>
      <c r="N363" s="67">
        <v>6</v>
      </c>
      <c r="O363" s="67">
        <v>3</v>
      </c>
      <c r="P363" s="32">
        <v>0.000108</v>
      </c>
      <c r="Q363" s="197">
        <f>P363*K363</f>
        <v>0</v>
      </c>
      <c r="R363" s="489">
        <v>5.39</v>
      </c>
      <c r="S363" s="33" t="s">
        <v>448</v>
      </c>
      <c r="T363" s="82">
        <f>IF(S363="USD",R363*K363,R363*K363*1.25)</f>
        <v>0</v>
      </c>
      <c r="U363" s="21" t="s">
        <v>953</v>
      </c>
      <c r="V363" s="21" t="s">
        <v>1077</v>
      </c>
      <c r="W363" s="85"/>
      <c r="X363" s="136">
        <v>39235010</v>
      </c>
    </row>
    <row r="364" spans="1:24" ht="46.5" customHeight="1">
      <c r="A364" s="556"/>
      <c r="B364" s="43">
        <v>106158</v>
      </c>
      <c r="C364" s="22" t="s">
        <v>102</v>
      </c>
      <c r="D364" s="36" t="s">
        <v>245</v>
      </c>
      <c r="E364" s="21">
        <v>1</v>
      </c>
      <c r="F364" s="412" t="s">
        <v>386</v>
      </c>
      <c r="G364" s="24" t="s">
        <v>662</v>
      </c>
      <c r="H364" s="21" t="s">
        <v>240</v>
      </c>
      <c r="I364" s="105" t="s">
        <v>595</v>
      </c>
      <c r="J364" s="97"/>
      <c r="K364" s="240"/>
      <c r="L364" s="58">
        <v>0.3</v>
      </c>
      <c r="M364" s="67">
        <v>52</v>
      </c>
      <c r="N364" s="67">
        <v>35</v>
      </c>
      <c r="O364" s="67">
        <v>12</v>
      </c>
      <c r="P364" s="32">
        <v>0.02184</v>
      </c>
      <c r="Q364" s="197">
        <f t="shared" si="37"/>
        <v>0</v>
      </c>
      <c r="R364" s="489">
        <v>12.2</v>
      </c>
      <c r="S364" s="33" t="s">
        <v>448</v>
      </c>
      <c r="T364" s="82">
        <f t="shared" si="36"/>
        <v>0</v>
      </c>
      <c r="U364" s="21" t="s">
        <v>628</v>
      </c>
      <c r="V364" s="21" t="s">
        <v>1077</v>
      </c>
      <c r="W364" s="85"/>
      <c r="X364" s="136">
        <v>39239000</v>
      </c>
    </row>
    <row r="365" spans="1:24" ht="36.75" customHeight="1">
      <c r="A365" s="556"/>
      <c r="B365" s="43">
        <v>106201</v>
      </c>
      <c r="C365" s="22" t="s">
        <v>121</v>
      </c>
      <c r="D365" s="36" t="s">
        <v>245</v>
      </c>
      <c r="E365" s="21">
        <v>1</v>
      </c>
      <c r="F365" s="412" t="s">
        <v>409</v>
      </c>
      <c r="G365" s="24" t="s">
        <v>662</v>
      </c>
      <c r="H365" s="21" t="s">
        <v>240</v>
      </c>
      <c r="I365" s="136" t="s">
        <v>595</v>
      </c>
      <c r="J365" s="97"/>
      <c r="K365" s="240"/>
      <c r="L365" s="58">
        <v>2</v>
      </c>
      <c r="M365" s="67">
        <v>50</v>
      </c>
      <c r="N365" s="67">
        <v>20</v>
      </c>
      <c r="O365" s="67">
        <v>100</v>
      </c>
      <c r="P365" s="32">
        <v>0.1</v>
      </c>
      <c r="Q365" s="197">
        <f aca="true" t="shared" si="38" ref="Q365:Q375">P365*K365</f>
        <v>0</v>
      </c>
      <c r="R365" s="489">
        <v>77.81</v>
      </c>
      <c r="S365" s="33" t="s">
        <v>448</v>
      </c>
      <c r="T365" s="40">
        <f aca="true" t="shared" si="39" ref="T365:T375">IF(S365="USD",R365*K365,R365*K365*1.25)</f>
        <v>0</v>
      </c>
      <c r="U365" s="21" t="s">
        <v>969</v>
      </c>
      <c r="V365" s="21" t="s">
        <v>1077</v>
      </c>
      <c r="W365" s="85"/>
      <c r="X365" s="136">
        <v>73262000</v>
      </c>
    </row>
    <row r="366" spans="1:24" ht="39" customHeight="1">
      <c r="A366" s="556"/>
      <c r="B366" s="43">
        <v>106202</v>
      </c>
      <c r="C366" s="22" t="s">
        <v>1573</v>
      </c>
      <c r="D366" s="36" t="s">
        <v>245</v>
      </c>
      <c r="E366" s="21">
        <v>1</v>
      </c>
      <c r="F366" s="412" t="s">
        <v>1575</v>
      </c>
      <c r="G366" s="24" t="s">
        <v>662</v>
      </c>
      <c r="H366" s="21" t="s">
        <v>240</v>
      </c>
      <c r="I366" s="105" t="s">
        <v>595</v>
      </c>
      <c r="J366" s="97"/>
      <c r="K366" s="240"/>
      <c r="L366" s="58">
        <v>0.8</v>
      </c>
      <c r="M366" s="67">
        <v>10</v>
      </c>
      <c r="N366" s="67">
        <v>10</v>
      </c>
      <c r="O366" s="67">
        <v>15</v>
      </c>
      <c r="P366" s="32">
        <v>0.0015</v>
      </c>
      <c r="Q366" s="197">
        <f t="shared" si="38"/>
        <v>0</v>
      </c>
      <c r="R366" s="489">
        <v>0.67</v>
      </c>
      <c r="S366" s="33" t="s">
        <v>448</v>
      </c>
      <c r="T366" s="82">
        <f t="shared" si="39"/>
        <v>0</v>
      </c>
      <c r="U366" s="21" t="s">
        <v>970</v>
      </c>
      <c r="V366" s="21" t="s">
        <v>1077</v>
      </c>
      <c r="W366" s="85"/>
      <c r="X366" s="136">
        <v>39239000</v>
      </c>
    </row>
    <row r="367" spans="1:24" ht="77.25" customHeight="1">
      <c r="A367" s="556"/>
      <c r="B367" s="43">
        <v>106203</v>
      </c>
      <c r="C367" s="22" t="s">
        <v>1574</v>
      </c>
      <c r="D367" s="36" t="s">
        <v>245</v>
      </c>
      <c r="E367" s="21">
        <v>1</v>
      </c>
      <c r="F367" s="412" t="s">
        <v>282</v>
      </c>
      <c r="G367" s="24" t="s">
        <v>662</v>
      </c>
      <c r="H367" s="21" t="s">
        <v>240</v>
      </c>
      <c r="I367" s="105" t="s">
        <v>595</v>
      </c>
      <c r="J367" s="97"/>
      <c r="K367" s="240"/>
      <c r="L367" s="58">
        <v>1</v>
      </c>
      <c r="M367" s="67">
        <v>15</v>
      </c>
      <c r="N367" s="67">
        <v>15</v>
      </c>
      <c r="O367" s="67">
        <v>20</v>
      </c>
      <c r="P367" s="32">
        <v>0.0045</v>
      </c>
      <c r="Q367" s="197">
        <f t="shared" si="38"/>
        <v>0</v>
      </c>
      <c r="R367" s="489">
        <v>7.4</v>
      </c>
      <c r="S367" s="33" t="s">
        <v>448</v>
      </c>
      <c r="T367" s="82">
        <f t="shared" si="39"/>
        <v>0</v>
      </c>
      <c r="U367" s="21" t="s">
        <v>971</v>
      </c>
      <c r="V367" s="21" t="s">
        <v>1077</v>
      </c>
      <c r="W367" s="85"/>
      <c r="X367" s="136">
        <v>70171000</v>
      </c>
    </row>
    <row r="368" spans="1:24" ht="39.75" customHeight="1" thickBot="1">
      <c r="A368" s="557"/>
      <c r="B368" s="119">
        <v>106204</v>
      </c>
      <c r="C368" s="78" t="s">
        <v>1572</v>
      </c>
      <c r="D368" s="121" t="s">
        <v>245</v>
      </c>
      <c r="E368" s="79">
        <v>1</v>
      </c>
      <c r="F368" s="411" t="s">
        <v>283</v>
      </c>
      <c r="G368" s="115" t="s">
        <v>662</v>
      </c>
      <c r="H368" s="79" t="s">
        <v>240</v>
      </c>
      <c r="I368" s="105" t="s">
        <v>595</v>
      </c>
      <c r="J368" s="99"/>
      <c r="K368" s="241"/>
      <c r="L368" s="106">
        <v>0.2</v>
      </c>
      <c r="M368" s="138">
        <v>12</v>
      </c>
      <c r="N368" s="138">
        <v>12</v>
      </c>
      <c r="O368" s="138">
        <v>15</v>
      </c>
      <c r="P368" s="81">
        <v>0.00216</v>
      </c>
      <c r="Q368" s="208">
        <f t="shared" si="38"/>
        <v>0</v>
      </c>
      <c r="R368" s="493">
        <v>1.8</v>
      </c>
      <c r="S368" s="89" t="s">
        <v>448</v>
      </c>
      <c r="T368" s="82">
        <f t="shared" si="39"/>
        <v>0</v>
      </c>
      <c r="U368" s="79" t="s">
        <v>972</v>
      </c>
      <c r="V368" s="79" t="s">
        <v>1077</v>
      </c>
      <c r="W368" s="105"/>
      <c r="X368" s="308">
        <v>39239000</v>
      </c>
    </row>
    <row r="369" spans="1:24" ht="67.5" customHeight="1">
      <c r="A369" s="558" t="s">
        <v>1602</v>
      </c>
      <c r="B369" s="166">
        <v>106134</v>
      </c>
      <c r="C369" s="151" t="s">
        <v>50</v>
      </c>
      <c r="D369" s="146" t="s">
        <v>245</v>
      </c>
      <c r="E369" s="131">
        <v>1</v>
      </c>
      <c r="F369" s="414" t="s">
        <v>247</v>
      </c>
      <c r="G369" s="286" t="s">
        <v>662</v>
      </c>
      <c r="H369" s="131" t="s">
        <v>240</v>
      </c>
      <c r="I369" s="216" t="s">
        <v>595</v>
      </c>
      <c r="J369" s="96"/>
      <c r="K369" s="251"/>
      <c r="L369" s="217">
        <v>1.5</v>
      </c>
      <c r="M369" s="169">
        <v>15</v>
      </c>
      <c r="N369" s="169">
        <v>10</v>
      </c>
      <c r="O369" s="169">
        <v>35</v>
      </c>
      <c r="P369" s="170">
        <v>0.00525</v>
      </c>
      <c r="Q369" s="196">
        <f t="shared" si="38"/>
        <v>0</v>
      </c>
      <c r="R369" s="487">
        <v>82.29</v>
      </c>
      <c r="S369" s="133" t="s">
        <v>448</v>
      </c>
      <c r="T369" s="174">
        <f t="shared" si="39"/>
        <v>0</v>
      </c>
      <c r="U369" s="131" t="s">
        <v>912</v>
      </c>
      <c r="V369" s="131" t="s">
        <v>1077</v>
      </c>
      <c r="W369" s="168"/>
      <c r="X369" s="159">
        <v>39269097</v>
      </c>
    </row>
    <row r="370" spans="1:24" ht="70.5" customHeight="1">
      <c r="A370" s="559"/>
      <c r="B370" s="43">
        <v>106135</v>
      </c>
      <c r="C370" s="22" t="s">
        <v>51</v>
      </c>
      <c r="D370" s="20" t="s">
        <v>245</v>
      </c>
      <c r="E370" s="21">
        <v>1</v>
      </c>
      <c r="F370" s="412" t="s">
        <v>247</v>
      </c>
      <c r="G370" s="24" t="s">
        <v>662</v>
      </c>
      <c r="H370" s="21" t="s">
        <v>240</v>
      </c>
      <c r="I370" s="85" t="s">
        <v>595</v>
      </c>
      <c r="J370" s="97"/>
      <c r="K370" s="240"/>
      <c r="L370" s="58">
        <v>0.4</v>
      </c>
      <c r="M370" s="67">
        <v>42</v>
      </c>
      <c r="N370" s="67">
        <v>13</v>
      </c>
      <c r="O370" s="67">
        <v>10</v>
      </c>
      <c r="P370" s="32">
        <v>0.00546</v>
      </c>
      <c r="Q370" s="197">
        <f t="shared" si="38"/>
        <v>0</v>
      </c>
      <c r="R370" s="489">
        <v>56.7</v>
      </c>
      <c r="S370" s="33" t="s">
        <v>448</v>
      </c>
      <c r="T370" s="40">
        <f t="shared" si="39"/>
        <v>0</v>
      </c>
      <c r="U370" s="21" t="s">
        <v>1578</v>
      </c>
      <c r="V370" s="21" t="s">
        <v>1077</v>
      </c>
      <c r="W370" s="85"/>
      <c r="X370" s="136">
        <v>39269097</v>
      </c>
    </row>
    <row r="371" spans="1:24" ht="52.5" customHeight="1">
      <c r="A371" s="559"/>
      <c r="B371" s="63">
        <v>106146</v>
      </c>
      <c r="C371" s="29" t="s">
        <v>207</v>
      </c>
      <c r="D371" s="36" t="s">
        <v>245</v>
      </c>
      <c r="E371" s="35" t="s">
        <v>1840</v>
      </c>
      <c r="F371" s="410" t="s">
        <v>272</v>
      </c>
      <c r="G371" s="117" t="s">
        <v>662</v>
      </c>
      <c r="H371" s="35" t="s">
        <v>240</v>
      </c>
      <c r="I371" s="285" t="s">
        <v>595</v>
      </c>
      <c r="J371" s="109"/>
      <c r="K371" s="248"/>
      <c r="L371" s="101">
        <v>0.5</v>
      </c>
      <c r="M371" s="137">
        <v>4</v>
      </c>
      <c r="N371" s="137">
        <v>4</v>
      </c>
      <c r="O371" s="137">
        <v>35</v>
      </c>
      <c r="P371" s="56">
        <v>0.00056</v>
      </c>
      <c r="Q371" s="209">
        <f t="shared" si="38"/>
        <v>0</v>
      </c>
      <c r="R371" s="491">
        <v>29.1</v>
      </c>
      <c r="S371" s="57" t="s">
        <v>448</v>
      </c>
      <c r="T371" s="231">
        <f t="shared" si="39"/>
        <v>0</v>
      </c>
      <c r="U371" s="35" t="s">
        <v>934</v>
      </c>
      <c r="V371" s="35" t="s">
        <v>1077</v>
      </c>
      <c r="W371" s="100"/>
      <c r="X371" s="368">
        <v>70179000</v>
      </c>
    </row>
    <row r="372" spans="1:24" ht="52.5" customHeight="1">
      <c r="A372" s="559"/>
      <c r="B372" s="43">
        <v>106147</v>
      </c>
      <c r="C372" s="22" t="s">
        <v>208</v>
      </c>
      <c r="D372" s="36" t="s">
        <v>245</v>
      </c>
      <c r="E372" s="35" t="s">
        <v>1840</v>
      </c>
      <c r="F372" s="412" t="s">
        <v>273</v>
      </c>
      <c r="G372" s="24" t="s">
        <v>662</v>
      </c>
      <c r="H372" s="21" t="s">
        <v>240</v>
      </c>
      <c r="I372" s="105" t="s">
        <v>595</v>
      </c>
      <c r="J372" s="97"/>
      <c r="K372" s="240"/>
      <c r="L372" s="58">
        <v>0.5</v>
      </c>
      <c r="M372" s="67">
        <v>4</v>
      </c>
      <c r="N372" s="67">
        <v>4</v>
      </c>
      <c r="O372" s="67">
        <v>35</v>
      </c>
      <c r="P372" s="32">
        <v>0.00056</v>
      </c>
      <c r="Q372" s="197">
        <f t="shared" si="38"/>
        <v>0</v>
      </c>
      <c r="R372" s="489">
        <v>29.1</v>
      </c>
      <c r="S372" s="33" t="s">
        <v>448</v>
      </c>
      <c r="T372" s="82">
        <f t="shared" si="39"/>
        <v>0</v>
      </c>
      <c r="U372" s="21" t="s">
        <v>935</v>
      </c>
      <c r="V372" s="21" t="s">
        <v>1077</v>
      </c>
      <c r="W372" s="85"/>
      <c r="X372" s="136">
        <v>70179000</v>
      </c>
    </row>
    <row r="373" spans="1:24" ht="52.5" customHeight="1">
      <c r="A373" s="559"/>
      <c r="B373" s="43">
        <v>106148</v>
      </c>
      <c r="C373" s="22" t="s">
        <v>209</v>
      </c>
      <c r="D373" s="36" t="s">
        <v>245</v>
      </c>
      <c r="E373" s="35" t="s">
        <v>1840</v>
      </c>
      <c r="F373" s="412" t="s">
        <v>274</v>
      </c>
      <c r="G373" s="24" t="s">
        <v>662</v>
      </c>
      <c r="H373" s="21" t="s">
        <v>240</v>
      </c>
      <c r="I373" s="105" t="s">
        <v>595</v>
      </c>
      <c r="J373" s="97"/>
      <c r="K373" s="240"/>
      <c r="L373" s="58">
        <v>0.5</v>
      </c>
      <c r="M373" s="67">
        <v>4</v>
      </c>
      <c r="N373" s="67">
        <v>4</v>
      </c>
      <c r="O373" s="67">
        <v>35</v>
      </c>
      <c r="P373" s="32">
        <v>0.00056</v>
      </c>
      <c r="Q373" s="197">
        <f t="shared" si="38"/>
        <v>0</v>
      </c>
      <c r="R373" s="489">
        <v>34.04</v>
      </c>
      <c r="S373" s="33" t="s">
        <v>448</v>
      </c>
      <c r="T373" s="82">
        <f t="shared" si="39"/>
        <v>0</v>
      </c>
      <c r="U373" s="21" t="s">
        <v>936</v>
      </c>
      <c r="V373" s="21" t="s">
        <v>1077</v>
      </c>
      <c r="W373" s="85"/>
      <c r="X373" s="136">
        <v>70179000</v>
      </c>
    </row>
    <row r="374" spans="1:24" ht="52.5" customHeight="1">
      <c r="A374" s="559"/>
      <c r="B374" s="43">
        <v>106149</v>
      </c>
      <c r="C374" s="22" t="s">
        <v>210</v>
      </c>
      <c r="D374" s="36" t="s">
        <v>245</v>
      </c>
      <c r="E374" s="35" t="s">
        <v>1840</v>
      </c>
      <c r="F374" s="412" t="s">
        <v>275</v>
      </c>
      <c r="G374" s="24" t="s">
        <v>662</v>
      </c>
      <c r="H374" s="21" t="s">
        <v>240</v>
      </c>
      <c r="I374" s="105" t="s">
        <v>595</v>
      </c>
      <c r="J374" s="97"/>
      <c r="K374" s="240"/>
      <c r="L374" s="58">
        <v>0.3</v>
      </c>
      <c r="M374" s="67">
        <v>38</v>
      </c>
      <c r="N374" s="67">
        <v>6</v>
      </c>
      <c r="O374" s="67">
        <v>5</v>
      </c>
      <c r="P374" s="32">
        <v>0.00114</v>
      </c>
      <c r="Q374" s="197">
        <f t="shared" si="38"/>
        <v>0</v>
      </c>
      <c r="R374" s="489">
        <v>34.86</v>
      </c>
      <c r="S374" s="33" t="s">
        <v>448</v>
      </c>
      <c r="T374" s="82">
        <f t="shared" si="39"/>
        <v>0</v>
      </c>
      <c r="U374" s="21" t="s">
        <v>937</v>
      </c>
      <c r="V374" s="21" t="s">
        <v>1077</v>
      </c>
      <c r="W374" s="85"/>
      <c r="X374" s="136">
        <v>70179000</v>
      </c>
    </row>
    <row r="375" spans="1:24" ht="82.5" customHeight="1">
      <c r="A375" s="559"/>
      <c r="B375" s="43">
        <v>106152</v>
      </c>
      <c r="C375" s="22" t="s">
        <v>92</v>
      </c>
      <c r="D375" s="36" t="s">
        <v>245</v>
      </c>
      <c r="E375" s="21">
        <v>1</v>
      </c>
      <c r="F375" s="412" t="s">
        <v>277</v>
      </c>
      <c r="G375" s="24" t="s">
        <v>662</v>
      </c>
      <c r="H375" s="21" t="s">
        <v>240</v>
      </c>
      <c r="I375" s="105" t="s">
        <v>595</v>
      </c>
      <c r="J375" s="97"/>
      <c r="K375" s="240"/>
      <c r="L375" s="58">
        <v>1</v>
      </c>
      <c r="M375" s="67">
        <v>20</v>
      </c>
      <c r="N375" s="67">
        <v>20</v>
      </c>
      <c r="O375" s="67">
        <v>25</v>
      </c>
      <c r="P375" s="32">
        <v>0.01</v>
      </c>
      <c r="Q375" s="197">
        <f t="shared" si="38"/>
        <v>0</v>
      </c>
      <c r="R375" s="489">
        <v>54.3</v>
      </c>
      <c r="S375" s="33" t="s">
        <v>448</v>
      </c>
      <c r="T375" s="82">
        <f t="shared" si="39"/>
        <v>0</v>
      </c>
      <c r="U375" s="21" t="s">
        <v>938</v>
      </c>
      <c r="V375" s="21" t="s">
        <v>1077</v>
      </c>
      <c r="W375" s="85"/>
      <c r="X375" s="136">
        <v>70172000</v>
      </c>
    </row>
    <row r="376" spans="1:24" ht="36.75" customHeight="1">
      <c r="A376" s="559"/>
      <c r="B376" s="43">
        <v>106159</v>
      </c>
      <c r="C376" s="22" t="s">
        <v>103</v>
      </c>
      <c r="D376" s="36" t="s">
        <v>245</v>
      </c>
      <c r="E376" s="35" t="s">
        <v>1840</v>
      </c>
      <c r="F376" s="412" t="s">
        <v>387</v>
      </c>
      <c r="G376" s="24" t="s">
        <v>662</v>
      </c>
      <c r="H376" s="21" t="s">
        <v>240</v>
      </c>
      <c r="I376" s="105" t="s">
        <v>595</v>
      </c>
      <c r="J376" s="97"/>
      <c r="K376" s="240"/>
      <c r="L376" s="58">
        <v>0.04</v>
      </c>
      <c r="M376" s="67">
        <v>16</v>
      </c>
      <c r="N376" s="67">
        <v>16</v>
      </c>
      <c r="O376" s="67">
        <v>29</v>
      </c>
      <c r="P376" s="32">
        <v>0.007424</v>
      </c>
      <c r="Q376" s="197">
        <f aca="true" t="shared" si="40" ref="Q376:Q383">P376*K376</f>
        <v>0</v>
      </c>
      <c r="R376" s="489">
        <v>78.6</v>
      </c>
      <c r="S376" s="33" t="s">
        <v>448</v>
      </c>
      <c r="T376" s="82">
        <f aca="true" t="shared" si="41" ref="T376:T383">IF(S376="USD",R376*K376,R376*K376*1.25)</f>
        <v>0</v>
      </c>
      <c r="U376" s="21" t="s">
        <v>940</v>
      </c>
      <c r="V376" s="21" t="s">
        <v>1077</v>
      </c>
      <c r="W376" s="85"/>
      <c r="X376" s="136">
        <v>70172000</v>
      </c>
    </row>
    <row r="377" spans="1:24" ht="39" customHeight="1">
      <c r="A377" s="559"/>
      <c r="B377" s="43">
        <v>106160</v>
      </c>
      <c r="C377" s="22" t="s">
        <v>104</v>
      </c>
      <c r="D377" s="36" t="s">
        <v>245</v>
      </c>
      <c r="E377" s="35" t="s">
        <v>1840</v>
      </c>
      <c r="F377" s="412" t="s">
        <v>388</v>
      </c>
      <c r="G377" s="24" t="s">
        <v>662</v>
      </c>
      <c r="H377" s="21" t="s">
        <v>240</v>
      </c>
      <c r="I377" s="105" t="s">
        <v>595</v>
      </c>
      <c r="J377" s="97"/>
      <c r="K377" s="240"/>
      <c r="L377" s="58">
        <v>2.9</v>
      </c>
      <c r="M377" s="67">
        <v>70</v>
      </c>
      <c r="N377" s="67">
        <v>28</v>
      </c>
      <c r="O377" s="67">
        <v>24</v>
      </c>
      <c r="P377" s="32">
        <v>0.04704</v>
      </c>
      <c r="Q377" s="197">
        <f t="shared" si="40"/>
        <v>0</v>
      </c>
      <c r="R377" s="489">
        <v>43.08</v>
      </c>
      <c r="S377" s="33" t="s">
        <v>448</v>
      </c>
      <c r="T377" s="82">
        <f t="shared" si="41"/>
        <v>0</v>
      </c>
      <c r="U377" s="21" t="s">
        <v>941</v>
      </c>
      <c r="V377" s="21" t="s">
        <v>1077</v>
      </c>
      <c r="W377" s="85"/>
      <c r="X377" s="136">
        <v>70172000</v>
      </c>
    </row>
    <row r="378" spans="1:24" ht="36.75" customHeight="1">
      <c r="A378" s="559"/>
      <c r="B378" s="43">
        <v>106161</v>
      </c>
      <c r="C378" s="22" t="s">
        <v>105</v>
      </c>
      <c r="D378" s="36" t="s">
        <v>245</v>
      </c>
      <c r="E378" s="35" t="s">
        <v>1840</v>
      </c>
      <c r="F378" s="412" t="s">
        <v>389</v>
      </c>
      <c r="G378" s="24" t="s">
        <v>662</v>
      </c>
      <c r="H378" s="21" t="s">
        <v>240</v>
      </c>
      <c r="I378" s="105" t="s">
        <v>595</v>
      </c>
      <c r="J378" s="97"/>
      <c r="K378" s="240"/>
      <c r="L378" s="58">
        <v>2.4</v>
      </c>
      <c r="M378" s="67">
        <v>56</v>
      </c>
      <c r="N378" s="67">
        <v>23</v>
      </c>
      <c r="O378" s="67">
        <v>20</v>
      </c>
      <c r="P378" s="32">
        <v>0.02576</v>
      </c>
      <c r="Q378" s="197">
        <f t="shared" si="40"/>
        <v>0</v>
      </c>
      <c r="R378" s="489">
        <v>27.29</v>
      </c>
      <c r="S378" s="33" t="s">
        <v>448</v>
      </c>
      <c r="T378" s="82">
        <f t="shared" si="41"/>
        <v>0</v>
      </c>
      <c r="U378" s="21" t="s">
        <v>942</v>
      </c>
      <c r="V378" s="21" t="s">
        <v>1077</v>
      </c>
      <c r="W378" s="85"/>
      <c r="X378" s="136">
        <v>70172000</v>
      </c>
    </row>
    <row r="379" spans="1:24" ht="37.5" customHeight="1">
      <c r="A379" s="559"/>
      <c r="B379" s="43">
        <v>106162</v>
      </c>
      <c r="C379" s="22" t="s">
        <v>106</v>
      </c>
      <c r="D379" s="36" t="s">
        <v>245</v>
      </c>
      <c r="E379" s="35" t="s">
        <v>1840</v>
      </c>
      <c r="F379" s="412" t="s">
        <v>390</v>
      </c>
      <c r="G379" s="24" t="s">
        <v>662</v>
      </c>
      <c r="H379" s="21" t="s">
        <v>240</v>
      </c>
      <c r="I379" s="105" t="s">
        <v>595</v>
      </c>
      <c r="J379" s="97"/>
      <c r="K379" s="240"/>
      <c r="L379" s="58">
        <v>1.8</v>
      </c>
      <c r="M379" s="67">
        <v>47</v>
      </c>
      <c r="N379" s="67">
        <v>19</v>
      </c>
      <c r="O379" s="67">
        <v>17</v>
      </c>
      <c r="P379" s="32">
        <v>0.015181</v>
      </c>
      <c r="Q379" s="197">
        <f t="shared" si="40"/>
        <v>0</v>
      </c>
      <c r="R379" s="489">
        <v>19.24</v>
      </c>
      <c r="S379" s="33" t="s">
        <v>448</v>
      </c>
      <c r="T379" s="82">
        <f t="shared" si="41"/>
        <v>0</v>
      </c>
      <c r="U379" s="21" t="s">
        <v>943</v>
      </c>
      <c r="V379" s="21" t="s">
        <v>1077</v>
      </c>
      <c r="W379" s="85"/>
      <c r="X379" s="136">
        <v>70172000</v>
      </c>
    </row>
    <row r="380" spans="1:24" ht="36.75" customHeight="1">
      <c r="A380" s="559"/>
      <c r="B380" s="43">
        <v>106163</v>
      </c>
      <c r="C380" s="22" t="s">
        <v>107</v>
      </c>
      <c r="D380" s="36" t="s">
        <v>245</v>
      </c>
      <c r="E380" s="35" t="s">
        <v>1840</v>
      </c>
      <c r="F380" s="412" t="s">
        <v>391</v>
      </c>
      <c r="G380" s="24" t="s">
        <v>662</v>
      </c>
      <c r="H380" s="21" t="s">
        <v>240</v>
      </c>
      <c r="I380" s="105" t="s">
        <v>595</v>
      </c>
      <c r="J380" s="97"/>
      <c r="K380" s="240"/>
      <c r="L380" s="58">
        <v>1</v>
      </c>
      <c r="M380" s="67">
        <v>38</v>
      </c>
      <c r="N380" s="67">
        <v>15</v>
      </c>
      <c r="O380" s="67">
        <v>13</v>
      </c>
      <c r="P380" s="32">
        <v>0.00741</v>
      </c>
      <c r="Q380" s="197">
        <f t="shared" si="40"/>
        <v>0</v>
      </c>
      <c r="R380" s="489">
        <v>16.28</v>
      </c>
      <c r="S380" s="33" t="s">
        <v>448</v>
      </c>
      <c r="T380" s="82">
        <f t="shared" si="41"/>
        <v>0</v>
      </c>
      <c r="U380" s="21" t="s">
        <v>944</v>
      </c>
      <c r="V380" s="21" t="s">
        <v>1077</v>
      </c>
      <c r="W380" s="85"/>
      <c r="X380" s="136">
        <v>70172000</v>
      </c>
    </row>
    <row r="381" spans="1:24" ht="39.75" customHeight="1">
      <c r="A381" s="559"/>
      <c r="B381" s="43">
        <v>106164</v>
      </c>
      <c r="C381" s="22" t="s">
        <v>108</v>
      </c>
      <c r="D381" s="36" t="s">
        <v>245</v>
      </c>
      <c r="E381" s="35" t="s">
        <v>1840</v>
      </c>
      <c r="F381" s="412" t="s">
        <v>392</v>
      </c>
      <c r="G381" s="24" t="s">
        <v>662</v>
      </c>
      <c r="H381" s="21" t="s">
        <v>240</v>
      </c>
      <c r="I381" s="105" t="s">
        <v>595</v>
      </c>
      <c r="J381" s="97"/>
      <c r="K381" s="240"/>
      <c r="L381" s="58">
        <v>0.5</v>
      </c>
      <c r="M381" s="67">
        <v>27</v>
      </c>
      <c r="N381" s="67">
        <v>11</v>
      </c>
      <c r="O381" s="67">
        <v>10</v>
      </c>
      <c r="P381" s="32">
        <v>0.00297</v>
      </c>
      <c r="Q381" s="197">
        <f t="shared" si="40"/>
        <v>0</v>
      </c>
      <c r="R381" s="489">
        <v>17.92</v>
      </c>
      <c r="S381" s="33" t="s">
        <v>448</v>
      </c>
      <c r="T381" s="82">
        <f t="shared" si="41"/>
        <v>0</v>
      </c>
      <c r="U381" s="21" t="s">
        <v>945</v>
      </c>
      <c r="V381" s="21" t="s">
        <v>1077</v>
      </c>
      <c r="W381" s="85"/>
      <c r="X381" s="136">
        <v>70172000</v>
      </c>
    </row>
    <row r="382" spans="1:24" ht="67.5" customHeight="1">
      <c r="A382" s="559"/>
      <c r="B382" s="43">
        <v>106165</v>
      </c>
      <c r="C382" s="22" t="s">
        <v>1436</v>
      </c>
      <c r="D382" s="36" t="s">
        <v>245</v>
      </c>
      <c r="E382" s="21">
        <v>1</v>
      </c>
      <c r="F382" s="412" t="s">
        <v>1518</v>
      </c>
      <c r="G382" s="24" t="s">
        <v>662</v>
      </c>
      <c r="H382" s="21" t="s">
        <v>240</v>
      </c>
      <c r="I382" s="105" t="s">
        <v>595</v>
      </c>
      <c r="J382" s="97"/>
      <c r="K382" s="240"/>
      <c r="L382" s="58">
        <v>0.6</v>
      </c>
      <c r="M382" s="67">
        <v>47</v>
      </c>
      <c r="N382" s="67">
        <v>15</v>
      </c>
      <c r="O382" s="67">
        <v>14</v>
      </c>
      <c r="P382" s="32">
        <v>0.00987</v>
      </c>
      <c r="Q382" s="197">
        <f t="shared" si="40"/>
        <v>0</v>
      </c>
      <c r="R382" s="489">
        <v>39.35</v>
      </c>
      <c r="S382" s="33" t="s">
        <v>448</v>
      </c>
      <c r="T382" s="82">
        <f t="shared" si="41"/>
        <v>0</v>
      </c>
      <c r="U382" s="21" t="s">
        <v>946</v>
      </c>
      <c r="V382" s="21" t="s">
        <v>1077</v>
      </c>
      <c r="W382" s="85"/>
      <c r="X382" s="136">
        <v>70172000</v>
      </c>
    </row>
    <row r="383" spans="1:24" ht="66.75" customHeight="1">
      <c r="A383" s="559"/>
      <c r="B383" s="43">
        <v>106166</v>
      </c>
      <c r="C383" s="22" t="s">
        <v>1437</v>
      </c>
      <c r="D383" s="36" t="s">
        <v>245</v>
      </c>
      <c r="E383" s="21">
        <v>1</v>
      </c>
      <c r="F383" s="412" t="s">
        <v>1519</v>
      </c>
      <c r="G383" s="24" t="s">
        <v>662</v>
      </c>
      <c r="H383" s="21" t="s">
        <v>240</v>
      </c>
      <c r="I383" s="105" t="s">
        <v>595</v>
      </c>
      <c r="J383" s="97"/>
      <c r="K383" s="240"/>
      <c r="L383" s="58">
        <v>0.7</v>
      </c>
      <c r="M383" s="67">
        <v>13</v>
      </c>
      <c r="N383" s="67">
        <v>13</v>
      </c>
      <c r="O383" s="67">
        <v>36</v>
      </c>
      <c r="P383" s="32">
        <v>0.006084</v>
      </c>
      <c r="Q383" s="197">
        <f t="shared" si="40"/>
        <v>0</v>
      </c>
      <c r="R383" s="489">
        <v>24.93</v>
      </c>
      <c r="S383" s="33" t="s">
        <v>448</v>
      </c>
      <c r="T383" s="82">
        <f t="shared" si="41"/>
        <v>0</v>
      </c>
      <c r="U383" s="21" t="s">
        <v>947</v>
      </c>
      <c r="V383" s="21" t="s">
        <v>1077</v>
      </c>
      <c r="W383" s="85"/>
      <c r="X383" s="136">
        <v>70172000</v>
      </c>
    </row>
    <row r="384" spans="1:24" ht="66.75" customHeight="1">
      <c r="A384" s="559"/>
      <c r="B384" s="43">
        <v>106167</v>
      </c>
      <c r="C384" s="22" t="s">
        <v>1438</v>
      </c>
      <c r="D384" s="36" t="s">
        <v>245</v>
      </c>
      <c r="E384" s="21">
        <v>1</v>
      </c>
      <c r="F384" s="412" t="s">
        <v>1520</v>
      </c>
      <c r="G384" s="24" t="s">
        <v>662</v>
      </c>
      <c r="H384" s="21" t="s">
        <v>240</v>
      </c>
      <c r="I384" s="105" t="s">
        <v>595</v>
      </c>
      <c r="J384" s="97"/>
      <c r="K384" s="240"/>
      <c r="L384" s="58">
        <v>0.5</v>
      </c>
      <c r="M384" s="67">
        <v>42</v>
      </c>
      <c r="N384" s="67">
        <v>12</v>
      </c>
      <c r="O384" s="67">
        <v>10</v>
      </c>
      <c r="P384" s="32">
        <v>0.00504</v>
      </c>
      <c r="Q384" s="197">
        <f t="shared" si="37"/>
        <v>0</v>
      </c>
      <c r="R384" s="489">
        <v>15.01</v>
      </c>
      <c r="S384" s="33" t="s">
        <v>448</v>
      </c>
      <c r="T384" s="82">
        <f t="shared" si="36"/>
        <v>0</v>
      </c>
      <c r="U384" s="21" t="s">
        <v>629</v>
      </c>
      <c r="V384" s="21" t="s">
        <v>1077</v>
      </c>
      <c r="W384" s="85"/>
      <c r="X384" s="136">
        <v>70172000</v>
      </c>
    </row>
    <row r="385" spans="1:24" ht="69.75" customHeight="1">
      <c r="A385" s="559"/>
      <c r="B385" s="43">
        <v>106168</v>
      </c>
      <c r="C385" s="22" t="s">
        <v>1439</v>
      </c>
      <c r="D385" s="36" t="s">
        <v>245</v>
      </c>
      <c r="E385" s="21">
        <v>1</v>
      </c>
      <c r="F385" s="412" t="s">
        <v>1521</v>
      </c>
      <c r="G385" s="24" t="s">
        <v>662</v>
      </c>
      <c r="H385" s="21" t="s">
        <v>240</v>
      </c>
      <c r="I385" s="105" t="s">
        <v>595</v>
      </c>
      <c r="J385" s="97"/>
      <c r="K385" s="240"/>
      <c r="L385" s="58">
        <v>0.06</v>
      </c>
      <c r="M385" s="67">
        <v>8</v>
      </c>
      <c r="N385" s="67">
        <v>8</v>
      </c>
      <c r="O385" s="67">
        <v>26</v>
      </c>
      <c r="P385" s="32">
        <v>0.001664</v>
      </c>
      <c r="Q385" s="197">
        <f t="shared" si="37"/>
        <v>0</v>
      </c>
      <c r="R385" s="489">
        <v>8.43</v>
      </c>
      <c r="S385" s="33" t="s">
        <v>448</v>
      </c>
      <c r="T385" s="82">
        <f t="shared" si="36"/>
        <v>0</v>
      </c>
      <c r="U385" s="21" t="s">
        <v>630</v>
      </c>
      <c r="V385" s="21" t="s">
        <v>1077</v>
      </c>
      <c r="W385" s="85"/>
      <c r="X385" s="136">
        <v>70172000</v>
      </c>
    </row>
    <row r="386" spans="1:24" ht="65.25" customHeight="1">
      <c r="A386" s="559"/>
      <c r="B386" s="43">
        <v>106169</v>
      </c>
      <c r="C386" s="22" t="s">
        <v>1440</v>
      </c>
      <c r="D386" s="36" t="s">
        <v>245</v>
      </c>
      <c r="E386" s="21">
        <v>1</v>
      </c>
      <c r="F386" s="412" t="s">
        <v>1522</v>
      </c>
      <c r="G386" s="24" t="s">
        <v>662</v>
      </c>
      <c r="H386" s="21" t="s">
        <v>240</v>
      </c>
      <c r="I386" s="105" t="s">
        <v>595</v>
      </c>
      <c r="J386" s="97"/>
      <c r="K386" s="240"/>
      <c r="L386" s="58">
        <v>0.1</v>
      </c>
      <c r="M386" s="67">
        <v>25</v>
      </c>
      <c r="N386" s="67">
        <v>8</v>
      </c>
      <c r="O386" s="67">
        <v>7</v>
      </c>
      <c r="P386" s="32">
        <v>0.0014</v>
      </c>
      <c r="Q386" s="197">
        <f t="shared" si="37"/>
        <v>0</v>
      </c>
      <c r="R386" s="489">
        <v>7.48</v>
      </c>
      <c r="S386" s="33" t="s">
        <v>448</v>
      </c>
      <c r="T386" s="82">
        <f t="shared" si="36"/>
        <v>0</v>
      </c>
      <c r="U386" s="21" t="s">
        <v>631</v>
      </c>
      <c r="V386" s="21" t="s">
        <v>1077</v>
      </c>
      <c r="W386" s="85"/>
      <c r="X386" s="136">
        <v>70172000</v>
      </c>
    </row>
    <row r="387" spans="1:24" ht="65.25" customHeight="1">
      <c r="A387" s="559"/>
      <c r="B387" s="43">
        <v>106170</v>
      </c>
      <c r="C387" s="22" t="s">
        <v>1441</v>
      </c>
      <c r="D387" s="36" t="s">
        <v>245</v>
      </c>
      <c r="E387" s="21">
        <v>1</v>
      </c>
      <c r="F387" s="412" t="s">
        <v>1523</v>
      </c>
      <c r="G387" s="24" t="s">
        <v>662</v>
      </c>
      <c r="H387" s="21" t="s">
        <v>240</v>
      </c>
      <c r="I387" s="105" t="s">
        <v>595</v>
      </c>
      <c r="J387" s="97"/>
      <c r="K387" s="240"/>
      <c r="L387" s="58">
        <v>0.05</v>
      </c>
      <c r="M387" s="67">
        <v>6</v>
      </c>
      <c r="N387" s="67">
        <v>6</v>
      </c>
      <c r="O387" s="67">
        <v>17</v>
      </c>
      <c r="P387" s="32">
        <v>0.000612</v>
      </c>
      <c r="Q387" s="197">
        <f t="shared" si="37"/>
        <v>0</v>
      </c>
      <c r="R387" s="489">
        <v>6.77</v>
      </c>
      <c r="S387" s="33" t="s">
        <v>448</v>
      </c>
      <c r="T387" s="82">
        <f t="shared" si="36"/>
        <v>0</v>
      </c>
      <c r="U387" s="21" t="s">
        <v>948</v>
      </c>
      <c r="V387" s="21" t="s">
        <v>1077</v>
      </c>
      <c r="W387" s="85"/>
      <c r="X387" s="136">
        <v>70172000</v>
      </c>
    </row>
    <row r="388" spans="1:24" ht="72" customHeight="1">
      <c r="A388" s="559"/>
      <c r="B388" s="43">
        <v>106171</v>
      </c>
      <c r="C388" s="22" t="s">
        <v>1442</v>
      </c>
      <c r="D388" s="36" t="s">
        <v>245</v>
      </c>
      <c r="E388" s="21">
        <v>1</v>
      </c>
      <c r="F388" s="412" t="s">
        <v>393</v>
      </c>
      <c r="G388" s="24" t="s">
        <v>662</v>
      </c>
      <c r="H388" s="21" t="s">
        <v>240</v>
      </c>
      <c r="I388" s="105" t="s">
        <v>595</v>
      </c>
      <c r="J388" s="97"/>
      <c r="K388" s="240"/>
      <c r="L388" s="58">
        <v>0.3</v>
      </c>
      <c r="M388" s="67">
        <v>12</v>
      </c>
      <c r="N388" s="67">
        <v>12</v>
      </c>
      <c r="O388" s="67">
        <v>15</v>
      </c>
      <c r="P388" s="32">
        <v>0.00216</v>
      </c>
      <c r="Q388" s="197">
        <f t="shared" si="37"/>
        <v>0</v>
      </c>
      <c r="R388" s="489">
        <v>19.73</v>
      </c>
      <c r="S388" s="33" t="s">
        <v>448</v>
      </c>
      <c r="T388" s="82">
        <f t="shared" si="36"/>
        <v>0</v>
      </c>
      <c r="U388" s="21" t="s">
        <v>632</v>
      </c>
      <c r="V388" s="21" t="s">
        <v>1077</v>
      </c>
      <c r="W388" s="85"/>
      <c r="X388" s="136">
        <v>39239000</v>
      </c>
    </row>
    <row r="389" spans="1:24" ht="68.25" customHeight="1">
      <c r="A389" s="559"/>
      <c r="B389" s="43">
        <v>106172</v>
      </c>
      <c r="C389" s="22" t="s">
        <v>1446</v>
      </c>
      <c r="D389" s="36" t="s">
        <v>245</v>
      </c>
      <c r="E389" s="21">
        <v>1</v>
      </c>
      <c r="F389" s="412" t="s">
        <v>394</v>
      </c>
      <c r="G389" s="24" t="s">
        <v>662</v>
      </c>
      <c r="H389" s="21" t="s">
        <v>240</v>
      </c>
      <c r="I389" s="105" t="s">
        <v>595</v>
      </c>
      <c r="J389" s="97"/>
      <c r="K389" s="240"/>
      <c r="L389" s="58">
        <v>0.3</v>
      </c>
      <c r="M389" s="67">
        <v>12</v>
      </c>
      <c r="N389" s="67">
        <v>12</v>
      </c>
      <c r="O389" s="67">
        <v>15</v>
      </c>
      <c r="P389" s="32">
        <v>0.00216</v>
      </c>
      <c r="Q389" s="197">
        <f t="shared" si="37"/>
        <v>0</v>
      </c>
      <c r="R389" s="489">
        <v>11.75</v>
      </c>
      <c r="S389" s="33" t="s">
        <v>448</v>
      </c>
      <c r="T389" s="82">
        <f t="shared" si="36"/>
        <v>0</v>
      </c>
      <c r="U389" s="21" t="s">
        <v>633</v>
      </c>
      <c r="V389" s="21" t="s">
        <v>1077</v>
      </c>
      <c r="W389" s="85"/>
      <c r="X389" s="136">
        <v>39239000</v>
      </c>
    </row>
    <row r="390" spans="1:24" ht="62.25" customHeight="1">
      <c r="A390" s="559"/>
      <c r="B390" s="43">
        <v>106173</v>
      </c>
      <c r="C390" s="22" t="s">
        <v>1445</v>
      </c>
      <c r="D390" s="36" t="s">
        <v>245</v>
      </c>
      <c r="E390" s="21">
        <v>1</v>
      </c>
      <c r="F390" s="412" t="s">
        <v>395</v>
      </c>
      <c r="G390" s="24" t="s">
        <v>662</v>
      </c>
      <c r="H390" s="21" t="s">
        <v>240</v>
      </c>
      <c r="I390" s="105" t="s">
        <v>595</v>
      </c>
      <c r="J390" s="97"/>
      <c r="K390" s="240"/>
      <c r="L390" s="58">
        <v>0.3</v>
      </c>
      <c r="M390" s="67">
        <v>12</v>
      </c>
      <c r="N390" s="67">
        <v>12</v>
      </c>
      <c r="O390" s="67">
        <v>15</v>
      </c>
      <c r="P390" s="32">
        <v>0.00216</v>
      </c>
      <c r="Q390" s="197">
        <f t="shared" si="37"/>
        <v>0</v>
      </c>
      <c r="R390" s="489">
        <v>8.63</v>
      </c>
      <c r="S390" s="33" t="s">
        <v>448</v>
      </c>
      <c r="T390" s="82">
        <f t="shared" si="36"/>
        <v>0</v>
      </c>
      <c r="U390" s="21" t="s">
        <v>634</v>
      </c>
      <c r="V390" s="21" t="s">
        <v>1077</v>
      </c>
      <c r="W390" s="85"/>
      <c r="X390" s="136">
        <v>39239000</v>
      </c>
    </row>
    <row r="391" spans="1:24" ht="66" customHeight="1">
      <c r="A391" s="559"/>
      <c r="B391" s="43">
        <v>106174</v>
      </c>
      <c r="C391" s="22" t="s">
        <v>1444</v>
      </c>
      <c r="D391" s="36" t="s">
        <v>245</v>
      </c>
      <c r="E391" s="21">
        <v>1</v>
      </c>
      <c r="F391" s="412" t="s">
        <v>396</v>
      </c>
      <c r="G391" s="24" t="s">
        <v>662</v>
      </c>
      <c r="H391" s="21" t="s">
        <v>240</v>
      </c>
      <c r="I391" s="105" t="s">
        <v>595</v>
      </c>
      <c r="J391" s="97"/>
      <c r="K391" s="240"/>
      <c r="L391" s="58">
        <v>0.3</v>
      </c>
      <c r="M391" s="67">
        <v>12</v>
      </c>
      <c r="N391" s="67">
        <v>12</v>
      </c>
      <c r="O391" s="67">
        <v>15</v>
      </c>
      <c r="P391" s="32">
        <v>0.00216</v>
      </c>
      <c r="Q391" s="197">
        <f t="shared" si="37"/>
        <v>0</v>
      </c>
      <c r="R391" s="489">
        <v>5.34</v>
      </c>
      <c r="S391" s="33" t="s">
        <v>448</v>
      </c>
      <c r="T391" s="82">
        <f t="shared" si="36"/>
        <v>0</v>
      </c>
      <c r="U391" s="21" t="s">
        <v>635</v>
      </c>
      <c r="V391" s="21" t="s">
        <v>1077</v>
      </c>
      <c r="W391" s="85"/>
      <c r="X391" s="136">
        <v>39239000</v>
      </c>
    </row>
    <row r="392" spans="1:24" ht="69.75" customHeight="1">
      <c r="A392" s="559"/>
      <c r="B392" s="43">
        <v>106175</v>
      </c>
      <c r="C392" s="22" t="s">
        <v>1443</v>
      </c>
      <c r="D392" s="36" t="s">
        <v>245</v>
      </c>
      <c r="E392" s="21">
        <v>1</v>
      </c>
      <c r="F392" s="412" t="s">
        <v>397</v>
      </c>
      <c r="G392" s="24" t="s">
        <v>662</v>
      </c>
      <c r="H392" s="21" t="s">
        <v>240</v>
      </c>
      <c r="I392" s="105" t="s">
        <v>595</v>
      </c>
      <c r="J392" s="97"/>
      <c r="K392" s="240"/>
      <c r="L392" s="58">
        <v>0.3</v>
      </c>
      <c r="M392" s="67">
        <v>12</v>
      </c>
      <c r="N392" s="67">
        <v>12</v>
      </c>
      <c r="O392" s="67">
        <v>15</v>
      </c>
      <c r="P392" s="32">
        <v>0.00216</v>
      </c>
      <c r="Q392" s="197">
        <f t="shared" si="37"/>
        <v>0</v>
      </c>
      <c r="R392" s="489">
        <v>4.68</v>
      </c>
      <c r="S392" s="33" t="s">
        <v>448</v>
      </c>
      <c r="T392" s="82">
        <f t="shared" si="36"/>
        <v>0</v>
      </c>
      <c r="U392" s="21" t="s">
        <v>636</v>
      </c>
      <c r="V392" s="21" t="s">
        <v>1077</v>
      </c>
      <c r="W392" s="85"/>
      <c r="X392" s="136">
        <v>39239000</v>
      </c>
    </row>
    <row r="393" spans="1:24" ht="39.75" customHeight="1">
      <c r="A393" s="559"/>
      <c r="B393" s="43">
        <v>106176</v>
      </c>
      <c r="C393" s="22" t="s">
        <v>109</v>
      </c>
      <c r="D393" s="36" t="s">
        <v>245</v>
      </c>
      <c r="E393" s="21">
        <v>1</v>
      </c>
      <c r="F393" s="412" t="s">
        <v>398</v>
      </c>
      <c r="G393" s="24" t="s">
        <v>662</v>
      </c>
      <c r="H393" s="21" t="s">
        <v>240</v>
      </c>
      <c r="I393" s="105" t="s">
        <v>595</v>
      </c>
      <c r="J393" s="97"/>
      <c r="K393" s="240"/>
      <c r="L393" s="58">
        <v>1</v>
      </c>
      <c r="M393" s="67">
        <v>25</v>
      </c>
      <c r="N393" s="67">
        <v>25</v>
      </c>
      <c r="O393" s="67">
        <v>40</v>
      </c>
      <c r="P393" s="32">
        <v>0.025</v>
      </c>
      <c r="Q393" s="197">
        <f t="shared" si="37"/>
        <v>0</v>
      </c>
      <c r="R393" s="489">
        <v>57.9</v>
      </c>
      <c r="S393" s="33" t="s">
        <v>448</v>
      </c>
      <c r="T393" s="82">
        <f aca="true" t="shared" si="42" ref="T393:T438">IF(S393="USD",R393*K393,R393*K393*1.25)</f>
        <v>0</v>
      </c>
      <c r="U393" s="21" t="s">
        <v>949</v>
      </c>
      <c r="V393" s="21" t="s">
        <v>1077</v>
      </c>
      <c r="W393" s="85"/>
      <c r="X393" s="136">
        <v>70172000</v>
      </c>
    </row>
    <row r="394" spans="1:24" ht="69.75" customHeight="1">
      <c r="A394" s="559"/>
      <c r="B394" s="43">
        <v>106177</v>
      </c>
      <c r="C394" s="22" t="s">
        <v>110</v>
      </c>
      <c r="D394" s="36" t="s">
        <v>245</v>
      </c>
      <c r="E394" s="21">
        <v>1</v>
      </c>
      <c r="F394" s="412" t="s">
        <v>1569</v>
      </c>
      <c r="G394" s="24" t="s">
        <v>662</v>
      </c>
      <c r="H394" s="21" t="s">
        <v>240</v>
      </c>
      <c r="I394" s="136" t="s">
        <v>595</v>
      </c>
      <c r="J394" s="97"/>
      <c r="K394" s="240"/>
      <c r="L394" s="58">
        <v>1</v>
      </c>
      <c r="M394" s="67">
        <v>25</v>
      </c>
      <c r="N394" s="67">
        <v>25</v>
      </c>
      <c r="O394" s="67">
        <v>40</v>
      </c>
      <c r="P394" s="32">
        <v>0.025</v>
      </c>
      <c r="Q394" s="197">
        <f t="shared" si="37"/>
        <v>0</v>
      </c>
      <c r="R394" s="489">
        <v>8.9</v>
      </c>
      <c r="S394" s="33" t="s">
        <v>448</v>
      </c>
      <c r="T394" s="40">
        <f t="shared" si="42"/>
        <v>0</v>
      </c>
      <c r="U394" s="21" t="s">
        <v>950</v>
      </c>
      <c r="V394" s="21" t="s">
        <v>1077</v>
      </c>
      <c r="W394" s="85"/>
      <c r="X394" s="136">
        <v>70172000</v>
      </c>
    </row>
    <row r="395" spans="1:24" ht="66.75" customHeight="1">
      <c r="A395" s="559"/>
      <c r="B395" s="43">
        <v>106178</v>
      </c>
      <c r="C395" s="22" t="s">
        <v>111</v>
      </c>
      <c r="D395" s="36" t="s">
        <v>245</v>
      </c>
      <c r="E395" s="21">
        <v>1</v>
      </c>
      <c r="F395" s="412" t="s">
        <v>1570</v>
      </c>
      <c r="G395" s="24" t="s">
        <v>662</v>
      </c>
      <c r="H395" s="21" t="s">
        <v>240</v>
      </c>
      <c r="I395" s="105" t="s">
        <v>595</v>
      </c>
      <c r="J395" s="97"/>
      <c r="K395" s="240"/>
      <c r="L395" s="58">
        <v>0.6</v>
      </c>
      <c r="M395" s="67">
        <v>9</v>
      </c>
      <c r="N395" s="67">
        <v>9</v>
      </c>
      <c r="O395" s="67">
        <v>24</v>
      </c>
      <c r="P395" s="32">
        <v>0.001944</v>
      </c>
      <c r="Q395" s="197">
        <f t="shared" si="37"/>
        <v>0</v>
      </c>
      <c r="R395" s="489">
        <v>2.74</v>
      </c>
      <c r="S395" s="33" t="s">
        <v>448</v>
      </c>
      <c r="T395" s="82">
        <f t="shared" si="42"/>
        <v>0</v>
      </c>
      <c r="U395" s="21" t="s">
        <v>951</v>
      </c>
      <c r="V395" s="21" t="s">
        <v>1077</v>
      </c>
      <c r="W395" s="85"/>
      <c r="X395" s="136">
        <v>70172000</v>
      </c>
    </row>
    <row r="396" spans="1:24" ht="68.25" customHeight="1">
      <c r="A396" s="559"/>
      <c r="B396" s="43">
        <v>106179</v>
      </c>
      <c r="C396" s="22" t="s">
        <v>112</v>
      </c>
      <c r="D396" s="36" t="s">
        <v>245</v>
      </c>
      <c r="E396" s="21">
        <v>1</v>
      </c>
      <c r="F396" s="412" t="s">
        <v>1571</v>
      </c>
      <c r="G396" s="24" t="s">
        <v>662</v>
      </c>
      <c r="H396" s="21" t="s">
        <v>240</v>
      </c>
      <c r="I396" s="105" t="s">
        <v>595</v>
      </c>
      <c r="J396" s="97"/>
      <c r="K396" s="240"/>
      <c r="L396" s="58">
        <v>3.9</v>
      </c>
      <c r="M396" s="67">
        <v>46</v>
      </c>
      <c r="N396" s="67">
        <v>19</v>
      </c>
      <c r="O396" s="67">
        <v>21</v>
      </c>
      <c r="P396" s="32">
        <v>0.018354</v>
      </c>
      <c r="Q396" s="197">
        <f t="shared" si="37"/>
        <v>0</v>
      </c>
      <c r="R396" s="489">
        <v>2.46</v>
      </c>
      <c r="S396" s="33" t="s">
        <v>448</v>
      </c>
      <c r="T396" s="82">
        <f t="shared" si="42"/>
        <v>0</v>
      </c>
      <c r="U396" s="21" t="s">
        <v>952</v>
      </c>
      <c r="V396" s="21" t="s">
        <v>1077</v>
      </c>
      <c r="W396" s="85"/>
      <c r="X396" s="136">
        <v>70172000</v>
      </c>
    </row>
    <row r="397" spans="1:24" ht="37.5" customHeight="1">
      <c r="A397" s="559"/>
      <c r="B397" s="43">
        <v>106183</v>
      </c>
      <c r="C397" s="22" t="s">
        <v>55</v>
      </c>
      <c r="D397" s="36" t="s">
        <v>245</v>
      </c>
      <c r="E397" s="21">
        <v>1</v>
      </c>
      <c r="F397" s="412" t="s">
        <v>55</v>
      </c>
      <c r="G397" s="24" t="s">
        <v>662</v>
      </c>
      <c r="H397" s="21" t="s">
        <v>240</v>
      </c>
      <c r="I397" s="105" t="s">
        <v>595</v>
      </c>
      <c r="J397" s="97"/>
      <c r="K397" s="240"/>
      <c r="L397" s="58">
        <v>0.3</v>
      </c>
      <c r="M397" s="67">
        <v>16</v>
      </c>
      <c r="N397" s="67">
        <v>16</v>
      </c>
      <c r="O397" s="67">
        <v>19</v>
      </c>
      <c r="P397" s="32">
        <v>0.004864</v>
      </c>
      <c r="Q397" s="197">
        <f t="shared" si="37"/>
        <v>0</v>
      </c>
      <c r="R397" s="489">
        <v>6.34</v>
      </c>
      <c r="S397" s="33" t="s">
        <v>448</v>
      </c>
      <c r="T397" s="82">
        <f t="shared" si="42"/>
        <v>0</v>
      </c>
      <c r="U397" s="21" t="s">
        <v>954</v>
      </c>
      <c r="V397" s="21" t="s">
        <v>1077</v>
      </c>
      <c r="W397" s="85"/>
      <c r="X397" s="136">
        <v>70172000</v>
      </c>
    </row>
    <row r="398" spans="1:24" ht="36.75" customHeight="1">
      <c r="A398" s="559"/>
      <c r="B398" s="43">
        <v>106184</v>
      </c>
      <c r="C398" s="22" t="s">
        <v>428</v>
      </c>
      <c r="D398" s="36" t="s">
        <v>245</v>
      </c>
      <c r="E398" s="21">
        <v>1</v>
      </c>
      <c r="F398" s="412" t="s">
        <v>56</v>
      </c>
      <c r="G398" s="24" t="s">
        <v>662</v>
      </c>
      <c r="H398" s="21" t="s">
        <v>240</v>
      </c>
      <c r="I398" s="105" t="s">
        <v>595</v>
      </c>
      <c r="J398" s="97"/>
      <c r="K398" s="240"/>
      <c r="L398" s="58">
        <v>0.3</v>
      </c>
      <c r="M398" s="67">
        <v>13</v>
      </c>
      <c r="N398" s="67">
        <v>13</v>
      </c>
      <c r="O398" s="67">
        <v>15</v>
      </c>
      <c r="P398" s="32">
        <v>0.002535</v>
      </c>
      <c r="Q398" s="197">
        <f t="shared" si="37"/>
        <v>0</v>
      </c>
      <c r="R398" s="489">
        <v>3.79</v>
      </c>
      <c r="S398" s="33" t="s">
        <v>448</v>
      </c>
      <c r="T398" s="82">
        <f t="shared" si="42"/>
        <v>0</v>
      </c>
      <c r="U398" s="21" t="s">
        <v>955</v>
      </c>
      <c r="V398" s="21" t="s">
        <v>1077</v>
      </c>
      <c r="W398" s="85"/>
      <c r="X398" s="136">
        <v>70172000</v>
      </c>
    </row>
    <row r="399" spans="1:24" ht="36.75" customHeight="1">
      <c r="A399" s="559"/>
      <c r="B399" s="43">
        <v>106185</v>
      </c>
      <c r="C399" s="22" t="s">
        <v>429</v>
      </c>
      <c r="D399" s="36" t="s">
        <v>245</v>
      </c>
      <c r="E399" s="21">
        <v>1</v>
      </c>
      <c r="F399" s="412" t="s">
        <v>57</v>
      </c>
      <c r="G399" s="24" t="s">
        <v>662</v>
      </c>
      <c r="H399" s="21" t="s">
        <v>240</v>
      </c>
      <c r="I399" s="105" t="s">
        <v>595</v>
      </c>
      <c r="J399" s="97"/>
      <c r="K399" s="240"/>
      <c r="L399" s="58">
        <v>0.2</v>
      </c>
      <c r="M399" s="67">
        <v>11</v>
      </c>
      <c r="N399" s="67">
        <v>11</v>
      </c>
      <c r="O399" s="67">
        <v>13</v>
      </c>
      <c r="P399" s="32">
        <v>0.001573</v>
      </c>
      <c r="Q399" s="197">
        <f t="shared" si="37"/>
        <v>0</v>
      </c>
      <c r="R399" s="489">
        <v>2.61</v>
      </c>
      <c r="S399" s="33" t="s">
        <v>448</v>
      </c>
      <c r="T399" s="82">
        <f t="shared" si="42"/>
        <v>0</v>
      </c>
      <c r="U399" s="21" t="s">
        <v>956</v>
      </c>
      <c r="V399" s="21" t="s">
        <v>1077</v>
      </c>
      <c r="W399" s="85"/>
      <c r="X399" s="136">
        <v>70172000</v>
      </c>
    </row>
    <row r="400" spans="1:24" ht="36.75" customHeight="1">
      <c r="A400" s="559"/>
      <c r="B400" s="43">
        <v>106186</v>
      </c>
      <c r="C400" s="22" t="s">
        <v>430</v>
      </c>
      <c r="D400" s="36" t="s">
        <v>245</v>
      </c>
      <c r="E400" s="21">
        <v>1</v>
      </c>
      <c r="F400" s="412" t="s">
        <v>58</v>
      </c>
      <c r="G400" s="24" t="s">
        <v>662</v>
      </c>
      <c r="H400" s="21" t="s">
        <v>240</v>
      </c>
      <c r="I400" s="105" t="s">
        <v>595</v>
      </c>
      <c r="J400" s="97"/>
      <c r="K400" s="240"/>
      <c r="L400" s="58">
        <v>0.2</v>
      </c>
      <c r="M400" s="67">
        <v>9</v>
      </c>
      <c r="N400" s="67">
        <v>9</v>
      </c>
      <c r="O400" s="67">
        <v>10</v>
      </c>
      <c r="P400" s="32">
        <v>0.00081</v>
      </c>
      <c r="Q400" s="197">
        <f t="shared" si="37"/>
        <v>0</v>
      </c>
      <c r="R400" s="489">
        <v>1.77</v>
      </c>
      <c r="S400" s="33" t="s">
        <v>448</v>
      </c>
      <c r="T400" s="82">
        <f t="shared" si="42"/>
        <v>0</v>
      </c>
      <c r="U400" s="21" t="s">
        <v>957</v>
      </c>
      <c r="V400" s="21" t="s">
        <v>1077</v>
      </c>
      <c r="W400" s="85"/>
      <c r="X400" s="136">
        <v>70172000</v>
      </c>
    </row>
    <row r="401" spans="1:24" ht="35.25" customHeight="1">
      <c r="A401" s="559"/>
      <c r="B401" s="43">
        <v>106187</v>
      </c>
      <c r="C401" s="22" t="s">
        <v>431</v>
      </c>
      <c r="D401" s="36" t="s">
        <v>245</v>
      </c>
      <c r="E401" s="21">
        <v>1</v>
      </c>
      <c r="F401" s="412" t="s">
        <v>59</v>
      </c>
      <c r="G401" s="24" t="s">
        <v>662</v>
      </c>
      <c r="H401" s="21" t="s">
        <v>240</v>
      </c>
      <c r="I401" s="105" t="s">
        <v>595</v>
      </c>
      <c r="J401" s="97"/>
      <c r="K401" s="240"/>
      <c r="L401" s="58">
        <v>0.2</v>
      </c>
      <c r="M401" s="67">
        <v>7</v>
      </c>
      <c r="N401" s="67">
        <v>7</v>
      </c>
      <c r="O401" s="67">
        <v>8</v>
      </c>
      <c r="P401" s="32">
        <v>0.000392</v>
      </c>
      <c r="Q401" s="197">
        <f t="shared" si="37"/>
        <v>0</v>
      </c>
      <c r="R401" s="489">
        <v>1.54</v>
      </c>
      <c r="S401" s="33" t="s">
        <v>448</v>
      </c>
      <c r="T401" s="82">
        <f t="shared" si="42"/>
        <v>0</v>
      </c>
      <c r="U401" s="21" t="s">
        <v>958</v>
      </c>
      <c r="V401" s="21" t="s">
        <v>1077</v>
      </c>
      <c r="W401" s="85"/>
      <c r="X401" s="136">
        <v>70172000</v>
      </c>
    </row>
    <row r="402" spans="1:24" ht="64.5" customHeight="1">
      <c r="A402" s="559"/>
      <c r="B402" s="43">
        <v>106188</v>
      </c>
      <c r="C402" s="22" t="s">
        <v>195</v>
      </c>
      <c r="D402" s="36" t="s">
        <v>245</v>
      </c>
      <c r="E402" s="21">
        <v>1</v>
      </c>
      <c r="F402" s="412" t="s">
        <v>399</v>
      </c>
      <c r="G402" s="24" t="s">
        <v>662</v>
      </c>
      <c r="H402" s="21" t="s">
        <v>240</v>
      </c>
      <c r="I402" s="105" t="s">
        <v>595</v>
      </c>
      <c r="J402" s="97"/>
      <c r="K402" s="240"/>
      <c r="L402" s="58">
        <v>0.2</v>
      </c>
      <c r="M402" s="67">
        <v>15</v>
      </c>
      <c r="N402" s="67">
        <v>15</v>
      </c>
      <c r="O402" s="67">
        <v>20</v>
      </c>
      <c r="P402" s="32">
        <v>0.0045</v>
      </c>
      <c r="Q402" s="197">
        <f t="shared" si="37"/>
        <v>0</v>
      </c>
      <c r="R402" s="489">
        <v>12.66</v>
      </c>
      <c r="S402" s="33" t="s">
        <v>448</v>
      </c>
      <c r="T402" s="82">
        <f t="shared" si="42"/>
        <v>0</v>
      </c>
      <c r="U402" s="21" t="s">
        <v>959</v>
      </c>
      <c r="V402" s="21" t="s">
        <v>1077</v>
      </c>
      <c r="W402" s="85"/>
      <c r="X402" s="136">
        <v>70172000</v>
      </c>
    </row>
    <row r="403" spans="1:24" ht="64.5" customHeight="1">
      <c r="A403" s="559"/>
      <c r="B403" s="43">
        <v>106189</v>
      </c>
      <c r="C403" s="22" t="s">
        <v>196</v>
      </c>
      <c r="D403" s="36" t="s">
        <v>245</v>
      </c>
      <c r="E403" s="21">
        <v>1</v>
      </c>
      <c r="F403" s="412" t="s">
        <v>400</v>
      </c>
      <c r="G403" s="24" t="s">
        <v>662</v>
      </c>
      <c r="H403" s="21" t="s">
        <v>240</v>
      </c>
      <c r="I403" s="105" t="s">
        <v>595</v>
      </c>
      <c r="J403" s="97"/>
      <c r="K403" s="240"/>
      <c r="L403" s="58">
        <v>0.2</v>
      </c>
      <c r="M403" s="67">
        <v>15</v>
      </c>
      <c r="N403" s="67">
        <v>15</v>
      </c>
      <c r="O403" s="67">
        <v>20</v>
      </c>
      <c r="P403" s="32">
        <v>0.0045</v>
      </c>
      <c r="Q403" s="197">
        <f t="shared" si="37"/>
        <v>0</v>
      </c>
      <c r="R403" s="489">
        <v>21.75</v>
      </c>
      <c r="S403" s="33" t="s">
        <v>448</v>
      </c>
      <c r="T403" s="82">
        <f t="shared" si="42"/>
        <v>0</v>
      </c>
      <c r="U403" s="21" t="s">
        <v>960</v>
      </c>
      <c r="V403" s="21" t="s">
        <v>1077</v>
      </c>
      <c r="W403" s="85"/>
      <c r="X403" s="136">
        <v>70172000</v>
      </c>
    </row>
    <row r="404" spans="1:24" ht="69" customHeight="1">
      <c r="A404" s="559"/>
      <c r="B404" s="43">
        <v>106190</v>
      </c>
      <c r="C404" s="22" t="s">
        <v>197</v>
      </c>
      <c r="D404" s="36" t="s">
        <v>245</v>
      </c>
      <c r="E404" s="21">
        <v>1</v>
      </c>
      <c r="F404" s="412" t="s">
        <v>401</v>
      </c>
      <c r="G404" s="24" t="s">
        <v>662</v>
      </c>
      <c r="H404" s="21" t="s">
        <v>240</v>
      </c>
      <c r="I404" s="105" t="s">
        <v>595</v>
      </c>
      <c r="J404" s="97"/>
      <c r="K404" s="240"/>
      <c r="L404" s="58">
        <v>0.2</v>
      </c>
      <c r="M404" s="67">
        <v>20</v>
      </c>
      <c r="N404" s="67">
        <v>20</v>
      </c>
      <c r="O404" s="67">
        <v>25</v>
      </c>
      <c r="P404" s="32">
        <v>0.01</v>
      </c>
      <c r="Q404" s="197">
        <f t="shared" si="37"/>
        <v>0</v>
      </c>
      <c r="R404" s="489">
        <v>35.66</v>
      </c>
      <c r="S404" s="33" t="s">
        <v>448</v>
      </c>
      <c r="T404" s="82">
        <f t="shared" si="42"/>
        <v>0</v>
      </c>
      <c r="U404" s="21" t="s">
        <v>961</v>
      </c>
      <c r="V404" s="21" t="s">
        <v>1077</v>
      </c>
      <c r="W404" s="85"/>
      <c r="X404" s="136">
        <v>70172000</v>
      </c>
    </row>
    <row r="405" spans="1:24" ht="62.25" customHeight="1">
      <c r="A405" s="559"/>
      <c r="B405" s="43">
        <v>106191</v>
      </c>
      <c r="C405" s="22" t="s">
        <v>198</v>
      </c>
      <c r="D405" s="36" t="s">
        <v>245</v>
      </c>
      <c r="E405" s="21">
        <v>1</v>
      </c>
      <c r="F405" s="412" t="s">
        <v>402</v>
      </c>
      <c r="G405" s="24" t="s">
        <v>662</v>
      </c>
      <c r="H405" s="21" t="s">
        <v>240</v>
      </c>
      <c r="I405" s="105" t="s">
        <v>595</v>
      </c>
      <c r="J405" s="97"/>
      <c r="K405" s="240"/>
      <c r="L405" s="58">
        <v>0.2</v>
      </c>
      <c r="M405" s="67">
        <v>20</v>
      </c>
      <c r="N405" s="67">
        <v>20</v>
      </c>
      <c r="O405" s="67">
        <v>25</v>
      </c>
      <c r="P405" s="32">
        <v>0.01</v>
      </c>
      <c r="Q405" s="197">
        <f t="shared" si="37"/>
        <v>0</v>
      </c>
      <c r="R405" s="489">
        <v>59.41</v>
      </c>
      <c r="S405" s="33" t="s">
        <v>448</v>
      </c>
      <c r="T405" s="82">
        <f t="shared" si="42"/>
        <v>0</v>
      </c>
      <c r="U405" s="21" t="s">
        <v>962</v>
      </c>
      <c r="V405" s="21" t="s">
        <v>1077</v>
      </c>
      <c r="W405" s="85"/>
      <c r="X405" s="136">
        <v>70172000</v>
      </c>
    </row>
    <row r="406" spans="1:24" ht="39.75" customHeight="1">
      <c r="A406" s="559"/>
      <c r="B406" s="43">
        <v>106192</v>
      </c>
      <c r="C406" s="22" t="s">
        <v>194</v>
      </c>
      <c r="D406" s="36" t="s">
        <v>245</v>
      </c>
      <c r="E406" s="21">
        <v>1</v>
      </c>
      <c r="F406" s="412" t="s">
        <v>403</v>
      </c>
      <c r="G406" s="24" t="s">
        <v>662</v>
      </c>
      <c r="H406" s="21" t="s">
        <v>240</v>
      </c>
      <c r="I406" s="105" t="s">
        <v>595</v>
      </c>
      <c r="J406" s="97"/>
      <c r="K406" s="240"/>
      <c r="L406" s="58">
        <v>0.2</v>
      </c>
      <c r="M406" s="67">
        <v>17</v>
      </c>
      <c r="N406" s="67">
        <v>15</v>
      </c>
      <c r="O406" s="67">
        <v>19</v>
      </c>
      <c r="P406" s="32">
        <v>0.004845</v>
      </c>
      <c r="Q406" s="197">
        <f t="shared" si="37"/>
        <v>0</v>
      </c>
      <c r="R406" s="489">
        <v>5.82</v>
      </c>
      <c r="S406" s="33" t="s">
        <v>448</v>
      </c>
      <c r="T406" s="82">
        <f t="shared" si="42"/>
        <v>0</v>
      </c>
      <c r="U406" s="21" t="s">
        <v>963</v>
      </c>
      <c r="V406" s="21" t="s">
        <v>1077</v>
      </c>
      <c r="W406" s="85"/>
      <c r="X406" s="136">
        <v>70172000</v>
      </c>
    </row>
    <row r="407" spans="1:24" ht="55.5" customHeight="1">
      <c r="A407" s="559"/>
      <c r="B407" s="43">
        <v>106193</v>
      </c>
      <c r="C407" s="22" t="s">
        <v>113</v>
      </c>
      <c r="D407" s="36" t="s">
        <v>245</v>
      </c>
      <c r="E407" s="21">
        <v>1</v>
      </c>
      <c r="F407" s="412" t="s">
        <v>404</v>
      </c>
      <c r="G407" s="24" t="s">
        <v>662</v>
      </c>
      <c r="H407" s="21" t="s">
        <v>240</v>
      </c>
      <c r="I407" s="105" t="s">
        <v>595</v>
      </c>
      <c r="J407" s="97"/>
      <c r="K407" s="240"/>
      <c r="L407" s="58">
        <v>0.8</v>
      </c>
      <c r="M407" s="67">
        <v>16</v>
      </c>
      <c r="N407" s="67">
        <v>16</v>
      </c>
      <c r="O407" s="67">
        <v>35</v>
      </c>
      <c r="P407" s="32">
        <v>0.00896</v>
      </c>
      <c r="Q407" s="197">
        <f t="shared" si="37"/>
        <v>0</v>
      </c>
      <c r="R407" s="489">
        <v>29.46</v>
      </c>
      <c r="S407" s="33" t="s">
        <v>448</v>
      </c>
      <c r="T407" s="82">
        <f t="shared" si="42"/>
        <v>0</v>
      </c>
      <c r="U407" s="21" t="s">
        <v>964</v>
      </c>
      <c r="V407" s="21" t="s">
        <v>1077</v>
      </c>
      <c r="W407" s="85"/>
      <c r="X407" s="136">
        <v>70172000</v>
      </c>
    </row>
    <row r="408" spans="1:24" ht="48.75" customHeight="1">
      <c r="A408" s="559"/>
      <c r="B408" s="43">
        <v>106194</v>
      </c>
      <c r="C408" s="22" t="s">
        <v>114</v>
      </c>
      <c r="D408" s="36" t="s">
        <v>245</v>
      </c>
      <c r="E408" s="21">
        <v>1</v>
      </c>
      <c r="F408" s="412" t="s">
        <v>405</v>
      </c>
      <c r="G408" s="24" t="s">
        <v>662</v>
      </c>
      <c r="H408" s="21" t="s">
        <v>240</v>
      </c>
      <c r="I408" s="105" t="s">
        <v>595</v>
      </c>
      <c r="J408" s="97"/>
      <c r="K408" s="240"/>
      <c r="L408" s="58">
        <v>0.5</v>
      </c>
      <c r="M408" s="140">
        <v>11.5</v>
      </c>
      <c r="N408" s="140">
        <v>11.5</v>
      </c>
      <c r="O408" s="140">
        <v>27.5</v>
      </c>
      <c r="P408" s="32">
        <v>0.003636875</v>
      </c>
      <c r="Q408" s="197">
        <f t="shared" si="37"/>
        <v>0</v>
      </c>
      <c r="R408" s="489">
        <v>18.64</v>
      </c>
      <c r="S408" s="33" t="s">
        <v>448</v>
      </c>
      <c r="T408" s="82">
        <f t="shared" si="42"/>
        <v>0</v>
      </c>
      <c r="U408" s="21" t="s">
        <v>965</v>
      </c>
      <c r="V408" s="21" t="s">
        <v>1077</v>
      </c>
      <c r="W408" s="85"/>
      <c r="X408" s="136">
        <v>70172000</v>
      </c>
    </row>
    <row r="409" spans="1:24" ht="50.25" customHeight="1">
      <c r="A409" s="559"/>
      <c r="B409" s="43">
        <v>106195</v>
      </c>
      <c r="C409" s="22" t="s">
        <v>115</v>
      </c>
      <c r="D409" s="36" t="s">
        <v>245</v>
      </c>
      <c r="E409" s="21">
        <v>1</v>
      </c>
      <c r="F409" s="412" t="s">
        <v>406</v>
      </c>
      <c r="G409" s="24" t="s">
        <v>662</v>
      </c>
      <c r="H409" s="21" t="s">
        <v>240</v>
      </c>
      <c r="I409" s="105" t="s">
        <v>595</v>
      </c>
      <c r="J409" s="97"/>
      <c r="K409" s="240"/>
      <c r="L409" s="58">
        <v>0.6</v>
      </c>
      <c r="M409" s="67">
        <v>9</v>
      </c>
      <c r="N409" s="67">
        <v>9</v>
      </c>
      <c r="O409" s="67">
        <v>24</v>
      </c>
      <c r="P409" s="32">
        <v>0.001944</v>
      </c>
      <c r="Q409" s="197">
        <f t="shared" si="37"/>
        <v>0</v>
      </c>
      <c r="R409" s="489">
        <v>17.2</v>
      </c>
      <c r="S409" s="33" t="s">
        <v>448</v>
      </c>
      <c r="T409" s="82">
        <f t="shared" si="42"/>
        <v>0</v>
      </c>
      <c r="U409" s="21" t="s">
        <v>966</v>
      </c>
      <c r="V409" s="21" t="s">
        <v>1077</v>
      </c>
      <c r="W409" s="85"/>
      <c r="X409" s="136">
        <v>70172000</v>
      </c>
    </row>
    <row r="410" spans="1:24" ht="49.5" customHeight="1">
      <c r="A410" s="559"/>
      <c r="B410" s="43">
        <v>106196</v>
      </c>
      <c r="C410" s="22" t="s">
        <v>116</v>
      </c>
      <c r="D410" s="36" t="s">
        <v>245</v>
      </c>
      <c r="E410" s="21">
        <v>1</v>
      </c>
      <c r="F410" s="412" t="s">
        <v>407</v>
      </c>
      <c r="G410" s="24" t="s">
        <v>662</v>
      </c>
      <c r="H410" s="21" t="s">
        <v>240</v>
      </c>
      <c r="I410" s="105" t="s">
        <v>595</v>
      </c>
      <c r="J410" s="97"/>
      <c r="K410" s="240"/>
      <c r="L410" s="58">
        <v>0.6</v>
      </c>
      <c r="M410" s="67">
        <v>12</v>
      </c>
      <c r="N410" s="67">
        <v>12</v>
      </c>
      <c r="O410" s="67">
        <v>28</v>
      </c>
      <c r="P410" s="32">
        <v>0.004032</v>
      </c>
      <c r="Q410" s="197">
        <f t="shared" si="37"/>
        <v>0</v>
      </c>
      <c r="R410" s="489">
        <v>14.68</v>
      </c>
      <c r="S410" s="33" t="s">
        <v>448</v>
      </c>
      <c r="T410" s="82">
        <f t="shared" si="42"/>
        <v>0</v>
      </c>
      <c r="U410" s="21" t="s">
        <v>967</v>
      </c>
      <c r="V410" s="21" t="s">
        <v>1077</v>
      </c>
      <c r="W410" s="85"/>
      <c r="X410" s="136">
        <v>70172000</v>
      </c>
    </row>
    <row r="411" spans="1:24" ht="46.5" customHeight="1">
      <c r="A411" s="559"/>
      <c r="B411" s="43">
        <v>106197</v>
      </c>
      <c r="C411" s="22" t="s">
        <v>117</v>
      </c>
      <c r="D411" s="36" t="s">
        <v>245</v>
      </c>
      <c r="E411" s="21">
        <v>1</v>
      </c>
      <c r="F411" s="412" t="s">
        <v>408</v>
      </c>
      <c r="G411" s="24" t="s">
        <v>662</v>
      </c>
      <c r="H411" s="21" t="s">
        <v>240</v>
      </c>
      <c r="I411" s="105" t="s">
        <v>595</v>
      </c>
      <c r="J411" s="97"/>
      <c r="K411" s="240"/>
      <c r="L411" s="58">
        <v>0.2</v>
      </c>
      <c r="M411" s="67">
        <v>18</v>
      </c>
      <c r="N411" s="67">
        <v>10</v>
      </c>
      <c r="O411" s="67">
        <v>8</v>
      </c>
      <c r="P411" s="32">
        <v>0.00144</v>
      </c>
      <c r="Q411" s="197">
        <f t="shared" si="37"/>
        <v>0</v>
      </c>
      <c r="R411" s="489">
        <v>10.21</v>
      </c>
      <c r="S411" s="33" t="s">
        <v>448</v>
      </c>
      <c r="T411" s="82">
        <f t="shared" si="42"/>
        <v>0</v>
      </c>
      <c r="U411" s="21" t="s">
        <v>968</v>
      </c>
      <c r="V411" s="21" t="s">
        <v>1077</v>
      </c>
      <c r="W411" s="85"/>
      <c r="X411" s="136">
        <v>70172000</v>
      </c>
    </row>
    <row r="412" spans="1:24" ht="48" customHeight="1">
      <c r="A412" s="559"/>
      <c r="B412" s="43">
        <v>106198</v>
      </c>
      <c r="C412" s="22" t="s">
        <v>118</v>
      </c>
      <c r="D412" s="36" t="s">
        <v>245</v>
      </c>
      <c r="E412" s="21">
        <v>1</v>
      </c>
      <c r="F412" s="412" t="s">
        <v>279</v>
      </c>
      <c r="G412" s="24" t="s">
        <v>662</v>
      </c>
      <c r="H412" s="21" t="s">
        <v>240</v>
      </c>
      <c r="I412" s="105" t="s">
        <v>595</v>
      </c>
      <c r="J412" s="97"/>
      <c r="K412" s="240"/>
      <c r="L412" s="58">
        <v>0.4</v>
      </c>
      <c r="M412" s="67">
        <v>10</v>
      </c>
      <c r="N412" s="67">
        <v>10</v>
      </c>
      <c r="O412" s="67">
        <v>20</v>
      </c>
      <c r="P412" s="32">
        <v>0.002</v>
      </c>
      <c r="Q412" s="197">
        <f t="shared" si="37"/>
        <v>0</v>
      </c>
      <c r="R412" s="489">
        <v>7.48</v>
      </c>
      <c r="S412" s="33" t="s">
        <v>448</v>
      </c>
      <c r="T412" s="82">
        <f t="shared" si="42"/>
        <v>0</v>
      </c>
      <c r="U412" s="21" t="s">
        <v>637</v>
      </c>
      <c r="V412" s="21" t="s">
        <v>1077</v>
      </c>
      <c r="W412" s="85"/>
      <c r="X412" s="136">
        <v>70172000</v>
      </c>
    </row>
    <row r="413" spans="1:24" ht="47.25" customHeight="1">
      <c r="A413" s="559"/>
      <c r="B413" s="43">
        <v>106199</v>
      </c>
      <c r="C413" s="22" t="s">
        <v>119</v>
      </c>
      <c r="D413" s="36" t="s">
        <v>245</v>
      </c>
      <c r="E413" s="21">
        <v>1</v>
      </c>
      <c r="F413" s="412" t="s">
        <v>280</v>
      </c>
      <c r="G413" s="24" t="s">
        <v>662</v>
      </c>
      <c r="H413" s="21" t="s">
        <v>240</v>
      </c>
      <c r="I413" s="105" t="s">
        <v>595</v>
      </c>
      <c r="J413" s="97"/>
      <c r="K413" s="240"/>
      <c r="L413" s="58">
        <v>0.1</v>
      </c>
      <c r="M413" s="67">
        <v>5</v>
      </c>
      <c r="N413" s="67">
        <v>5</v>
      </c>
      <c r="O413" s="140">
        <v>12.5</v>
      </c>
      <c r="P413" s="32">
        <v>0.0003125</v>
      </c>
      <c r="Q413" s="197">
        <f t="shared" si="37"/>
        <v>0</v>
      </c>
      <c r="R413" s="489">
        <v>6.66</v>
      </c>
      <c r="S413" s="33" t="s">
        <v>448</v>
      </c>
      <c r="T413" s="82">
        <f t="shared" si="42"/>
        <v>0</v>
      </c>
      <c r="U413" s="21" t="s">
        <v>638</v>
      </c>
      <c r="V413" s="21" t="s">
        <v>1077</v>
      </c>
      <c r="W413" s="85"/>
      <c r="X413" s="136">
        <v>70172000</v>
      </c>
    </row>
    <row r="414" spans="1:24" ht="50.25" customHeight="1" thickBot="1">
      <c r="A414" s="560"/>
      <c r="B414" s="218">
        <v>106200</v>
      </c>
      <c r="C414" s="219" t="s">
        <v>120</v>
      </c>
      <c r="D414" s="220" t="s">
        <v>245</v>
      </c>
      <c r="E414" s="153">
        <v>1</v>
      </c>
      <c r="F414" s="413" t="s">
        <v>281</v>
      </c>
      <c r="G414" s="288" t="s">
        <v>662</v>
      </c>
      <c r="H414" s="153" t="s">
        <v>240</v>
      </c>
      <c r="I414" s="225" t="s">
        <v>595</v>
      </c>
      <c r="J414" s="221"/>
      <c r="K414" s="257"/>
      <c r="L414" s="222">
        <v>0.1</v>
      </c>
      <c r="M414" s="307">
        <v>4.5</v>
      </c>
      <c r="N414" s="307">
        <v>4.5</v>
      </c>
      <c r="O414" s="289">
        <v>12</v>
      </c>
      <c r="P414" s="224">
        <v>0.000243</v>
      </c>
      <c r="Q414" s="205">
        <f t="shared" si="37"/>
        <v>0</v>
      </c>
      <c r="R414" s="495">
        <v>6.66</v>
      </c>
      <c r="S414" s="134" t="s">
        <v>448</v>
      </c>
      <c r="T414" s="135">
        <f t="shared" si="42"/>
        <v>0</v>
      </c>
      <c r="U414" s="153" t="s">
        <v>639</v>
      </c>
      <c r="V414" s="153" t="s">
        <v>1077</v>
      </c>
      <c r="W414" s="225"/>
      <c r="X414" s="182">
        <v>70172000</v>
      </c>
    </row>
    <row r="415" spans="1:24" ht="39.75" customHeight="1">
      <c r="A415" s="561" t="s">
        <v>1590</v>
      </c>
      <c r="B415" s="63">
        <v>106108</v>
      </c>
      <c r="C415" s="29" t="s">
        <v>66</v>
      </c>
      <c r="D415" s="36" t="s">
        <v>245</v>
      </c>
      <c r="E415" s="35">
        <v>1</v>
      </c>
      <c r="F415" s="410" t="s">
        <v>244</v>
      </c>
      <c r="G415" s="117" t="s">
        <v>662</v>
      </c>
      <c r="H415" s="35" t="s">
        <v>240</v>
      </c>
      <c r="I415" s="105" t="s">
        <v>595</v>
      </c>
      <c r="J415" s="109"/>
      <c r="K415" s="248"/>
      <c r="L415" s="101">
        <v>37</v>
      </c>
      <c r="M415" s="137">
        <v>35</v>
      </c>
      <c r="N415" s="137">
        <v>68</v>
      </c>
      <c r="O415" s="137">
        <v>90</v>
      </c>
      <c r="P415" s="56">
        <v>0.2142</v>
      </c>
      <c r="Q415" s="209">
        <f aca="true" t="shared" si="43" ref="Q415:Q435">P415*K415</f>
        <v>0</v>
      </c>
      <c r="R415" s="487">
        <v>617.5</v>
      </c>
      <c r="S415" s="133" t="s">
        <v>448</v>
      </c>
      <c r="T415" s="82">
        <f t="shared" si="42"/>
        <v>0</v>
      </c>
      <c r="U415" s="35" t="s">
        <v>890</v>
      </c>
      <c r="V415" s="35" t="s">
        <v>1077</v>
      </c>
      <c r="W415" s="100"/>
      <c r="X415" s="368">
        <v>73269098</v>
      </c>
    </row>
    <row r="416" spans="1:24" ht="49.5" customHeight="1">
      <c r="A416" s="562"/>
      <c r="B416" s="43">
        <v>106109</v>
      </c>
      <c r="C416" s="22" t="s">
        <v>426</v>
      </c>
      <c r="D416" s="36" t="s">
        <v>245</v>
      </c>
      <c r="E416" s="21">
        <v>1</v>
      </c>
      <c r="F416" s="412" t="s">
        <v>1293</v>
      </c>
      <c r="G416" s="24" t="s">
        <v>662</v>
      </c>
      <c r="H416" s="21" t="s">
        <v>240</v>
      </c>
      <c r="I416" s="105" t="s">
        <v>595</v>
      </c>
      <c r="J416" s="97"/>
      <c r="K416" s="240"/>
      <c r="L416" s="58">
        <v>0.9</v>
      </c>
      <c r="M416" s="67">
        <v>40</v>
      </c>
      <c r="N416" s="67">
        <v>19</v>
      </c>
      <c r="O416" s="67">
        <v>15</v>
      </c>
      <c r="P416" s="32">
        <v>0.0114</v>
      </c>
      <c r="Q416" s="197">
        <f t="shared" si="43"/>
        <v>0</v>
      </c>
      <c r="R416" s="489">
        <v>65.61</v>
      </c>
      <c r="S416" s="33" t="s">
        <v>448</v>
      </c>
      <c r="T416" s="82">
        <f t="shared" si="42"/>
        <v>0</v>
      </c>
      <c r="U416" s="21" t="s">
        <v>893</v>
      </c>
      <c r="V416" s="21" t="s">
        <v>1077</v>
      </c>
      <c r="W416" s="85"/>
      <c r="X416" s="136">
        <v>73269098</v>
      </c>
    </row>
    <row r="417" spans="1:24" ht="48.75" customHeight="1">
      <c r="A417" s="562"/>
      <c r="B417" s="43">
        <v>106110</v>
      </c>
      <c r="C417" s="22" t="s">
        <v>427</v>
      </c>
      <c r="D417" s="36" t="s">
        <v>245</v>
      </c>
      <c r="E417" s="21">
        <v>1</v>
      </c>
      <c r="F417" s="412" t="s">
        <v>1294</v>
      </c>
      <c r="G417" s="24" t="s">
        <v>662</v>
      </c>
      <c r="H417" s="21" t="s">
        <v>240</v>
      </c>
      <c r="I417" s="105" t="s">
        <v>595</v>
      </c>
      <c r="J417" s="97"/>
      <c r="K417" s="240"/>
      <c r="L417" s="58">
        <v>0.5</v>
      </c>
      <c r="M417" s="67">
        <v>80</v>
      </c>
      <c r="N417" s="67">
        <v>80</v>
      </c>
      <c r="O417" s="67">
        <v>43</v>
      </c>
      <c r="P417" s="32">
        <v>0.2752</v>
      </c>
      <c r="Q417" s="197">
        <f t="shared" si="43"/>
        <v>0</v>
      </c>
      <c r="R417" s="489">
        <v>96.58</v>
      </c>
      <c r="S417" s="33" t="s">
        <v>448</v>
      </c>
      <c r="T417" s="82">
        <f t="shared" si="42"/>
        <v>0</v>
      </c>
      <c r="U417" s="21" t="s">
        <v>894</v>
      </c>
      <c r="V417" s="21" t="s">
        <v>1077</v>
      </c>
      <c r="W417" s="85"/>
      <c r="X417" s="136">
        <v>73269098</v>
      </c>
    </row>
    <row r="418" spans="1:24" ht="31.5" customHeight="1">
      <c r="A418" s="562"/>
      <c r="B418" s="43">
        <v>106111</v>
      </c>
      <c r="C418" s="22" t="s">
        <v>160</v>
      </c>
      <c r="D418" s="36" t="s">
        <v>245</v>
      </c>
      <c r="E418" s="21">
        <v>1</v>
      </c>
      <c r="F418" s="412" t="s">
        <v>1410</v>
      </c>
      <c r="G418" s="24" t="s">
        <v>662</v>
      </c>
      <c r="H418" s="21" t="s">
        <v>240</v>
      </c>
      <c r="I418" s="105" t="s">
        <v>595</v>
      </c>
      <c r="J418" s="97"/>
      <c r="K418" s="240"/>
      <c r="L418" s="58">
        <v>0.05</v>
      </c>
      <c r="M418" s="67">
        <v>3</v>
      </c>
      <c r="N418" s="67">
        <v>3</v>
      </c>
      <c r="O418" s="67">
        <v>1</v>
      </c>
      <c r="P418" s="32">
        <v>9E-06</v>
      </c>
      <c r="Q418" s="197">
        <f t="shared" si="43"/>
        <v>0</v>
      </c>
      <c r="R418" s="489">
        <v>7</v>
      </c>
      <c r="S418" s="33" t="s">
        <v>448</v>
      </c>
      <c r="T418" s="82">
        <f t="shared" si="42"/>
        <v>0</v>
      </c>
      <c r="U418" s="21" t="s">
        <v>895</v>
      </c>
      <c r="V418" s="21" t="s">
        <v>1077</v>
      </c>
      <c r="W418" s="85"/>
      <c r="X418" s="136">
        <v>73269098</v>
      </c>
    </row>
    <row r="419" spans="1:24" ht="57" customHeight="1">
      <c r="A419" s="562"/>
      <c r="B419" s="43">
        <v>106112</v>
      </c>
      <c r="C419" s="22" t="s">
        <v>89</v>
      </c>
      <c r="D419" s="36" t="s">
        <v>245</v>
      </c>
      <c r="E419" s="21">
        <v>1</v>
      </c>
      <c r="F419" s="412" t="s">
        <v>270</v>
      </c>
      <c r="G419" s="24" t="s">
        <v>662</v>
      </c>
      <c r="H419" s="21" t="s">
        <v>240</v>
      </c>
      <c r="I419" s="105" t="s">
        <v>595</v>
      </c>
      <c r="J419" s="97" t="s">
        <v>1380</v>
      </c>
      <c r="K419" s="240"/>
      <c r="L419" s="58">
        <v>35</v>
      </c>
      <c r="M419" s="67">
        <v>17</v>
      </c>
      <c r="N419" s="67">
        <v>17</v>
      </c>
      <c r="O419" s="67">
        <v>99</v>
      </c>
      <c r="P419" s="32">
        <v>0.028611</v>
      </c>
      <c r="Q419" s="197">
        <f t="shared" si="43"/>
        <v>0</v>
      </c>
      <c r="R419" s="489">
        <v>179</v>
      </c>
      <c r="S419" s="33" t="s">
        <v>448</v>
      </c>
      <c r="T419" s="82">
        <f t="shared" si="42"/>
        <v>0</v>
      </c>
      <c r="U419" s="21" t="s">
        <v>992</v>
      </c>
      <c r="V419" s="21" t="s">
        <v>1077</v>
      </c>
      <c r="W419" s="85"/>
      <c r="X419" s="136">
        <v>39269097</v>
      </c>
    </row>
    <row r="420" spans="1:24" ht="39.75" customHeight="1">
      <c r="A420" s="562"/>
      <c r="B420" s="39">
        <v>106360</v>
      </c>
      <c r="C420" s="22" t="s">
        <v>3</v>
      </c>
      <c r="D420" s="36" t="s">
        <v>245</v>
      </c>
      <c r="E420" s="20">
        <v>1</v>
      </c>
      <c r="F420" s="412" t="s">
        <v>1411</v>
      </c>
      <c r="G420" s="24" t="s">
        <v>662</v>
      </c>
      <c r="H420" s="21" t="s">
        <v>240</v>
      </c>
      <c r="I420" s="105" t="s">
        <v>595</v>
      </c>
      <c r="J420" s="97"/>
      <c r="K420" s="240"/>
      <c r="L420" s="58">
        <v>5.3</v>
      </c>
      <c r="M420" s="67">
        <v>67</v>
      </c>
      <c r="N420" s="67">
        <v>11</v>
      </c>
      <c r="O420" s="67">
        <v>9</v>
      </c>
      <c r="P420" s="32">
        <v>0.006633</v>
      </c>
      <c r="Q420" s="197">
        <f t="shared" si="43"/>
        <v>0</v>
      </c>
      <c r="R420" s="489">
        <v>84</v>
      </c>
      <c r="S420" s="33" t="s">
        <v>448</v>
      </c>
      <c r="T420" s="82">
        <f t="shared" si="42"/>
        <v>0</v>
      </c>
      <c r="U420" s="21" t="s">
        <v>896</v>
      </c>
      <c r="V420" s="21" t="s">
        <v>1077</v>
      </c>
      <c r="W420" s="85"/>
      <c r="X420" s="136">
        <v>76072099</v>
      </c>
    </row>
    <row r="421" spans="1:24" ht="39.75" customHeight="1">
      <c r="A421" s="562"/>
      <c r="B421" s="39">
        <v>106363</v>
      </c>
      <c r="C421" s="22" t="s">
        <v>5</v>
      </c>
      <c r="D421" s="36" t="s">
        <v>245</v>
      </c>
      <c r="E421" s="20" t="s">
        <v>1831</v>
      </c>
      <c r="F421" s="412" t="s">
        <v>358</v>
      </c>
      <c r="G421" s="24" t="s">
        <v>662</v>
      </c>
      <c r="H421" s="21" t="s">
        <v>240</v>
      </c>
      <c r="I421" s="105" t="s">
        <v>595</v>
      </c>
      <c r="J421" s="97"/>
      <c r="K421" s="240"/>
      <c r="L421" s="58">
        <v>0.1</v>
      </c>
      <c r="M421" s="67">
        <v>32</v>
      </c>
      <c r="N421" s="67">
        <v>7</v>
      </c>
      <c r="O421" s="67">
        <v>2</v>
      </c>
      <c r="P421" s="32">
        <v>0.000448</v>
      </c>
      <c r="Q421" s="197">
        <f t="shared" si="43"/>
        <v>0</v>
      </c>
      <c r="R421" s="489">
        <v>12.74</v>
      </c>
      <c r="S421" s="33" t="s">
        <v>448</v>
      </c>
      <c r="T421" s="82">
        <f t="shared" si="42"/>
        <v>0</v>
      </c>
      <c r="U421" s="21" t="s">
        <v>897</v>
      </c>
      <c r="V421" s="21" t="s">
        <v>1077</v>
      </c>
      <c r="W421" s="85"/>
      <c r="X421" s="136">
        <v>96039099</v>
      </c>
    </row>
    <row r="422" spans="1:24" ht="39.75" customHeight="1">
      <c r="A422" s="562"/>
      <c r="B422" s="39">
        <v>106364</v>
      </c>
      <c r="C422" s="22" t="s">
        <v>898</v>
      </c>
      <c r="D422" s="36" t="s">
        <v>245</v>
      </c>
      <c r="E422" s="20">
        <v>1</v>
      </c>
      <c r="F422" s="412" t="s">
        <v>359</v>
      </c>
      <c r="G422" s="24" t="s">
        <v>662</v>
      </c>
      <c r="H422" s="21" t="s">
        <v>240</v>
      </c>
      <c r="I422" s="105" t="s">
        <v>595</v>
      </c>
      <c r="J422" s="97"/>
      <c r="K422" s="240"/>
      <c r="L422" s="58">
        <v>0.02</v>
      </c>
      <c r="M422" s="67">
        <v>48</v>
      </c>
      <c r="N422" s="67">
        <v>8</v>
      </c>
      <c r="O422" s="67">
        <v>48</v>
      </c>
      <c r="P422" s="32">
        <v>0.018432</v>
      </c>
      <c r="Q422" s="197">
        <f t="shared" si="43"/>
        <v>0</v>
      </c>
      <c r="R422" s="489">
        <v>5.54</v>
      </c>
      <c r="S422" s="33" t="s">
        <v>448</v>
      </c>
      <c r="T422" s="82">
        <f t="shared" si="42"/>
        <v>0</v>
      </c>
      <c r="U422" s="21" t="s">
        <v>899</v>
      </c>
      <c r="V422" s="21" t="s">
        <v>1077</v>
      </c>
      <c r="W422" s="85"/>
      <c r="X422" s="136">
        <v>96039099</v>
      </c>
    </row>
    <row r="423" spans="1:24" ht="64.5" customHeight="1">
      <c r="A423" s="562"/>
      <c r="B423" s="39">
        <v>106379</v>
      </c>
      <c r="C423" s="22" t="s">
        <v>12</v>
      </c>
      <c r="D423" s="36" t="s">
        <v>245</v>
      </c>
      <c r="E423" s="20" t="s">
        <v>1841</v>
      </c>
      <c r="F423" s="420" t="s">
        <v>365</v>
      </c>
      <c r="G423" s="24" t="s">
        <v>662</v>
      </c>
      <c r="H423" s="21" t="s">
        <v>240</v>
      </c>
      <c r="I423" s="105" t="s">
        <v>595</v>
      </c>
      <c r="J423" s="97"/>
      <c r="K423" s="240"/>
      <c r="L423" s="58">
        <v>12</v>
      </c>
      <c r="M423" s="67">
        <v>27</v>
      </c>
      <c r="N423" s="67">
        <v>18.5</v>
      </c>
      <c r="O423" s="67">
        <v>23</v>
      </c>
      <c r="P423" s="32">
        <v>0.0114885</v>
      </c>
      <c r="Q423" s="197">
        <f t="shared" si="43"/>
        <v>0</v>
      </c>
      <c r="R423" s="489">
        <v>13.3</v>
      </c>
      <c r="S423" s="33" t="s">
        <v>448</v>
      </c>
      <c r="T423" s="82">
        <f t="shared" si="42"/>
        <v>0</v>
      </c>
      <c r="U423" s="21" t="s">
        <v>905</v>
      </c>
      <c r="V423" s="21" t="s">
        <v>1080</v>
      </c>
      <c r="W423" s="85"/>
      <c r="X423" s="136">
        <v>34022090</v>
      </c>
    </row>
    <row r="424" spans="1:24" ht="39.75" customHeight="1">
      <c r="A424" s="562"/>
      <c r="B424" s="39">
        <v>106380</v>
      </c>
      <c r="C424" s="22" t="s">
        <v>13</v>
      </c>
      <c r="D424" s="36" t="s">
        <v>245</v>
      </c>
      <c r="E424" s="20" t="s">
        <v>1724</v>
      </c>
      <c r="F424" s="420" t="s">
        <v>366</v>
      </c>
      <c r="G424" s="24" t="s">
        <v>662</v>
      </c>
      <c r="H424" s="21" t="s">
        <v>240</v>
      </c>
      <c r="I424" s="136" t="s">
        <v>317</v>
      </c>
      <c r="J424" s="97"/>
      <c r="K424" s="240"/>
      <c r="L424" s="58">
        <v>1.5</v>
      </c>
      <c r="M424" s="67">
        <v>11</v>
      </c>
      <c r="N424" s="67">
        <v>6</v>
      </c>
      <c r="O424" s="140">
        <v>24.5</v>
      </c>
      <c r="P424" s="32">
        <v>0.001617</v>
      </c>
      <c r="Q424" s="197">
        <f t="shared" si="43"/>
        <v>0</v>
      </c>
      <c r="R424" s="489">
        <v>12.52</v>
      </c>
      <c r="S424" s="33" t="s">
        <v>448</v>
      </c>
      <c r="T424" s="82">
        <f t="shared" si="42"/>
        <v>0</v>
      </c>
      <c r="U424" s="21" t="s">
        <v>906</v>
      </c>
      <c r="V424" s="21" t="s">
        <v>1080</v>
      </c>
      <c r="W424" s="85" t="s">
        <v>1475</v>
      </c>
      <c r="X424" s="136">
        <v>34029090</v>
      </c>
    </row>
    <row r="425" spans="1:24" ht="123" customHeight="1">
      <c r="A425" s="562"/>
      <c r="B425" s="43">
        <v>106150</v>
      </c>
      <c r="C425" s="22" t="s">
        <v>90</v>
      </c>
      <c r="D425" s="36" t="s">
        <v>245</v>
      </c>
      <c r="E425" s="21">
        <v>1</v>
      </c>
      <c r="F425" s="412" t="s">
        <v>276</v>
      </c>
      <c r="G425" s="24" t="s">
        <v>662</v>
      </c>
      <c r="H425" s="21" t="s">
        <v>240</v>
      </c>
      <c r="I425" s="105" t="s">
        <v>595</v>
      </c>
      <c r="J425" s="97"/>
      <c r="K425" s="240"/>
      <c r="L425" s="58">
        <v>3</v>
      </c>
      <c r="M425" s="67">
        <v>30</v>
      </c>
      <c r="N425" s="67">
        <v>30</v>
      </c>
      <c r="O425" s="67">
        <v>40</v>
      </c>
      <c r="P425" s="32">
        <v>0.036</v>
      </c>
      <c r="Q425" s="197">
        <f t="shared" si="43"/>
        <v>0</v>
      </c>
      <c r="R425" s="489">
        <v>210.69</v>
      </c>
      <c r="S425" s="33" t="s">
        <v>448</v>
      </c>
      <c r="T425" s="82">
        <f t="shared" si="42"/>
        <v>0</v>
      </c>
      <c r="U425" s="21" t="s">
        <v>979</v>
      </c>
      <c r="V425" s="21" t="s">
        <v>1077</v>
      </c>
      <c r="W425" s="85"/>
      <c r="X425" s="136">
        <v>70172000</v>
      </c>
    </row>
    <row r="426" spans="1:24" ht="141.75" customHeight="1">
      <c r="A426" s="562"/>
      <c r="B426" s="43">
        <v>106151</v>
      </c>
      <c r="C426" s="22" t="s">
        <v>91</v>
      </c>
      <c r="D426" s="36" t="s">
        <v>245</v>
      </c>
      <c r="E426" s="21">
        <v>1</v>
      </c>
      <c r="F426" s="412" t="s">
        <v>421</v>
      </c>
      <c r="G426" s="24" t="s">
        <v>662</v>
      </c>
      <c r="H426" s="21" t="s">
        <v>240</v>
      </c>
      <c r="I426" s="105" t="s">
        <v>595</v>
      </c>
      <c r="J426" s="97" t="s">
        <v>1666</v>
      </c>
      <c r="K426" s="240"/>
      <c r="L426" s="58">
        <v>2.3</v>
      </c>
      <c r="M426" s="67">
        <v>18</v>
      </c>
      <c r="N426" s="67">
        <v>16</v>
      </c>
      <c r="O426" s="67">
        <v>93</v>
      </c>
      <c r="P426" s="32">
        <v>0.026784</v>
      </c>
      <c r="Q426" s="197">
        <f t="shared" si="43"/>
        <v>0</v>
      </c>
      <c r="R426" s="489">
        <v>303.29</v>
      </c>
      <c r="S426" s="33" t="s">
        <v>448</v>
      </c>
      <c r="T426" s="82">
        <f t="shared" si="42"/>
        <v>0</v>
      </c>
      <c r="U426" s="21" t="s">
        <v>980</v>
      </c>
      <c r="V426" s="21" t="s">
        <v>1077</v>
      </c>
      <c r="W426" s="85"/>
      <c r="X426" s="136">
        <v>70172000</v>
      </c>
    </row>
    <row r="427" spans="1:24" ht="47.25" customHeight="1">
      <c r="A427" s="562"/>
      <c r="B427" s="43">
        <v>106153</v>
      </c>
      <c r="C427" s="22" t="s">
        <v>31</v>
      </c>
      <c r="D427" s="36" t="s">
        <v>245</v>
      </c>
      <c r="E427" s="21">
        <v>1</v>
      </c>
      <c r="F427" s="412" t="s">
        <v>31</v>
      </c>
      <c r="G427" s="24" t="s">
        <v>662</v>
      </c>
      <c r="H427" s="21" t="s">
        <v>240</v>
      </c>
      <c r="I427" s="105" t="s">
        <v>595</v>
      </c>
      <c r="J427" s="97" t="s">
        <v>1667</v>
      </c>
      <c r="K427" s="240"/>
      <c r="L427" s="58">
        <v>0.5</v>
      </c>
      <c r="M427" s="67">
        <v>30</v>
      </c>
      <c r="N427" s="67">
        <v>30</v>
      </c>
      <c r="O427" s="67">
        <v>7</v>
      </c>
      <c r="P427" s="32">
        <v>0.0063</v>
      </c>
      <c r="Q427" s="197">
        <f t="shared" si="43"/>
        <v>0</v>
      </c>
      <c r="R427" s="489">
        <v>20.12</v>
      </c>
      <c r="S427" s="33" t="s">
        <v>448</v>
      </c>
      <c r="T427" s="82">
        <f t="shared" si="42"/>
        <v>0</v>
      </c>
      <c r="U427" s="21" t="s">
        <v>981</v>
      </c>
      <c r="V427" s="21" t="s">
        <v>1077</v>
      </c>
      <c r="W427" s="85"/>
      <c r="X427" s="136">
        <v>39239000</v>
      </c>
    </row>
    <row r="428" spans="1:24" ht="39.75" customHeight="1">
      <c r="A428" s="562"/>
      <c r="B428" s="43">
        <v>106154</v>
      </c>
      <c r="C428" s="22" t="s">
        <v>1895</v>
      </c>
      <c r="D428" s="36" t="s">
        <v>245</v>
      </c>
      <c r="E428" s="21" t="s">
        <v>172</v>
      </c>
      <c r="F428" s="412" t="s">
        <v>278</v>
      </c>
      <c r="G428" s="24" t="s">
        <v>662</v>
      </c>
      <c r="H428" s="21" t="s">
        <v>240</v>
      </c>
      <c r="I428" s="105" t="s">
        <v>595</v>
      </c>
      <c r="J428" s="97"/>
      <c r="K428" s="240"/>
      <c r="L428" s="58">
        <v>1</v>
      </c>
      <c r="M428" s="67">
        <v>20</v>
      </c>
      <c r="N428" s="67">
        <v>15</v>
      </c>
      <c r="O428" s="67">
        <v>25</v>
      </c>
      <c r="P428" s="32">
        <v>0.0075</v>
      </c>
      <c r="Q428" s="197">
        <f t="shared" si="43"/>
        <v>0</v>
      </c>
      <c r="R428" s="489">
        <v>55.25</v>
      </c>
      <c r="S428" s="33" t="s">
        <v>448</v>
      </c>
      <c r="T428" s="82">
        <f t="shared" si="42"/>
        <v>0</v>
      </c>
      <c r="U428" s="21" t="s">
        <v>982</v>
      </c>
      <c r="V428" s="21" t="s">
        <v>1077</v>
      </c>
      <c r="W428" s="85"/>
      <c r="X428" s="136">
        <v>38249097</v>
      </c>
    </row>
    <row r="429" spans="1:24" ht="39.75" customHeight="1">
      <c r="A429" s="562"/>
      <c r="B429" s="43">
        <v>106155</v>
      </c>
      <c r="C429" s="22" t="s">
        <v>47</v>
      </c>
      <c r="D429" s="36" t="s">
        <v>245</v>
      </c>
      <c r="E429" s="21">
        <v>1</v>
      </c>
      <c r="F429" s="412" t="s">
        <v>384</v>
      </c>
      <c r="G429" s="24" t="s">
        <v>662</v>
      </c>
      <c r="H429" s="21" t="s">
        <v>240</v>
      </c>
      <c r="I429" s="105" t="s">
        <v>595</v>
      </c>
      <c r="J429" s="97"/>
      <c r="K429" s="240"/>
      <c r="L429" s="58">
        <v>0.5</v>
      </c>
      <c r="M429" s="67">
        <v>12</v>
      </c>
      <c r="N429" s="67">
        <v>12</v>
      </c>
      <c r="O429" s="67">
        <v>16</v>
      </c>
      <c r="P429" s="32">
        <v>0.002304</v>
      </c>
      <c r="Q429" s="197">
        <f t="shared" si="43"/>
        <v>0</v>
      </c>
      <c r="R429" s="489">
        <v>35.27</v>
      </c>
      <c r="S429" s="33" t="s">
        <v>448</v>
      </c>
      <c r="T429" s="82">
        <f t="shared" si="42"/>
        <v>0</v>
      </c>
      <c r="U429" s="21" t="s">
        <v>983</v>
      </c>
      <c r="V429" s="21" t="s">
        <v>1077</v>
      </c>
      <c r="W429" s="85"/>
      <c r="X429" s="136">
        <v>84198998</v>
      </c>
    </row>
    <row r="430" spans="1:24" ht="39.75" customHeight="1">
      <c r="A430" s="562"/>
      <c r="B430" s="43">
        <v>106156</v>
      </c>
      <c r="C430" s="22" t="s">
        <v>48</v>
      </c>
      <c r="D430" s="36" t="s">
        <v>245</v>
      </c>
      <c r="E430" s="21">
        <v>1</v>
      </c>
      <c r="F430" s="412" t="s">
        <v>34</v>
      </c>
      <c r="G430" s="24" t="s">
        <v>662</v>
      </c>
      <c r="H430" s="21" t="s">
        <v>240</v>
      </c>
      <c r="I430" s="105" t="s">
        <v>595</v>
      </c>
      <c r="J430" s="97"/>
      <c r="K430" s="240"/>
      <c r="L430" s="58">
        <v>0.5</v>
      </c>
      <c r="M430" s="67">
        <v>17</v>
      </c>
      <c r="N430" s="67">
        <v>17</v>
      </c>
      <c r="O430" s="67">
        <v>25</v>
      </c>
      <c r="P430" s="32">
        <v>0.007225</v>
      </c>
      <c r="Q430" s="197">
        <f t="shared" si="43"/>
        <v>0</v>
      </c>
      <c r="R430" s="489">
        <v>10.45</v>
      </c>
      <c r="S430" s="33" t="s">
        <v>448</v>
      </c>
      <c r="T430" s="82">
        <f t="shared" si="42"/>
        <v>0</v>
      </c>
      <c r="U430" s="21" t="s">
        <v>984</v>
      </c>
      <c r="V430" s="21" t="s">
        <v>1077</v>
      </c>
      <c r="W430" s="85"/>
      <c r="X430" s="136">
        <v>73259990</v>
      </c>
    </row>
    <row r="431" spans="1:24" ht="45" customHeight="1">
      <c r="A431" s="562"/>
      <c r="B431" s="43">
        <v>106206</v>
      </c>
      <c r="C431" s="22" t="s">
        <v>62</v>
      </c>
      <c r="D431" s="36" t="s">
        <v>245</v>
      </c>
      <c r="E431" s="21">
        <v>1</v>
      </c>
      <c r="F431" s="412" t="s">
        <v>410</v>
      </c>
      <c r="G431" s="24" t="s">
        <v>662</v>
      </c>
      <c r="H431" s="21" t="s">
        <v>240</v>
      </c>
      <c r="I431" s="105" t="s">
        <v>595</v>
      </c>
      <c r="J431" s="97"/>
      <c r="K431" s="240"/>
      <c r="L431" s="58">
        <v>0.9</v>
      </c>
      <c r="M431" s="67">
        <v>22</v>
      </c>
      <c r="N431" s="67">
        <v>22</v>
      </c>
      <c r="O431" s="67">
        <v>24</v>
      </c>
      <c r="P431" s="32">
        <v>0.011616</v>
      </c>
      <c r="Q431" s="197">
        <f t="shared" si="43"/>
        <v>0</v>
      </c>
      <c r="R431" s="489">
        <v>14.2</v>
      </c>
      <c r="S431" s="33" t="s">
        <v>448</v>
      </c>
      <c r="T431" s="82">
        <f t="shared" si="42"/>
        <v>0</v>
      </c>
      <c r="U431" s="21" t="s">
        <v>985</v>
      </c>
      <c r="V431" s="21" t="s">
        <v>1077</v>
      </c>
      <c r="W431" s="85"/>
      <c r="X431" s="136">
        <v>70179000</v>
      </c>
    </row>
    <row r="432" spans="1:24" ht="112.5" customHeight="1">
      <c r="A432" s="562"/>
      <c r="B432" s="43">
        <v>106207</v>
      </c>
      <c r="C432" s="22" t="s">
        <v>122</v>
      </c>
      <c r="D432" s="36" t="s">
        <v>245</v>
      </c>
      <c r="E432" s="21">
        <v>1</v>
      </c>
      <c r="F432" s="412" t="s">
        <v>411</v>
      </c>
      <c r="G432" s="24" t="s">
        <v>662</v>
      </c>
      <c r="H432" s="21" t="s">
        <v>240</v>
      </c>
      <c r="I432" s="105" t="s">
        <v>595</v>
      </c>
      <c r="J432" s="97"/>
      <c r="K432" s="240"/>
      <c r="L432" s="58">
        <v>0.6</v>
      </c>
      <c r="M432" s="67">
        <v>20</v>
      </c>
      <c r="N432" s="67">
        <v>20</v>
      </c>
      <c r="O432" s="67">
        <v>10</v>
      </c>
      <c r="P432" s="32">
        <v>0.004</v>
      </c>
      <c r="Q432" s="197">
        <f t="shared" si="43"/>
        <v>0</v>
      </c>
      <c r="R432" s="489">
        <v>18.43</v>
      </c>
      <c r="S432" s="33" t="s">
        <v>448</v>
      </c>
      <c r="T432" s="82">
        <f t="shared" si="42"/>
        <v>0</v>
      </c>
      <c r="U432" s="21" t="s">
        <v>989</v>
      </c>
      <c r="V432" s="21" t="s">
        <v>1077</v>
      </c>
      <c r="W432" s="85"/>
      <c r="X432" s="136">
        <v>90189049</v>
      </c>
    </row>
    <row r="433" spans="1:24" ht="39.75" customHeight="1">
      <c r="A433" s="562"/>
      <c r="B433" s="43">
        <v>106208</v>
      </c>
      <c r="C433" s="22" t="s">
        <v>63</v>
      </c>
      <c r="D433" s="36" t="s">
        <v>245</v>
      </c>
      <c r="E433" s="21">
        <v>1</v>
      </c>
      <c r="F433" s="412" t="s">
        <v>412</v>
      </c>
      <c r="G433" s="24" t="s">
        <v>662</v>
      </c>
      <c r="H433" s="21" t="s">
        <v>240</v>
      </c>
      <c r="I433" s="105" t="s">
        <v>595</v>
      </c>
      <c r="J433" s="97"/>
      <c r="K433" s="240"/>
      <c r="L433" s="58">
        <v>0.1</v>
      </c>
      <c r="M433" s="67">
        <v>4</v>
      </c>
      <c r="N433" s="67">
        <v>4</v>
      </c>
      <c r="O433" s="67">
        <v>15</v>
      </c>
      <c r="P433" s="32">
        <v>0.00024</v>
      </c>
      <c r="Q433" s="197">
        <f t="shared" si="43"/>
        <v>0</v>
      </c>
      <c r="R433" s="489">
        <v>1.39</v>
      </c>
      <c r="S433" s="33" t="s">
        <v>448</v>
      </c>
      <c r="T433" s="82">
        <f t="shared" si="42"/>
        <v>0</v>
      </c>
      <c r="U433" s="21" t="s">
        <v>986</v>
      </c>
      <c r="V433" s="21" t="s">
        <v>1077</v>
      </c>
      <c r="W433" s="85"/>
      <c r="X433" s="136">
        <v>82032010</v>
      </c>
    </row>
    <row r="434" spans="1:24" ht="63" customHeight="1">
      <c r="A434" s="562"/>
      <c r="B434" s="39">
        <v>106353</v>
      </c>
      <c r="C434" s="22" t="s">
        <v>28</v>
      </c>
      <c r="D434" s="36" t="s">
        <v>245</v>
      </c>
      <c r="E434" s="20" t="s">
        <v>1865</v>
      </c>
      <c r="F434" s="412" t="s">
        <v>352</v>
      </c>
      <c r="G434" s="24" t="s">
        <v>662</v>
      </c>
      <c r="H434" s="21" t="s">
        <v>240</v>
      </c>
      <c r="I434" s="105" t="s">
        <v>595</v>
      </c>
      <c r="J434" s="97"/>
      <c r="K434" s="240"/>
      <c r="L434" s="58">
        <v>0.3</v>
      </c>
      <c r="M434" s="67">
        <v>19</v>
      </c>
      <c r="N434" s="67">
        <v>19</v>
      </c>
      <c r="O434" s="67">
        <v>3</v>
      </c>
      <c r="P434" s="32">
        <v>0.001083</v>
      </c>
      <c r="Q434" s="197">
        <f t="shared" si="43"/>
        <v>0</v>
      </c>
      <c r="R434" s="489">
        <v>35.35</v>
      </c>
      <c r="S434" s="33" t="s">
        <v>448</v>
      </c>
      <c r="T434" s="82">
        <f t="shared" si="42"/>
        <v>0</v>
      </c>
      <c r="U434" s="21" t="s">
        <v>987</v>
      </c>
      <c r="V434" s="21" t="s">
        <v>1077</v>
      </c>
      <c r="W434" s="85"/>
      <c r="X434" s="136">
        <v>48232000</v>
      </c>
    </row>
    <row r="435" spans="1:24" ht="64.5" customHeight="1" thickBot="1">
      <c r="A435" s="562"/>
      <c r="B435" s="77">
        <v>106354</v>
      </c>
      <c r="C435" s="78" t="s">
        <v>29</v>
      </c>
      <c r="D435" s="121" t="s">
        <v>245</v>
      </c>
      <c r="E435" s="76" t="s">
        <v>1865</v>
      </c>
      <c r="F435" s="411" t="s">
        <v>353</v>
      </c>
      <c r="G435" s="115" t="s">
        <v>662</v>
      </c>
      <c r="H435" s="79" t="s">
        <v>240</v>
      </c>
      <c r="I435" s="105" t="s">
        <v>595</v>
      </c>
      <c r="J435" s="99"/>
      <c r="K435" s="241"/>
      <c r="L435" s="106">
        <v>0.2</v>
      </c>
      <c r="M435" s="138">
        <v>16</v>
      </c>
      <c r="N435" s="138">
        <v>16</v>
      </c>
      <c r="O435" s="138">
        <v>3</v>
      </c>
      <c r="P435" s="81">
        <v>0.000768</v>
      </c>
      <c r="Q435" s="208">
        <f t="shared" si="43"/>
        <v>0</v>
      </c>
      <c r="R435" s="493">
        <v>24.66</v>
      </c>
      <c r="S435" s="89" t="s">
        <v>448</v>
      </c>
      <c r="T435" s="82">
        <f t="shared" si="42"/>
        <v>0</v>
      </c>
      <c r="U435" s="79" t="s">
        <v>988</v>
      </c>
      <c r="V435" s="79" t="s">
        <v>1077</v>
      </c>
      <c r="W435" s="105"/>
      <c r="X435" s="308">
        <v>48232000</v>
      </c>
    </row>
    <row r="436" spans="1:24" ht="49.5" customHeight="1" thickBot="1">
      <c r="A436" s="391"/>
      <c r="B436" s="333" t="s">
        <v>1822</v>
      </c>
      <c r="C436" s="112"/>
      <c r="D436" s="113"/>
      <c r="E436" s="114"/>
      <c r="F436" s="409"/>
      <c r="G436" s="114"/>
      <c r="H436" s="114"/>
      <c r="I436" s="113"/>
      <c r="J436" s="112"/>
      <c r="K436" s="247"/>
      <c r="L436" s="114"/>
      <c r="M436" s="114"/>
      <c r="N436" s="114"/>
      <c r="O436" s="114"/>
      <c r="P436" s="114"/>
      <c r="Q436" s="114"/>
      <c r="R436" s="502"/>
      <c r="S436" s="114"/>
      <c r="T436" s="114"/>
      <c r="U436" s="113"/>
      <c r="V436" s="113"/>
      <c r="W436" s="113"/>
      <c r="X436" s="537"/>
    </row>
    <row r="437" spans="1:24" ht="203.25" customHeight="1">
      <c r="A437" s="552" t="s">
        <v>1598</v>
      </c>
      <c r="B437" s="365">
        <v>106116</v>
      </c>
      <c r="C437" s="366" t="s">
        <v>533</v>
      </c>
      <c r="D437" s="367" t="s">
        <v>245</v>
      </c>
      <c r="E437" s="367">
        <v>1</v>
      </c>
      <c r="F437" s="433" t="s">
        <v>541</v>
      </c>
      <c r="G437" s="404" t="s">
        <v>662</v>
      </c>
      <c r="H437" s="72" t="s">
        <v>1066</v>
      </c>
      <c r="I437" s="368" t="s">
        <v>595</v>
      </c>
      <c r="J437" s="183" t="s">
        <v>1384</v>
      </c>
      <c r="K437" s="254"/>
      <c r="L437" s="369">
        <v>184</v>
      </c>
      <c r="M437" s="72">
        <v>55</v>
      </c>
      <c r="N437" s="72">
        <v>78</v>
      </c>
      <c r="O437" s="72">
        <v>96</v>
      </c>
      <c r="P437" s="72">
        <v>0.41184</v>
      </c>
      <c r="Q437" s="370">
        <f aca="true" t="shared" si="44" ref="Q437:Q449">P437*K437</f>
        <v>0</v>
      </c>
      <c r="R437" s="516">
        <v>15459.12</v>
      </c>
      <c r="S437" s="123" t="s">
        <v>448</v>
      </c>
      <c r="T437" s="192">
        <f t="shared" si="42"/>
        <v>0</v>
      </c>
      <c r="U437" s="155" t="s">
        <v>761</v>
      </c>
      <c r="V437" s="36"/>
      <c r="W437" s="36"/>
      <c r="X437" s="546"/>
    </row>
    <row r="438" spans="1:24" ht="36.75" customHeight="1">
      <c r="A438" s="553"/>
      <c r="B438" s="50">
        <v>106118</v>
      </c>
      <c r="C438" s="47" t="s">
        <v>534</v>
      </c>
      <c r="D438" s="48" t="s">
        <v>245</v>
      </c>
      <c r="E438" s="48">
        <v>1</v>
      </c>
      <c r="F438" s="434" t="s">
        <v>543</v>
      </c>
      <c r="G438" s="405" t="s">
        <v>662</v>
      </c>
      <c r="H438" s="25" t="s">
        <v>1066</v>
      </c>
      <c r="I438" s="136" t="s">
        <v>595</v>
      </c>
      <c r="J438" s="184" t="s">
        <v>1668</v>
      </c>
      <c r="K438" s="255"/>
      <c r="L438" s="125">
        <v>5</v>
      </c>
      <c r="M438" s="20">
        <v>20</v>
      </c>
      <c r="N438" s="20">
        <v>20</v>
      </c>
      <c r="O438" s="20">
        <v>30</v>
      </c>
      <c r="P438" s="73">
        <v>0.012</v>
      </c>
      <c r="Q438" s="212">
        <f t="shared" si="44"/>
        <v>0</v>
      </c>
      <c r="R438" s="517">
        <v>3248.71</v>
      </c>
      <c r="S438" s="25" t="s">
        <v>448</v>
      </c>
      <c r="T438" s="191">
        <f t="shared" si="42"/>
        <v>0</v>
      </c>
      <c r="U438" s="88" t="s">
        <v>763</v>
      </c>
      <c r="V438" s="20"/>
      <c r="W438" s="21"/>
      <c r="X438" s="547"/>
    </row>
    <row r="439" spans="1:24" ht="36.75" customHeight="1">
      <c r="A439" s="553"/>
      <c r="B439" s="50">
        <v>106119</v>
      </c>
      <c r="C439" s="47" t="s">
        <v>535</v>
      </c>
      <c r="D439" s="48" t="s">
        <v>245</v>
      </c>
      <c r="E439" s="48">
        <v>1</v>
      </c>
      <c r="F439" s="434" t="s">
        <v>544</v>
      </c>
      <c r="G439" s="405" t="s">
        <v>662</v>
      </c>
      <c r="H439" s="25" t="s">
        <v>1066</v>
      </c>
      <c r="I439" s="136" t="s">
        <v>595</v>
      </c>
      <c r="J439" s="184" t="s">
        <v>1668</v>
      </c>
      <c r="K439" s="255"/>
      <c r="L439" s="125">
        <v>1.5</v>
      </c>
      <c r="M439" s="20">
        <v>40</v>
      </c>
      <c r="N439" s="20">
        <v>40</v>
      </c>
      <c r="O439" s="20">
        <v>40</v>
      </c>
      <c r="P439" s="73">
        <v>0.064</v>
      </c>
      <c r="Q439" s="212">
        <f t="shared" si="44"/>
        <v>0</v>
      </c>
      <c r="R439" s="517">
        <v>287.13</v>
      </c>
      <c r="S439" s="25" t="s">
        <v>448</v>
      </c>
      <c r="T439" s="191">
        <f aca="true" t="shared" si="45" ref="T439:T496">IF(S439="USD",R439*K439,R439*K439*1.25)</f>
        <v>0</v>
      </c>
      <c r="U439" s="88" t="s">
        <v>764</v>
      </c>
      <c r="V439" s="20"/>
      <c r="W439" s="21"/>
      <c r="X439" s="547"/>
    </row>
    <row r="440" spans="1:24" ht="33.75" customHeight="1">
      <c r="A440" s="553"/>
      <c r="B440" s="50">
        <v>106120</v>
      </c>
      <c r="C440" s="47" t="s">
        <v>537</v>
      </c>
      <c r="D440" s="48" t="s">
        <v>245</v>
      </c>
      <c r="E440" s="48">
        <v>1</v>
      </c>
      <c r="F440" s="434" t="s">
        <v>545</v>
      </c>
      <c r="G440" s="405" t="s">
        <v>662</v>
      </c>
      <c r="H440" s="25" t="s">
        <v>1066</v>
      </c>
      <c r="I440" s="136" t="s">
        <v>595</v>
      </c>
      <c r="J440" s="184" t="s">
        <v>1668</v>
      </c>
      <c r="K440" s="255"/>
      <c r="L440" s="125">
        <v>3</v>
      </c>
      <c r="M440" s="20">
        <v>40</v>
      </c>
      <c r="N440" s="20">
        <v>40</v>
      </c>
      <c r="O440" s="20">
        <v>40</v>
      </c>
      <c r="P440" s="73">
        <v>0.064</v>
      </c>
      <c r="Q440" s="212">
        <f t="shared" si="44"/>
        <v>0</v>
      </c>
      <c r="R440" s="517">
        <v>1043.44</v>
      </c>
      <c r="S440" s="25" t="s">
        <v>448</v>
      </c>
      <c r="T440" s="191">
        <f t="shared" si="45"/>
        <v>0</v>
      </c>
      <c r="U440" s="88" t="s">
        <v>765</v>
      </c>
      <c r="V440" s="20"/>
      <c r="W440" s="21"/>
      <c r="X440" s="547"/>
    </row>
    <row r="441" spans="1:24" ht="36" customHeight="1">
      <c r="A441" s="553"/>
      <c r="B441" s="50">
        <v>106121</v>
      </c>
      <c r="C441" s="47" t="s">
        <v>525</v>
      </c>
      <c r="D441" s="48" t="s">
        <v>245</v>
      </c>
      <c r="E441" s="62">
        <v>1</v>
      </c>
      <c r="F441" s="434" t="s">
        <v>546</v>
      </c>
      <c r="G441" s="405" t="s">
        <v>662</v>
      </c>
      <c r="H441" s="25" t="s">
        <v>1066</v>
      </c>
      <c r="I441" s="136" t="s">
        <v>595</v>
      </c>
      <c r="J441" s="184" t="s">
        <v>1668</v>
      </c>
      <c r="K441" s="255"/>
      <c r="L441" s="125">
        <v>2</v>
      </c>
      <c r="M441" s="20">
        <v>30</v>
      </c>
      <c r="N441" s="20">
        <v>30</v>
      </c>
      <c r="O441" s="20">
        <v>40</v>
      </c>
      <c r="P441" s="73">
        <v>0.036</v>
      </c>
      <c r="Q441" s="212">
        <f t="shared" si="44"/>
        <v>0</v>
      </c>
      <c r="R441" s="517">
        <v>1346.85</v>
      </c>
      <c r="S441" s="25" t="s">
        <v>448</v>
      </c>
      <c r="T441" s="191">
        <f t="shared" si="45"/>
        <v>0</v>
      </c>
      <c r="U441" s="88" t="s">
        <v>766</v>
      </c>
      <c r="V441" s="20"/>
      <c r="W441" s="21"/>
      <c r="X441" s="547"/>
    </row>
    <row r="442" spans="1:24" ht="70.5" customHeight="1">
      <c r="A442" s="553"/>
      <c r="B442" s="39">
        <v>106580</v>
      </c>
      <c r="C442" s="22" t="s">
        <v>582</v>
      </c>
      <c r="D442" s="48" t="s">
        <v>245</v>
      </c>
      <c r="E442" s="20">
        <v>1</v>
      </c>
      <c r="F442" s="412" t="s">
        <v>975</v>
      </c>
      <c r="G442" s="405" t="s">
        <v>662</v>
      </c>
      <c r="H442" s="25" t="s">
        <v>1066</v>
      </c>
      <c r="I442" s="136" t="s">
        <v>595</v>
      </c>
      <c r="J442" s="452" t="s">
        <v>1669</v>
      </c>
      <c r="K442" s="249"/>
      <c r="L442" s="88">
        <v>30</v>
      </c>
      <c r="M442" s="21">
        <v>40</v>
      </c>
      <c r="N442" s="21">
        <v>40</v>
      </c>
      <c r="O442" s="21">
        <v>50</v>
      </c>
      <c r="P442" s="21">
        <v>0.08</v>
      </c>
      <c r="Q442" s="212">
        <f t="shared" si="44"/>
        <v>0</v>
      </c>
      <c r="R442" s="504">
        <v>1429.86</v>
      </c>
      <c r="S442" s="21" t="s">
        <v>448</v>
      </c>
      <c r="T442" s="191">
        <f t="shared" si="45"/>
        <v>0</v>
      </c>
      <c r="U442" s="88" t="s">
        <v>973</v>
      </c>
      <c r="V442" s="21"/>
      <c r="W442" s="21"/>
      <c r="X442" s="136"/>
    </row>
    <row r="443" spans="1:24" ht="115.5" customHeight="1" thickBot="1">
      <c r="A443" s="553"/>
      <c r="B443" s="90">
        <v>106490</v>
      </c>
      <c r="C443" s="91" t="s">
        <v>522</v>
      </c>
      <c r="D443" s="92" t="s">
        <v>245</v>
      </c>
      <c r="E443" s="92">
        <v>1</v>
      </c>
      <c r="F443" s="435" t="s">
        <v>1409</v>
      </c>
      <c r="G443" s="406" t="s">
        <v>662</v>
      </c>
      <c r="H443" s="93" t="s">
        <v>666</v>
      </c>
      <c r="I443" s="157" t="s">
        <v>661</v>
      </c>
      <c r="J443" s="185" t="s">
        <v>1670</v>
      </c>
      <c r="K443" s="242"/>
      <c r="L443" s="126" t="s">
        <v>662</v>
      </c>
      <c r="M443" s="93" t="s">
        <v>662</v>
      </c>
      <c r="N443" s="93" t="s">
        <v>662</v>
      </c>
      <c r="O443" s="93" t="s">
        <v>662</v>
      </c>
      <c r="P443" s="93" t="s">
        <v>662</v>
      </c>
      <c r="Q443" s="127" t="s">
        <v>662</v>
      </c>
      <c r="R443" s="518">
        <v>900</v>
      </c>
      <c r="S443" s="153" t="s">
        <v>448</v>
      </c>
      <c r="T443" s="189">
        <f t="shared" si="45"/>
        <v>0</v>
      </c>
      <c r="U443" s="87" t="s">
        <v>662</v>
      </c>
      <c r="V443" s="147" t="s">
        <v>662</v>
      </c>
      <c r="W443" s="147"/>
      <c r="X443" s="382" t="s">
        <v>662</v>
      </c>
    </row>
    <row r="444" spans="1:24" ht="200.25" customHeight="1">
      <c r="A444" s="553"/>
      <c r="B444" s="158">
        <v>106116</v>
      </c>
      <c r="C444" s="61" t="s">
        <v>533</v>
      </c>
      <c r="D444" s="46" t="s">
        <v>245</v>
      </c>
      <c r="E444" s="46">
        <v>1</v>
      </c>
      <c r="F444" s="436" t="s">
        <v>1297</v>
      </c>
      <c r="G444" s="407" t="s">
        <v>662</v>
      </c>
      <c r="H444" s="70" t="s">
        <v>1066</v>
      </c>
      <c r="I444" s="159" t="s">
        <v>595</v>
      </c>
      <c r="J444" s="186" t="s">
        <v>1384</v>
      </c>
      <c r="K444" s="256"/>
      <c r="L444" s="124">
        <v>196</v>
      </c>
      <c r="M444" s="70">
        <v>78</v>
      </c>
      <c r="N444" s="70">
        <v>94</v>
      </c>
      <c r="O444" s="70">
        <v>65</v>
      </c>
      <c r="P444" s="70">
        <v>0.47658</v>
      </c>
      <c r="Q444" s="211">
        <f t="shared" si="44"/>
        <v>0</v>
      </c>
      <c r="R444" s="519">
        <v>21323.38</v>
      </c>
      <c r="S444" s="123" t="s">
        <v>448</v>
      </c>
      <c r="T444" s="192">
        <f t="shared" si="45"/>
        <v>0</v>
      </c>
      <c r="U444" s="155" t="s">
        <v>553</v>
      </c>
      <c r="V444" s="36"/>
      <c r="W444" s="35"/>
      <c r="X444" s="546"/>
    </row>
    <row r="445" spans="1:24" ht="46.5" customHeight="1">
      <c r="A445" s="553"/>
      <c r="B445" s="50">
        <v>106118</v>
      </c>
      <c r="C445" s="47" t="s">
        <v>534</v>
      </c>
      <c r="D445" s="48" t="s">
        <v>245</v>
      </c>
      <c r="E445" s="48">
        <v>1</v>
      </c>
      <c r="F445" s="434" t="s">
        <v>554</v>
      </c>
      <c r="G445" s="405" t="s">
        <v>662</v>
      </c>
      <c r="H445" s="25" t="s">
        <v>1066</v>
      </c>
      <c r="I445" s="136" t="s">
        <v>595</v>
      </c>
      <c r="J445" s="184" t="s">
        <v>1668</v>
      </c>
      <c r="K445" s="255"/>
      <c r="L445" s="125">
        <v>15</v>
      </c>
      <c r="M445" s="20">
        <v>70</v>
      </c>
      <c r="N445" s="20">
        <v>50</v>
      </c>
      <c r="O445" s="20">
        <v>80</v>
      </c>
      <c r="P445" s="73">
        <v>0.28</v>
      </c>
      <c r="Q445" s="212">
        <f t="shared" si="44"/>
        <v>0</v>
      </c>
      <c r="R445" s="520">
        <v>2664.09</v>
      </c>
      <c r="S445" s="25" t="s">
        <v>448</v>
      </c>
      <c r="T445" s="191">
        <f t="shared" si="45"/>
        <v>0</v>
      </c>
      <c r="U445" s="88" t="s">
        <v>553</v>
      </c>
      <c r="V445" s="20"/>
      <c r="W445" s="21"/>
      <c r="X445" s="547"/>
    </row>
    <row r="446" spans="1:24" ht="38.25" customHeight="1">
      <c r="A446" s="553"/>
      <c r="B446" s="50">
        <v>106119</v>
      </c>
      <c r="C446" s="47" t="s">
        <v>535</v>
      </c>
      <c r="D446" s="48" t="s">
        <v>245</v>
      </c>
      <c r="E446" s="48">
        <v>1</v>
      </c>
      <c r="F446" s="434" t="s">
        <v>555</v>
      </c>
      <c r="G446" s="405" t="s">
        <v>662</v>
      </c>
      <c r="H446" s="25" t="s">
        <v>1066</v>
      </c>
      <c r="I446" s="136" t="s">
        <v>595</v>
      </c>
      <c r="J446" s="184" t="s">
        <v>1668</v>
      </c>
      <c r="K446" s="255"/>
      <c r="L446" s="125">
        <v>1.5</v>
      </c>
      <c r="M446" s="20">
        <v>10</v>
      </c>
      <c r="N446" s="20">
        <v>30</v>
      </c>
      <c r="O446" s="20">
        <v>40</v>
      </c>
      <c r="P446" s="73">
        <v>0.012</v>
      </c>
      <c r="Q446" s="212">
        <f t="shared" si="44"/>
        <v>0</v>
      </c>
      <c r="R446" s="520">
        <v>427.57</v>
      </c>
      <c r="S446" s="25" t="s">
        <v>448</v>
      </c>
      <c r="T446" s="191">
        <f t="shared" si="45"/>
        <v>0</v>
      </c>
      <c r="U446" s="88" t="s">
        <v>553</v>
      </c>
      <c r="V446" s="20"/>
      <c r="W446" s="21"/>
      <c r="X446" s="547"/>
    </row>
    <row r="447" spans="1:24" ht="37.5" customHeight="1">
      <c r="A447" s="553"/>
      <c r="B447" s="50">
        <v>106120</v>
      </c>
      <c r="C447" s="47" t="s">
        <v>537</v>
      </c>
      <c r="D447" s="48" t="s">
        <v>245</v>
      </c>
      <c r="E447" s="48">
        <v>1</v>
      </c>
      <c r="F447" s="434" t="s">
        <v>556</v>
      </c>
      <c r="G447" s="405" t="s">
        <v>662</v>
      </c>
      <c r="H447" s="25" t="s">
        <v>1066</v>
      </c>
      <c r="I447" s="136" t="s">
        <v>595</v>
      </c>
      <c r="J447" s="184" t="s">
        <v>1668</v>
      </c>
      <c r="K447" s="255"/>
      <c r="L447" s="125">
        <v>3</v>
      </c>
      <c r="M447" s="20">
        <v>10</v>
      </c>
      <c r="N447" s="20">
        <v>10</v>
      </c>
      <c r="O447" s="20">
        <v>50</v>
      </c>
      <c r="P447" s="73">
        <v>0.02</v>
      </c>
      <c r="Q447" s="212">
        <f t="shared" si="44"/>
        <v>0</v>
      </c>
      <c r="R447" s="520">
        <v>180.07</v>
      </c>
      <c r="S447" s="25" t="s">
        <v>448</v>
      </c>
      <c r="T447" s="191">
        <f t="shared" si="45"/>
        <v>0</v>
      </c>
      <c r="U447" s="88" t="s">
        <v>553</v>
      </c>
      <c r="V447" s="20"/>
      <c r="W447" s="21"/>
      <c r="X447" s="547"/>
    </row>
    <row r="448" spans="1:24" ht="36" customHeight="1">
      <c r="A448" s="553"/>
      <c r="B448" s="50">
        <v>106121</v>
      </c>
      <c r="C448" s="47" t="s">
        <v>525</v>
      </c>
      <c r="D448" s="48" t="s">
        <v>245</v>
      </c>
      <c r="E448" s="62">
        <v>1</v>
      </c>
      <c r="F448" s="434" t="s">
        <v>1299</v>
      </c>
      <c r="G448" s="405" t="s">
        <v>662</v>
      </c>
      <c r="H448" s="25" t="s">
        <v>1066</v>
      </c>
      <c r="I448" s="136" t="s">
        <v>595</v>
      </c>
      <c r="J448" s="184" t="s">
        <v>1668</v>
      </c>
      <c r="K448" s="255"/>
      <c r="L448" s="125">
        <v>2</v>
      </c>
      <c r="M448" s="20">
        <v>20</v>
      </c>
      <c r="N448" s="20">
        <v>20</v>
      </c>
      <c r="O448" s="20">
        <v>10</v>
      </c>
      <c r="P448" s="73">
        <v>0.004</v>
      </c>
      <c r="Q448" s="212">
        <f t="shared" si="44"/>
        <v>0</v>
      </c>
      <c r="R448" s="520">
        <v>1053.8</v>
      </c>
      <c r="S448" s="25" t="s">
        <v>448</v>
      </c>
      <c r="T448" s="191">
        <f t="shared" si="45"/>
        <v>0</v>
      </c>
      <c r="U448" s="88" t="s">
        <v>553</v>
      </c>
      <c r="V448" s="20"/>
      <c r="W448" s="21"/>
      <c r="X448" s="547"/>
    </row>
    <row r="449" spans="1:24" ht="69.75" customHeight="1">
      <c r="A449" s="553"/>
      <c r="B449" s="39">
        <v>106580</v>
      </c>
      <c r="C449" s="22" t="s">
        <v>582</v>
      </c>
      <c r="D449" s="48" t="s">
        <v>245</v>
      </c>
      <c r="E449" s="20">
        <v>1</v>
      </c>
      <c r="F449" s="443" t="s">
        <v>975</v>
      </c>
      <c r="G449" s="405" t="s">
        <v>662</v>
      </c>
      <c r="H449" s="25" t="s">
        <v>1066</v>
      </c>
      <c r="I449" s="136" t="s">
        <v>595</v>
      </c>
      <c r="J449" s="184" t="s">
        <v>1671</v>
      </c>
      <c r="K449" s="249"/>
      <c r="L449" s="88">
        <v>2</v>
      </c>
      <c r="M449" s="21">
        <v>40</v>
      </c>
      <c r="N449" s="21">
        <v>40</v>
      </c>
      <c r="O449" s="21">
        <v>50</v>
      </c>
      <c r="P449" s="21">
        <v>0.08</v>
      </c>
      <c r="Q449" s="212">
        <f t="shared" si="44"/>
        <v>0</v>
      </c>
      <c r="R449" s="521">
        <v>1429.86</v>
      </c>
      <c r="S449" s="21" t="s">
        <v>448</v>
      </c>
      <c r="T449" s="40">
        <f t="shared" si="45"/>
        <v>0</v>
      </c>
      <c r="U449" s="88" t="s">
        <v>553</v>
      </c>
      <c r="V449" s="21"/>
      <c r="W449" s="21"/>
      <c r="X449" s="136"/>
    </row>
    <row r="450" spans="1:24" ht="122.25" customHeight="1" thickBot="1">
      <c r="A450" s="553"/>
      <c r="B450" s="90">
        <v>106490</v>
      </c>
      <c r="C450" s="91" t="s">
        <v>522</v>
      </c>
      <c r="D450" s="92" t="s">
        <v>245</v>
      </c>
      <c r="E450" s="92">
        <v>1</v>
      </c>
      <c r="F450" s="435" t="s">
        <v>1409</v>
      </c>
      <c r="G450" s="406" t="s">
        <v>662</v>
      </c>
      <c r="H450" s="93" t="s">
        <v>666</v>
      </c>
      <c r="I450" s="157" t="s">
        <v>661</v>
      </c>
      <c r="J450" s="453" t="s">
        <v>1672</v>
      </c>
      <c r="K450" s="242"/>
      <c r="L450" s="126" t="s">
        <v>662</v>
      </c>
      <c r="M450" s="76" t="s">
        <v>662</v>
      </c>
      <c r="N450" s="76" t="s">
        <v>662</v>
      </c>
      <c r="O450" s="76" t="s">
        <v>662</v>
      </c>
      <c r="P450" s="93" t="s">
        <v>662</v>
      </c>
      <c r="Q450" s="127" t="s">
        <v>662</v>
      </c>
      <c r="R450" s="522">
        <v>900</v>
      </c>
      <c r="S450" s="79" t="s">
        <v>448</v>
      </c>
      <c r="T450" s="191">
        <f t="shared" si="45"/>
        <v>0</v>
      </c>
      <c r="U450" s="94" t="s">
        <v>662</v>
      </c>
      <c r="V450" s="76" t="s">
        <v>662</v>
      </c>
      <c r="W450" s="76"/>
      <c r="X450" s="157" t="s">
        <v>662</v>
      </c>
    </row>
    <row r="451" spans="1:24" ht="182.25" customHeight="1">
      <c r="A451" s="555" t="s">
        <v>1599</v>
      </c>
      <c r="B451" s="49">
        <v>106117</v>
      </c>
      <c r="C451" s="61" t="s">
        <v>524</v>
      </c>
      <c r="D451" s="46" t="s">
        <v>245</v>
      </c>
      <c r="E451" s="46">
        <v>1</v>
      </c>
      <c r="F451" s="436" t="s">
        <v>542</v>
      </c>
      <c r="G451" s="407" t="s">
        <v>662</v>
      </c>
      <c r="H451" s="70" t="s">
        <v>1066</v>
      </c>
      <c r="I451" s="159" t="s">
        <v>595</v>
      </c>
      <c r="J451" s="186" t="s">
        <v>1408</v>
      </c>
      <c r="K451" s="256"/>
      <c r="L451" s="124">
        <v>184</v>
      </c>
      <c r="M451" s="146">
        <v>55</v>
      </c>
      <c r="N451" s="146">
        <v>78</v>
      </c>
      <c r="O451" s="146">
        <v>96</v>
      </c>
      <c r="P451" s="70">
        <v>0.41184</v>
      </c>
      <c r="Q451" s="211">
        <f aca="true" t="shared" si="46" ref="Q451:Q461">P451*K451</f>
        <v>0</v>
      </c>
      <c r="R451" s="523">
        <v>20121.28</v>
      </c>
      <c r="S451" s="70" t="s">
        <v>448</v>
      </c>
      <c r="T451" s="174">
        <f t="shared" si="45"/>
        <v>0</v>
      </c>
      <c r="U451" s="177" t="s">
        <v>762</v>
      </c>
      <c r="V451" s="146"/>
      <c r="W451" s="267"/>
      <c r="X451" s="548"/>
    </row>
    <row r="452" spans="1:24" ht="36" customHeight="1">
      <c r="A452" s="556"/>
      <c r="B452" s="50">
        <v>106118</v>
      </c>
      <c r="C452" s="47" t="s">
        <v>534</v>
      </c>
      <c r="D452" s="48" t="s">
        <v>245</v>
      </c>
      <c r="E452" s="48">
        <v>1</v>
      </c>
      <c r="F452" s="434" t="s">
        <v>543</v>
      </c>
      <c r="G452" s="405" t="s">
        <v>662</v>
      </c>
      <c r="H452" s="25" t="s">
        <v>1066</v>
      </c>
      <c r="I452" s="136" t="s">
        <v>595</v>
      </c>
      <c r="J452" s="184" t="s">
        <v>1673</v>
      </c>
      <c r="K452" s="255"/>
      <c r="L452" s="125">
        <v>5</v>
      </c>
      <c r="M452" s="20">
        <v>20</v>
      </c>
      <c r="N452" s="20">
        <v>20</v>
      </c>
      <c r="O452" s="20">
        <v>30</v>
      </c>
      <c r="P452" s="25">
        <v>0.012</v>
      </c>
      <c r="Q452" s="212">
        <f t="shared" si="46"/>
        <v>0</v>
      </c>
      <c r="R452" s="520">
        <v>3248.71</v>
      </c>
      <c r="S452" s="72" t="s">
        <v>448</v>
      </c>
      <c r="T452" s="82">
        <f t="shared" si="45"/>
        <v>0</v>
      </c>
      <c r="U452" s="88" t="s">
        <v>763</v>
      </c>
      <c r="V452" s="20"/>
      <c r="W452" s="95"/>
      <c r="X452" s="547"/>
    </row>
    <row r="453" spans="1:24" ht="39" customHeight="1">
      <c r="A453" s="556"/>
      <c r="B453" s="50">
        <v>106119</v>
      </c>
      <c r="C453" s="47" t="s">
        <v>535</v>
      </c>
      <c r="D453" s="48" t="s">
        <v>245</v>
      </c>
      <c r="E453" s="48">
        <v>1</v>
      </c>
      <c r="F453" s="434" t="s">
        <v>544</v>
      </c>
      <c r="G453" s="405" t="s">
        <v>662</v>
      </c>
      <c r="H453" s="25" t="s">
        <v>1066</v>
      </c>
      <c r="I453" s="136" t="s">
        <v>595</v>
      </c>
      <c r="J453" s="184" t="s">
        <v>1673</v>
      </c>
      <c r="K453" s="255"/>
      <c r="L453" s="125">
        <v>1.5</v>
      </c>
      <c r="M453" s="20">
        <v>40</v>
      </c>
      <c r="N453" s="20">
        <v>40</v>
      </c>
      <c r="O453" s="20">
        <v>40</v>
      </c>
      <c r="P453" s="25">
        <v>0.064</v>
      </c>
      <c r="Q453" s="212">
        <f t="shared" si="46"/>
        <v>0</v>
      </c>
      <c r="R453" s="520">
        <v>287.13</v>
      </c>
      <c r="S453" s="72" t="s">
        <v>448</v>
      </c>
      <c r="T453" s="82">
        <f t="shared" si="45"/>
        <v>0</v>
      </c>
      <c r="U453" s="88" t="s">
        <v>764</v>
      </c>
      <c r="V453" s="20"/>
      <c r="W453" s="95"/>
      <c r="X453" s="547"/>
    </row>
    <row r="454" spans="1:24" ht="37.5" customHeight="1">
      <c r="A454" s="556"/>
      <c r="B454" s="50">
        <v>106120</v>
      </c>
      <c r="C454" s="47" t="s">
        <v>537</v>
      </c>
      <c r="D454" s="48" t="s">
        <v>245</v>
      </c>
      <c r="E454" s="48">
        <v>1</v>
      </c>
      <c r="F454" s="434" t="s">
        <v>545</v>
      </c>
      <c r="G454" s="405" t="s">
        <v>662</v>
      </c>
      <c r="H454" s="25" t="s">
        <v>1066</v>
      </c>
      <c r="I454" s="136" t="s">
        <v>595</v>
      </c>
      <c r="J454" s="184" t="s">
        <v>1673</v>
      </c>
      <c r="K454" s="255"/>
      <c r="L454" s="125">
        <v>3</v>
      </c>
      <c r="M454" s="20">
        <v>40</v>
      </c>
      <c r="N454" s="20">
        <v>40</v>
      </c>
      <c r="O454" s="20">
        <v>40</v>
      </c>
      <c r="P454" s="25">
        <v>0.064</v>
      </c>
      <c r="Q454" s="212">
        <f t="shared" si="46"/>
        <v>0</v>
      </c>
      <c r="R454" s="520">
        <v>1043.44</v>
      </c>
      <c r="S454" s="72" t="s">
        <v>448</v>
      </c>
      <c r="T454" s="82">
        <f t="shared" si="45"/>
        <v>0</v>
      </c>
      <c r="U454" s="88" t="s">
        <v>765</v>
      </c>
      <c r="V454" s="20"/>
      <c r="W454" s="95"/>
      <c r="X454" s="547"/>
    </row>
    <row r="455" spans="1:24" ht="40.5" customHeight="1">
      <c r="A455" s="556"/>
      <c r="B455" s="50">
        <v>106121</v>
      </c>
      <c r="C455" s="47" t="s">
        <v>525</v>
      </c>
      <c r="D455" s="48" t="s">
        <v>245</v>
      </c>
      <c r="E455" s="62">
        <v>1</v>
      </c>
      <c r="F455" s="434" t="s">
        <v>546</v>
      </c>
      <c r="G455" s="405" t="s">
        <v>662</v>
      </c>
      <c r="H455" s="25" t="s">
        <v>1066</v>
      </c>
      <c r="I455" s="136" t="s">
        <v>595</v>
      </c>
      <c r="J455" s="184" t="s">
        <v>1673</v>
      </c>
      <c r="K455" s="255"/>
      <c r="L455" s="125">
        <v>2</v>
      </c>
      <c r="M455" s="20">
        <v>30</v>
      </c>
      <c r="N455" s="20">
        <v>30</v>
      </c>
      <c r="O455" s="20">
        <v>40</v>
      </c>
      <c r="P455" s="25">
        <v>0.036</v>
      </c>
      <c r="Q455" s="212">
        <f t="shared" si="46"/>
        <v>0</v>
      </c>
      <c r="R455" s="520">
        <v>1346.85</v>
      </c>
      <c r="S455" s="72" t="s">
        <v>448</v>
      </c>
      <c r="T455" s="82">
        <f t="shared" si="45"/>
        <v>0</v>
      </c>
      <c r="U455" s="88" t="s">
        <v>766</v>
      </c>
      <c r="V455" s="20"/>
      <c r="W455" s="95"/>
      <c r="X455" s="547"/>
    </row>
    <row r="456" spans="1:24" ht="114" customHeight="1" thickBot="1">
      <c r="A456" s="556"/>
      <c r="B456" s="90">
        <v>106490</v>
      </c>
      <c r="C456" s="91" t="s">
        <v>522</v>
      </c>
      <c r="D456" s="92" t="s">
        <v>245</v>
      </c>
      <c r="E456" s="92">
        <v>1</v>
      </c>
      <c r="F456" s="435" t="s">
        <v>1409</v>
      </c>
      <c r="G456" s="406" t="s">
        <v>662</v>
      </c>
      <c r="H456" s="93" t="s">
        <v>666</v>
      </c>
      <c r="I456" s="157" t="s">
        <v>661</v>
      </c>
      <c r="J456" s="453" t="s">
        <v>1674</v>
      </c>
      <c r="K456" s="242"/>
      <c r="L456" s="126" t="s">
        <v>662</v>
      </c>
      <c r="M456" s="76" t="s">
        <v>662</v>
      </c>
      <c r="N456" s="76" t="s">
        <v>662</v>
      </c>
      <c r="O456" s="76" t="s">
        <v>662</v>
      </c>
      <c r="P456" s="93" t="s">
        <v>662</v>
      </c>
      <c r="Q456" s="127" t="s">
        <v>662</v>
      </c>
      <c r="R456" s="522">
        <v>900</v>
      </c>
      <c r="S456" s="123" t="s">
        <v>448</v>
      </c>
      <c r="T456" s="82">
        <f t="shared" si="45"/>
        <v>0</v>
      </c>
      <c r="U456" s="94" t="s">
        <v>662</v>
      </c>
      <c r="V456" s="76" t="s">
        <v>662</v>
      </c>
      <c r="W456" s="98"/>
      <c r="X456" s="157" t="s">
        <v>662</v>
      </c>
    </row>
    <row r="457" spans="1:24" ht="180.75" customHeight="1">
      <c r="A457" s="556"/>
      <c r="B457" s="49">
        <v>106117</v>
      </c>
      <c r="C457" s="61" t="s">
        <v>524</v>
      </c>
      <c r="D457" s="46" t="s">
        <v>245</v>
      </c>
      <c r="E457" s="46">
        <v>1</v>
      </c>
      <c r="F457" s="436" t="s">
        <v>1298</v>
      </c>
      <c r="G457" s="407" t="s">
        <v>662</v>
      </c>
      <c r="H457" s="70" t="s">
        <v>1066</v>
      </c>
      <c r="I457" s="159" t="s">
        <v>595</v>
      </c>
      <c r="J457" s="186" t="s">
        <v>1408</v>
      </c>
      <c r="K457" s="256"/>
      <c r="L457" s="124">
        <v>196</v>
      </c>
      <c r="M457" s="146">
        <v>78</v>
      </c>
      <c r="N457" s="146">
        <v>94</v>
      </c>
      <c r="O457" s="146">
        <v>65</v>
      </c>
      <c r="P457" s="70">
        <v>0.47658</v>
      </c>
      <c r="Q457" s="211">
        <f t="shared" si="46"/>
        <v>0</v>
      </c>
      <c r="R457" s="523">
        <v>17168.58</v>
      </c>
      <c r="S457" s="74" t="s">
        <v>448</v>
      </c>
      <c r="T457" s="190">
        <f t="shared" si="45"/>
        <v>0</v>
      </c>
      <c r="U457" s="177" t="s">
        <v>553</v>
      </c>
      <c r="V457" s="146"/>
      <c r="W457" s="146"/>
      <c r="X457" s="548"/>
    </row>
    <row r="458" spans="1:24" ht="52.5" customHeight="1">
      <c r="A458" s="556"/>
      <c r="B458" s="50">
        <v>106118</v>
      </c>
      <c r="C458" s="47" t="s">
        <v>534</v>
      </c>
      <c r="D458" s="48" t="s">
        <v>245</v>
      </c>
      <c r="E458" s="48">
        <v>1</v>
      </c>
      <c r="F458" s="434" t="s">
        <v>554</v>
      </c>
      <c r="G458" s="405" t="s">
        <v>662</v>
      </c>
      <c r="H458" s="25" t="s">
        <v>1066</v>
      </c>
      <c r="I458" s="136" t="s">
        <v>595</v>
      </c>
      <c r="J458" s="184" t="s">
        <v>1673</v>
      </c>
      <c r="K458" s="255"/>
      <c r="L458" s="125">
        <v>15</v>
      </c>
      <c r="M458" s="20">
        <v>70</v>
      </c>
      <c r="N458" s="20">
        <v>50</v>
      </c>
      <c r="O458" s="20">
        <v>80</v>
      </c>
      <c r="P458" s="25">
        <v>0.28</v>
      </c>
      <c r="Q458" s="212">
        <f t="shared" si="46"/>
        <v>0</v>
      </c>
      <c r="R458" s="524">
        <v>2664.09</v>
      </c>
      <c r="S458" s="25" t="s">
        <v>448</v>
      </c>
      <c r="T458" s="191">
        <f t="shared" si="45"/>
        <v>0</v>
      </c>
      <c r="U458" s="88" t="s">
        <v>553</v>
      </c>
      <c r="V458" s="20"/>
      <c r="W458" s="20"/>
      <c r="X458" s="547"/>
    </row>
    <row r="459" spans="1:24" ht="39" customHeight="1">
      <c r="A459" s="556"/>
      <c r="B459" s="50">
        <v>106119</v>
      </c>
      <c r="C459" s="47" t="s">
        <v>535</v>
      </c>
      <c r="D459" s="48" t="s">
        <v>245</v>
      </c>
      <c r="E459" s="48">
        <v>1</v>
      </c>
      <c r="F459" s="434" t="s">
        <v>555</v>
      </c>
      <c r="G459" s="405" t="s">
        <v>662</v>
      </c>
      <c r="H459" s="25" t="s">
        <v>1066</v>
      </c>
      <c r="I459" s="136" t="s">
        <v>595</v>
      </c>
      <c r="J459" s="184" t="s">
        <v>1673</v>
      </c>
      <c r="K459" s="255"/>
      <c r="L459" s="125">
        <v>1.5</v>
      </c>
      <c r="M459" s="20">
        <v>10</v>
      </c>
      <c r="N459" s="20">
        <v>30</v>
      </c>
      <c r="O459" s="20">
        <v>40</v>
      </c>
      <c r="P459" s="25">
        <v>0.012</v>
      </c>
      <c r="Q459" s="212">
        <f t="shared" si="46"/>
        <v>0</v>
      </c>
      <c r="R459" s="524">
        <v>427.57</v>
      </c>
      <c r="S459" s="25" t="s">
        <v>448</v>
      </c>
      <c r="T459" s="191">
        <f t="shared" si="45"/>
        <v>0</v>
      </c>
      <c r="U459" s="88" t="s">
        <v>553</v>
      </c>
      <c r="V459" s="20"/>
      <c r="W459" s="20"/>
      <c r="X459" s="547"/>
    </row>
    <row r="460" spans="1:24" ht="36" customHeight="1">
      <c r="A460" s="556"/>
      <c r="B460" s="50">
        <v>106120</v>
      </c>
      <c r="C460" s="47" t="s">
        <v>537</v>
      </c>
      <c r="D460" s="48" t="s">
        <v>245</v>
      </c>
      <c r="E460" s="48">
        <v>1</v>
      </c>
      <c r="F460" s="434" t="s">
        <v>556</v>
      </c>
      <c r="G460" s="405" t="s">
        <v>662</v>
      </c>
      <c r="H460" s="25" t="s">
        <v>1066</v>
      </c>
      <c r="I460" s="136" t="s">
        <v>595</v>
      </c>
      <c r="J460" s="184" t="s">
        <v>1673</v>
      </c>
      <c r="K460" s="255"/>
      <c r="L460" s="125">
        <v>3</v>
      </c>
      <c r="M460" s="20">
        <v>40</v>
      </c>
      <c r="N460" s="20">
        <v>10</v>
      </c>
      <c r="O460" s="20">
        <v>50</v>
      </c>
      <c r="P460" s="25">
        <v>0.02</v>
      </c>
      <c r="Q460" s="212">
        <f t="shared" si="46"/>
        <v>0</v>
      </c>
      <c r="R460" s="524">
        <v>180.07</v>
      </c>
      <c r="S460" s="25" t="s">
        <v>448</v>
      </c>
      <c r="T460" s="191">
        <f t="shared" si="45"/>
        <v>0</v>
      </c>
      <c r="U460" s="88" t="s">
        <v>553</v>
      </c>
      <c r="V460" s="20"/>
      <c r="W460" s="20"/>
      <c r="X460" s="547"/>
    </row>
    <row r="461" spans="1:24" ht="34.5" customHeight="1">
      <c r="A461" s="556"/>
      <c r="B461" s="50">
        <v>106121</v>
      </c>
      <c r="C461" s="47" t="s">
        <v>525</v>
      </c>
      <c r="D461" s="48" t="s">
        <v>245</v>
      </c>
      <c r="E461" s="62">
        <v>1</v>
      </c>
      <c r="F461" s="434" t="s">
        <v>1299</v>
      </c>
      <c r="G461" s="405" t="s">
        <v>662</v>
      </c>
      <c r="H461" s="25" t="s">
        <v>1066</v>
      </c>
      <c r="I461" s="136" t="s">
        <v>595</v>
      </c>
      <c r="J461" s="184" t="s">
        <v>1673</v>
      </c>
      <c r="K461" s="255"/>
      <c r="L461" s="125">
        <v>2</v>
      </c>
      <c r="M461" s="20">
        <v>20</v>
      </c>
      <c r="N461" s="20">
        <v>20</v>
      </c>
      <c r="O461" s="20">
        <v>10</v>
      </c>
      <c r="P461" s="25">
        <v>0.004</v>
      </c>
      <c r="Q461" s="212">
        <f t="shared" si="46"/>
        <v>0</v>
      </c>
      <c r="R461" s="524">
        <v>1053.8</v>
      </c>
      <c r="S461" s="25" t="s">
        <v>448</v>
      </c>
      <c r="T461" s="191">
        <f t="shared" si="45"/>
        <v>0</v>
      </c>
      <c r="U461" s="88" t="s">
        <v>553</v>
      </c>
      <c r="V461" s="20"/>
      <c r="W461" s="20"/>
      <c r="X461" s="547"/>
    </row>
    <row r="462" spans="1:24" ht="114.75" customHeight="1" thickBot="1">
      <c r="A462" s="557"/>
      <c r="B462" s="379">
        <v>106490</v>
      </c>
      <c r="C462" s="380" t="s">
        <v>522</v>
      </c>
      <c r="D462" s="381" t="s">
        <v>245</v>
      </c>
      <c r="E462" s="381">
        <v>1</v>
      </c>
      <c r="F462" s="437" t="s">
        <v>1409</v>
      </c>
      <c r="G462" s="408" t="s">
        <v>662</v>
      </c>
      <c r="H462" s="71" t="s">
        <v>666</v>
      </c>
      <c r="I462" s="382" t="s">
        <v>661</v>
      </c>
      <c r="J462" s="454" t="s">
        <v>1675</v>
      </c>
      <c r="K462" s="384"/>
      <c r="L462" s="385" t="s">
        <v>662</v>
      </c>
      <c r="M462" s="147" t="s">
        <v>662</v>
      </c>
      <c r="N462" s="147" t="s">
        <v>662</v>
      </c>
      <c r="O462" s="147" t="s">
        <v>662</v>
      </c>
      <c r="P462" s="71" t="s">
        <v>662</v>
      </c>
      <c r="Q462" s="386" t="s">
        <v>662</v>
      </c>
      <c r="R462" s="525">
        <v>900</v>
      </c>
      <c r="S462" s="71" t="s">
        <v>448</v>
      </c>
      <c r="T462" s="189">
        <f t="shared" si="45"/>
        <v>0</v>
      </c>
      <c r="U462" s="87" t="s">
        <v>662</v>
      </c>
      <c r="V462" s="147" t="s">
        <v>662</v>
      </c>
      <c r="W462" s="147"/>
      <c r="X462" s="382" t="s">
        <v>662</v>
      </c>
    </row>
    <row r="463" spans="1:24" ht="49.5" customHeight="1" thickBot="1">
      <c r="A463" s="391"/>
      <c r="B463" s="333" t="s">
        <v>1823</v>
      </c>
      <c r="C463" s="112"/>
      <c r="D463" s="113"/>
      <c r="E463" s="114"/>
      <c r="F463" s="409"/>
      <c r="G463" s="114"/>
      <c r="H463" s="114"/>
      <c r="I463" s="113"/>
      <c r="J463" s="112"/>
      <c r="K463" s="247"/>
      <c r="L463" s="114"/>
      <c r="M463" s="114"/>
      <c r="N463" s="114"/>
      <c r="O463" s="114"/>
      <c r="P463" s="114"/>
      <c r="Q463" s="114"/>
      <c r="R463" s="502"/>
      <c r="S463" s="114"/>
      <c r="T463" s="114"/>
      <c r="U463" s="113"/>
      <c r="V463" s="113"/>
      <c r="W463" s="113"/>
      <c r="X463" s="537"/>
    </row>
    <row r="464" spans="1:24" ht="50.25" customHeight="1">
      <c r="A464" s="553" t="s">
        <v>1592</v>
      </c>
      <c r="B464" s="44">
        <v>106328</v>
      </c>
      <c r="C464" s="29" t="s">
        <v>156</v>
      </c>
      <c r="D464" s="36" t="s">
        <v>245</v>
      </c>
      <c r="E464" s="36" t="s">
        <v>1724</v>
      </c>
      <c r="F464" s="410" t="s">
        <v>340</v>
      </c>
      <c r="G464" s="117" t="s">
        <v>1225</v>
      </c>
      <c r="H464" s="35" t="s">
        <v>240</v>
      </c>
      <c r="I464" s="100" t="s">
        <v>317</v>
      </c>
      <c r="J464" s="109"/>
      <c r="K464" s="248"/>
      <c r="L464" s="101">
        <v>1.6</v>
      </c>
      <c r="M464" s="137">
        <v>25</v>
      </c>
      <c r="N464" s="137">
        <v>25</v>
      </c>
      <c r="O464" s="137">
        <v>30</v>
      </c>
      <c r="P464" s="56">
        <v>0.01875</v>
      </c>
      <c r="Q464" s="209">
        <f aca="true" t="shared" si="47" ref="Q464:Q477">P464*K464</f>
        <v>0</v>
      </c>
      <c r="R464" s="491">
        <v>33.82</v>
      </c>
      <c r="S464" s="57" t="s">
        <v>448</v>
      </c>
      <c r="T464" s="231">
        <f aca="true" t="shared" si="48" ref="T464:T477">IF(S464="USD",R464*K464,R464*K464*1.25)</f>
        <v>0</v>
      </c>
      <c r="U464" s="35" t="s">
        <v>1051</v>
      </c>
      <c r="V464" s="35" t="s">
        <v>1078</v>
      </c>
      <c r="W464" s="100" t="s">
        <v>1476</v>
      </c>
      <c r="X464" s="368">
        <v>29121100</v>
      </c>
    </row>
    <row r="465" spans="1:24" ht="111" customHeight="1">
      <c r="A465" s="553"/>
      <c r="B465" s="43">
        <v>106624</v>
      </c>
      <c r="C465" s="22" t="s">
        <v>157</v>
      </c>
      <c r="D465" s="36" t="s">
        <v>245</v>
      </c>
      <c r="E465" s="20" t="s">
        <v>1790</v>
      </c>
      <c r="F465" s="412" t="s">
        <v>1526</v>
      </c>
      <c r="G465" s="24" t="s">
        <v>662</v>
      </c>
      <c r="H465" s="21" t="s">
        <v>240</v>
      </c>
      <c r="I465" s="100" t="s">
        <v>317</v>
      </c>
      <c r="J465" s="97"/>
      <c r="K465" s="240"/>
      <c r="L465" s="58">
        <v>0.01</v>
      </c>
      <c r="M465" s="67">
        <v>13</v>
      </c>
      <c r="N465" s="67">
        <v>6</v>
      </c>
      <c r="O465" s="67">
        <v>3</v>
      </c>
      <c r="P465" s="32">
        <v>0.000234</v>
      </c>
      <c r="Q465" s="197">
        <f t="shared" si="47"/>
        <v>0</v>
      </c>
      <c r="R465" s="489">
        <v>30.25</v>
      </c>
      <c r="S465" s="33" t="s">
        <v>448</v>
      </c>
      <c r="T465" s="82">
        <f t="shared" si="48"/>
        <v>0</v>
      </c>
      <c r="U465" s="21" t="s">
        <v>1052</v>
      </c>
      <c r="V465" s="21" t="s">
        <v>1084</v>
      </c>
      <c r="W465" s="85" t="s">
        <v>1477</v>
      </c>
      <c r="X465" s="136">
        <v>1</v>
      </c>
    </row>
    <row r="466" spans="1:24" ht="54" customHeight="1">
      <c r="A466" s="553"/>
      <c r="B466" s="39">
        <v>106331</v>
      </c>
      <c r="C466" s="22" t="s">
        <v>128</v>
      </c>
      <c r="D466" s="36" t="s">
        <v>245</v>
      </c>
      <c r="E466" s="20" t="s">
        <v>436</v>
      </c>
      <c r="F466" s="412" t="s">
        <v>341</v>
      </c>
      <c r="G466" s="24" t="s">
        <v>1228</v>
      </c>
      <c r="H466" s="21" t="s">
        <v>240</v>
      </c>
      <c r="I466" s="100" t="s">
        <v>317</v>
      </c>
      <c r="J466" s="97"/>
      <c r="K466" s="240"/>
      <c r="L466" s="58">
        <v>2.4</v>
      </c>
      <c r="M466" s="67">
        <v>15</v>
      </c>
      <c r="N466" s="67">
        <v>15</v>
      </c>
      <c r="O466" s="67">
        <v>31</v>
      </c>
      <c r="P466" s="32">
        <v>0.006975</v>
      </c>
      <c r="Q466" s="197">
        <f t="shared" si="47"/>
        <v>0</v>
      </c>
      <c r="R466" s="489">
        <v>69.66</v>
      </c>
      <c r="S466" s="33" t="s">
        <v>448</v>
      </c>
      <c r="T466" s="82">
        <f t="shared" si="48"/>
        <v>0</v>
      </c>
      <c r="U466" s="21" t="s">
        <v>1053</v>
      </c>
      <c r="V466" s="21" t="s">
        <v>1078</v>
      </c>
      <c r="W466" s="85" t="s">
        <v>1479</v>
      </c>
      <c r="X466" s="136">
        <v>29071100</v>
      </c>
    </row>
    <row r="467" spans="1:24" ht="39.75" customHeight="1" thickBot="1">
      <c r="A467" s="553"/>
      <c r="B467" s="77">
        <v>106333</v>
      </c>
      <c r="C467" s="78" t="s">
        <v>228</v>
      </c>
      <c r="D467" s="121" t="s">
        <v>245</v>
      </c>
      <c r="E467" s="76" t="s">
        <v>1842</v>
      </c>
      <c r="F467" s="411" t="s">
        <v>342</v>
      </c>
      <c r="G467" s="115" t="s">
        <v>1228</v>
      </c>
      <c r="H467" s="79" t="s">
        <v>240</v>
      </c>
      <c r="I467" s="285" t="s">
        <v>317</v>
      </c>
      <c r="J467" s="99"/>
      <c r="K467" s="241"/>
      <c r="L467" s="106">
        <v>4.8</v>
      </c>
      <c r="M467" s="138">
        <v>22</v>
      </c>
      <c r="N467" s="138">
        <v>28</v>
      </c>
      <c r="O467" s="138">
        <v>32</v>
      </c>
      <c r="P467" s="81">
        <v>0.019712</v>
      </c>
      <c r="Q467" s="208">
        <f t="shared" si="47"/>
        <v>0</v>
      </c>
      <c r="R467" s="493">
        <v>15.01</v>
      </c>
      <c r="S467" s="89" t="s">
        <v>448</v>
      </c>
      <c r="T467" s="82">
        <f t="shared" si="48"/>
        <v>0</v>
      </c>
      <c r="U467" s="79" t="s">
        <v>1054</v>
      </c>
      <c r="V467" s="79" t="s">
        <v>1078</v>
      </c>
      <c r="W467" s="105" t="s">
        <v>1480</v>
      </c>
      <c r="X467" s="308">
        <v>29051200</v>
      </c>
    </row>
    <row r="468" spans="1:24" ht="39.75" customHeight="1">
      <c r="A468" s="555" t="s">
        <v>1590</v>
      </c>
      <c r="B468" s="166">
        <v>106250</v>
      </c>
      <c r="C468" s="151" t="s">
        <v>73</v>
      </c>
      <c r="D468" s="146" t="s">
        <v>245</v>
      </c>
      <c r="E468" s="131" t="s">
        <v>1843</v>
      </c>
      <c r="F468" s="414" t="s">
        <v>416</v>
      </c>
      <c r="G468" s="286" t="s">
        <v>662</v>
      </c>
      <c r="H468" s="131" t="s">
        <v>240</v>
      </c>
      <c r="I468" s="216" t="s">
        <v>595</v>
      </c>
      <c r="J468" s="96"/>
      <c r="K468" s="251"/>
      <c r="L468" s="217">
        <v>10</v>
      </c>
      <c r="M468" s="169">
        <v>25</v>
      </c>
      <c r="N468" s="169">
        <v>25</v>
      </c>
      <c r="O468" s="169">
        <v>30</v>
      </c>
      <c r="P468" s="170">
        <v>0.01875</v>
      </c>
      <c r="Q468" s="196">
        <f t="shared" si="47"/>
        <v>0</v>
      </c>
      <c r="R468" s="487">
        <v>55.71</v>
      </c>
      <c r="S468" s="133" t="s">
        <v>448</v>
      </c>
      <c r="T468" s="174">
        <f t="shared" si="48"/>
        <v>0</v>
      </c>
      <c r="U468" s="131" t="s">
        <v>1055</v>
      </c>
      <c r="V468" s="131" t="s">
        <v>1077</v>
      </c>
      <c r="W468" s="168"/>
      <c r="X468" s="159">
        <v>73269098</v>
      </c>
    </row>
    <row r="469" spans="1:24" ht="51.75" customHeight="1">
      <c r="A469" s="556"/>
      <c r="B469" s="43">
        <v>106251</v>
      </c>
      <c r="C469" s="28" t="s">
        <v>1584</v>
      </c>
      <c r="D469" s="36" t="s">
        <v>245</v>
      </c>
      <c r="E469" s="21" t="s">
        <v>1736</v>
      </c>
      <c r="F469" s="412" t="s">
        <v>290</v>
      </c>
      <c r="G469" s="24" t="s">
        <v>662</v>
      </c>
      <c r="H469" s="21" t="s">
        <v>240</v>
      </c>
      <c r="I469" s="105" t="s">
        <v>595</v>
      </c>
      <c r="J469" s="97"/>
      <c r="K469" s="240"/>
      <c r="L469" s="58">
        <v>0.6</v>
      </c>
      <c r="M469" s="67">
        <v>21</v>
      </c>
      <c r="N469" s="67">
        <v>21</v>
      </c>
      <c r="O469" s="67">
        <v>23</v>
      </c>
      <c r="P469" s="32">
        <v>0.010143</v>
      </c>
      <c r="Q469" s="197">
        <f t="shared" si="47"/>
        <v>0</v>
      </c>
      <c r="R469" s="489">
        <v>42.42</v>
      </c>
      <c r="S469" s="33" t="s">
        <v>448</v>
      </c>
      <c r="T469" s="82">
        <f t="shared" si="48"/>
        <v>0</v>
      </c>
      <c r="U469" s="21" t="s">
        <v>1056</v>
      </c>
      <c r="V469" s="21" t="s">
        <v>1077</v>
      </c>
      <c r="W469" s="85"/>
      <c r="X469" s="136">
        <v>39269097</v>
      </c>
    </row>
    <row r="470" spans="1:24" ht="39.75" customHeight="1">
      <c r="A470" s="556"/>
      <c r="B470" s="43">
        <v>106252</v>
      </c>
      <c r="C470" s="22" t="s">
        <v>76</v>
      </c>
      <c r="D470" s="36" t="s">
        <v>245</v>
      </c>
      <c r="E470" s="21">
        <v>1</v>
      </c>
      <c r="F470" s="412" t="s">
        <v>291</v>
      </c>
      <c r="G470" s="24" t="s">
        <v>662</v>
      </c>
      <c r="H470" s="21" t="s">
        <v>240</v>
      </c>
      <c r="I470" s="105" t="s">
        <v>595</v>
      </c>
      <c r="J470" s="97"/>
      <c r="K470" s="240"/>
      <c r="L470" s="58">
        <v>0.5</v>
      </c>
      <c r="M470" s="67">
        <v>12</v>
      </c>
      <c r="N470" s="67">
        <v>12</v>
      </c>
      <c r="O470" s="67">
        <v>15</v>
      </c>
      <c r="P470" s="32">
        <v>0.00216</v>
      </c>
      <c r="Q470" s="197">
        <f t="shared" si="47"/>
        <v>0</v>
      </c>
      <c r="R470" s="489">
        <v>13.32</v>
      </c>
      <c r="S470" s="33" t="s">
        <v>448</v>
      </c>
      <c r="T470" s="82">
        <f t="shared" si="48"/>
        <v>0</v>
      </c>
      <c r="U470" s="21" t="s">
        <v>1057</v>
      </c>
      <c r="V470" s="21" t="s">
        <v>1077</v>
      </c>
      <c r="W470" s="85"/>
      <c r="X470" s="136">
        <v>90189084</v>
      </c>
    </row>
    <row r="471" spans="1:24" ht="39.75" customHeight="1">
      <c r="A471" s="556"/>
      <c r="B471" s="43">
        <v>106253</v>
      </c>
      <c r="C471" s="22" t="s">
        <v>221</v>
      </c>
      <c r="D471" s="36" t="s">
        <v>245</v>
      </c>
      <c r="E471" s="21" t="s">
        <v>1844</v>
      </c>
      <c r="F471" s="412" t="s">
        <v>1452</v>
      </c>
      <c r="G471" s="24" t="s">
        <v>662</v>
      </c>
      <c r="H471" s="21" t="s">
        <v>240</v>
      </c>
      <c r="I471" s="105" t="s">
        <v>595</v>
      </c>
      <c r="J471" s="97"/>
      <c r="K471" s="240"/>
      <c r="L471" s="58">
        <v>4.3</v>
      </c>
      <c r="M471" s="67">
        <v>61</v>
      </c>
      <c r="N471" s="67">
        <v>37</v>
      </c>
      <c r="O471" s="67">
        <v>52</v>
      </c>
      <c r="P471" s="32">
        <v>0.117364</v>
      </c>
      <c r="Q471" s="197">
        <f t="shared" si="47"/>
        <v>0</v>
      </c>
      <c r="R471" s="489">
        <v>59.33</v>
      </c>
      <c r="S471" s="33" t="s">
        <v>448</v>
      </c>
      <c r="T471" s="82">
        <f t="shared" si="48"/>
        <v>0</v>
      </c>
      <c r="U471" s="21" t="s">
        <v>1058</v>
      </c>
      <c r="V471" s="21" t="s">
        <v>1077</v>
      </c>
      <c r="W471" s="85"/>
      <c r="X471" s="136">
        <v>39269097</v>
      </c>
    </row>
    <row r="472" spans="1:24" ht="66" customHeight="1">
      <c r="A472" s="556"/>
      <c r="B472" s="43">
        <v>106255</v>
      </c>
      <c r="C472" s="22" t="s">
        <v>1389</v>
      </c>
      <c r="D472" s="36" t="s">
        <v>245</v>
      </c>
      <c r="E472" s="21" t="s">
        <v>1838</v>
      </c>
      <c r="F472" s="412" t="s">
        <v>1295</v>
      </c>
      <c r="G472" s="24" t="s">
        <v>662</v>
      </c>
      <c r="H472" s="21" t="s">
        <v>240</v>
      </c>
      <c r="I472" s="105" t="s">
        <v>595</v>
      </c>
      <c r="J472" s="97"/>
      <c r="K472" s="240"/>
      <c r="L472" s="58">
        <v>2.1</v>
      </c>
      <c r="M472" s="67">
        <v>51</v>
      </c>
      <c r="N472" s="67">
        <v>43</v>
      </c>
      <c r="O472" s="67">
        <v>11</v>
      </c>
      <c r="P472" s="32">
        <v>0.024123</v>
      </c>
      <c r="Q472" s="197">
        <f t="shared" si="47"/>
        <v>0</v>
      </c>
      <c r="R472" s="489">
        <v>54.31</v>
      </c>
      <c r="S472" s="33" t="s">
        <v>448</v>
      </c>
      <c r="T472" s="82">
        <f t="shared" si="48"/>
        <v>0</v>
      </c>
      <c r="U472" s="21" t="s">
        <v>1059</v>
      </c>
      <c r="V472" s="21" t="s">
        <v>1077</v>
      </c>
      <c r="W472" s="85"/>
      <c r="X472" s="136">
        <v>48191000</v>
      </c>
    </row>
    <row r="473" spans="1:24" ht="83.25" customHeight="1">
      <c r="A473" s="556"/>
      <c r="B473" s="43">
        <v>106256</v>
      </c>
      <c r="C473" s="22" t="s">
        <v>1388</v>
      </c>
      <c r="D473" s="36" t="s">
        <v>245</v>
      </c>
      <c r="E473" s="21">
        <v>1</v>
      </c>
      <c r="F473" s="412" t="s">
        <v>1524</v>
      </c>
      <c r="G473" s="24" t="s">
        <v>662</v>
      </c>
      <c r="H473" s="21" t="s">
        <v>240</v>
      </c>
      <c r="I473" s="136" t="s">
        <v>595</v>
      </c>
      <c r="J473" s="97"/>
      <c r="K473" s="240"/>
      <c r="L473" s="58">
        <v>0.6</v>
      </c>
      <c r="M473" s="67">
        <v>15</v>
      </c>
      <c r="N473" s="67">
        <v>15</v>
      </c>
      <c r="O473" s="67">
        <v>30</v>
      </c>
      <c r="P473" s="32">
        <v>0.00675</v>
      </c>
      <c r="Q473" s="197">
        <f t="shared" si="47"/>
        <v>0</v>
      </c>
      <c r="R473" s="489">
        <v>55.46</v>
      </c>
      <c r="S473" s="33" t="s">
        <v>448</v>
      </c>
      <c r="T473" s="40">
        <f t="shared" si="48"/>
        <v>0</v>
      </c>
      <c r="U473" s="21" t="s">
        <v>1531</v>
      </c>
      <c r="V473" s="21" t="s">
        <v>1077</v>
      </c>
      <c r="W473" s="85"/>
      <c r="X473" s="136">
        <v>39269097</v>
      </c>
    </row>
    <row r="474" spans="1:24" ht="39.75" customHeight="1">
      <c r="A474" s="556"/>
      <c r="B474" s="39">
        <v>106348</v>
      </c>
      <c r="C474" s="22" t="s">
        <v>1387</v>
      </c>
      <c r="D474" s="36" t="s">
        <v>245</v>
      </c>
      <c r="E474" s="20" t="s">
        <v>1835</v>
      </c>
      <c r="F474" s="412" t="s">
        <v>350</v>
      </c>
      <c r="G474" s="24" t="s">
        <v>662</v>
      </c>
      <c r="H474" s="21" t="s">
        <v>240</v>
      </c>
      <c r="I474" s="105" t="s">
        <v>595</v>
      </c>
      <c r="J474" s="97"/>
      <c r="K474" s="240"/>
      <c r="L474" s="58">
        <v>9</v>
      </c>
      <c r="M474" s="67">
        <v>45</v>
      </c>
      <c r="N474" s="67">
        <v>36</v>
      </c>
      <c r="O474" s="67">
        <v>11</v>
      </c>
      <c r="P474" s="32">
        <v>0.01782</v>
      </c>
      <c r="Q474" s="197">
        <f t="shared" si="47"/>
        <v>0</v>
      </c>
      <c r="R474" s="489">
        <v>175.96</v>
      </c>
      <c r="S474" s="33" t="s">
        <v>448</v>
      </c>
      <c r="T474" s="82">
        <f t="shared" si="48"/>
        <v>0</v>
      </c>
      <c r="U474" s="21" t="s">
        <v>1060</v>
      </c>
      <c r="V474" s="21" t="s">
        <v>1077</v>
      </c>
      <c r="W474" s="85"/>
      <c r="X474" s="136">
        <v>39232990</v>
      </c>
    </row>
    <row r="475" spans="1:24" ht="63.75" customHeight="1">
      <c r="A475" s="556"/>
      <c r="B475" s="39">
        <v>106358</v>
      </c>
      <c r="C475" s="22" t="s">
        <v>164</v>
      </c>
      <c r="D475" s="36" t="s">
        <v>245</v>
      </c>
      <c r="E475" s="20">
        <v>1</v>
      </c>
      <c r="F475" s="412" t="s">
        <v>356</v>
      </c>
      <c r="G475" s="24" t="s">
        <v>662</v>
      </c>
      <c r="H475" s="21" t="s">
        <v>240</v>
      </c>
      <c r="I475" s="105" t="s">
        <v>595</v>
      </c>
      <c r="J475" s="97"/>
      <c r="K475" s="240"/>
      <c r="L475" s="58">
        <v>0.1</v>
      </c>
      <c r="M475" s="140">
        <v>12.5</v>
      </c>
      <c r="N475" s="140">
        <v>12.5</v>
      </c>
      <c r="O475" s="67">
        <v>2</v>
      </c>
      <c r="P475" s="32">
        <v>0.0003125</v>
      </c>
      <c r="Q475" s="197">
        <f t="shared" si="47"/>
        <v>0</v>
      </c>
      <c r="R475" s="489">
        <v>13.32</v>
      </c>
      <c r="S475" s="33" t="s">
        <v>448</v>
      </c>
      <c r="T475" s="82">
        <f t="shared" si="48"/>
        <v>0</v>
      </c>
      <c r="U475" s="21" t="s">
        <v>1061</v>
      </c>
      <c r="V475" s="21" t="s">
        <v>1080</v>
      </c>
      <c r="W475" s="85"/>
      <c r="X475" s="136">
        <v>39239000</v>
      </c>
    </row>
    <row r="476" spans="1:24" ht="64.5" customHeight="1">
      <c r="A476" s="556"/>
      <c r="B476" s="39">
        <v>106359</v>
      </c>
      <c r="C476" s="22" t="s">
        <v>165</v>
      </c>
      <c r="D476" s="36" t="s">
        <v>245</v>
      </c>
      <c r="E476" s="20">
        <v>1</v>
      </c>
      <c r="F476" s="412" t="s">
        <v>1296</v>
      </c>
      <c r="G476" s="24" t="s">
        <v>662</v>
      </c>
      <c r="H476" s="21" t="s">
        <v>240</v>
      </c>
      <c r="I476" s="105" t="s">
        <v>595</v>
      </c>
      <c r="J476" s="97" t="s">
        <v>1073</v>
      </c>
      <c r="K476" s="240"/>
      <c r="L476" s="58">
        <v>0.1</v>
      </c>
      <c r="M476" s="67">
        <v>13</v>
      </c>
      <c r="N476" s="67">
        <v>13</v>
      </c>
      <c r="O476" s="67">
        <v>3</v>
      </c>
      <c r="P476" s="32">
        <v>0.000507</v>
      </c>
      <c r="Q476" s="197">
        <f t="shared" si="47"/>
        <v>0</v>
      </c>
      <c r="R476" s="489">
        <v>2.13</v>
      </c>
      <c r="S476" s="33" t="s">
        <v>448</v>
      </c>
      <c r="T476" s="82">
        <f t="shared" si="48"/>
        <v>0</v>
      </c>
      <c r="U476" s="21" t="s">
        <v>1062</v>
      </c>
      <c r="V476" s="21" t="s">
        <v>1080</v>
      </c>
      <c r="W476" s="85"/>
      <c r="X476" s="136">
        <v>39239000</v>
      </c>
    </row>
    <row r="477" spans="1:24" ht="39.75" customHeight="1" thickBot="1">
      <c r="A477" s="556"/>
      <c r="B477" s="119">
        <v>106409</v>
      </c>
      <c r="C477" s="78" t="s">
        <v>162</v>
      </c>
      <c r="D477" s="121" t="s">
        <v>245</v>
      </c>
      <c r="E477" s="79" t="s">
        <v>1840</v>
      </c>
      <c r="F477" s="411" t="s">
        <v>292</v>
      </c>
      <c r="G477" s="115" t="s">
        <v>662</v>
      </c>
      <c r="H477" s="79" t="s">
        <v>240</v>
      </c>
      <c r="I477" s="105" t="s">
        <v>595</v>
      </c>
      <c r="J477" s="99"/>
      <c r="K477" s="241"/>
      <c r="L477" s="106">
        <v>0.1</v>
      </c>
      <c r="M477" s="179">
        <v>15.5</v>
      </c>
      <c r="N477" s="179">
        <v>15.5</v>
      </c>
      <c r="O477" s="179">
        <v>19.5</v>
      </c>
      <c r="P477" s="81">
        <v>0.004684875</v>
      </c>
      <c r="Q477" s="208">
        <f t="shared" si="47"/>
        <v>0</v>
      </c>
      <c r="R477" s="493">
        <v>16.11</v>
      </c>
      <c r="S477" s="89" t="s">
        <v>448</v>
      </c>
      <c r="T477" s="82">
        <f t="shared" si="48"/>
        <v>0</v>
      </c>
      <c r="U477" s="79" t="s">
        <v>1063</v>
      </c>
      <c r="V477" s="79" t="s">
        <v>1077</v>
      </c>
      <c r="W477" s="105"/>
      <c r="X477" s="308">
        <v>39269097</v>
      </c>
    </row>
    <row r="478" spans="1:24" ht="49.5" customHeight="1" thickBot="1">
      <c r="A478" s="391"/>
      <c r="B478" s="333" t="s">
        <v>1824</v>
      </c>
      <c r="C478" s="112"/>
      <c r="D478" s="113"/>
      <c r="E478" s="114"/>
      <c r="F478" s="409"/>
      <c r="G478" s="114"/>
      <c r="H478" s="114"/>
      <c r="I478" s="113"/>
      <c r="J478" s="112"/>
      <c r="K478" s="247"/>
      <c r="L478" s="114"/>
      <c r="M478" s="114"/>
      <c r="N478" s="114"/>
      <c r="O478" s="114"/>
      <c r="P478" s="114"/>
      <c r="Q478" s="114"/>
      <c r="R478" s="502"/>
      <c r="S478" s="114"/>
      <c r="T478" s="114"/>
      <c r="U478" s="113"/>
      <c r="V478" s="113"/>
      <c r="W478" s="113"/>
      <c r="X478" s="537"/>
    </row>
    <row r="479" spans="1:24" ht="69.75" customHeight="1">
      <c r="A479" s="552" t="s">
        <v>1603</v>
      </c>
      <c r="B479" s="150">
        <v>106076</v>
      </c>
      <c r="C479" s="61" t="s">
        <v>1195</v>
      </c>
      <c r="D479" s="46" t="s">
        <v>245</v>
      </c>
      <c r="E479" s="70">
        <v>1</v>
      </c>
      <c r="F479" s="425" t="s">
        <v>1356</v>
      </c>
      <c r="G479" s="407" t="s">
        <v>662</v>
      </c>
      <c r="H479" s="70" t="s">
        <v>1066</v>
      </c>
      <c r="I479" s="159" t="s">
        <v>595</v>
      </c>
      <c r="J479" s="186" t="s">
        <v>1385</v>
      </c>
      <c r="K479" s="256"/>
      <c r="L479" s="124">
        <v>275</v>
      </c>
      <c r="M479" s="146">
        <v>80</v>
      </c>
      <c r="N479" s="146">
        <v>180</v>
      </c>
      <c r="O479" s="146">
        <v>212</v>
      </c>
      <c r="P479" s="70">
        <v>3.0528</v>
      </c>
      <c r="Q479" s="196">
        <f aca="true" t="shared" si="49" ref="Q479:Q487">P479*K479</f>
        <v>0</v>
      </c>
      <c r="R479" s="516">
        <v>16417.04</v>
      </c>
      <c r="S479" s="72" t="s">
        <v>448</v>
      </c>
      <c r="T479" s="187">
        <f aca="true" t="shared" si="50" ref="T479:T488">IF(S479="USD",R479*K479,R479*K479*1.25)</f>
        <v>0</v>
      </c>
      <c r="U479" s="178" t="s">
        <v>1069</v>
      </c>
      <c r="V479" s="146"/>
      <c r="W479" s="146"/>
      <c r="X479" s="548"/>
    </row>
    <row r="480" spans="1:24" ht="45" customHeight="1">
      <c r="A480" s="553"/>
      <c r="B480" s="75">
        <v>106077</v>
      </c>
      <c r="C480" s="47" t="s">
        <v>538</v>
      </c>
      <c r="D480" s="48" t="s">
        <v>245</v>
      </c>
      <c r="E480" s="25">
        <v>1</v>
      </c>
      <c r="F480" s="412" t="s">
        <v>548</v>
      </c>
      <c r="G480" s="405" t="s">
        <v>662</v>
      </c>
      <c r="H480" s="25" t="s">
        <v>1066</v>
      </c>
      <c r="I480" s="136" t="s">
        <v>595</v>
      </c>
      <c r="J480" s="184" t="s">
        <v>1070</v>
      </c>
      <c r="K480" s="255"/>
      <c r="L480" s="125">
        <v>70</v>
      </c>
      <c r="M480" s="25">
        <v>150</v>
      </c>
      <c r="N480" s="25">
        <v>92</v>
      </c>
      <c r="O480" s="25">
        <v>90</v>
      </c>
      <c r="P480" s="25">
        <v>1.242</v>
      </c>
      <c r="Q480" s="197">
        <f t="shared" si="49"/>
        <v>0</v>
      </c>
      <c r="R480" s="517">
        <v>971.40615</v>
      </c>
      <c r="S480" s="25" t="s">
        <v>448</v>
      </c>
      <c r="T480" s="188">
        <f t="shared" si="50"/>
        <v>0</v>
      </c>
      <c r="U480" s="86" t="s">
        <v>547</v>
      </c>
      <c r="V480" s="20"/>
      <c r="W480" s="20"/>
      <c r="X480" s="547"/>
    </row>
    <row r="481" spans="1:24" ht="68.25" customHeight="1">
      <c r="A481" s="553"/>
      <c r="B481" s="75">
        <v>106078</v>
      </c>
      <c r="C481" s="47" t="s">
        <v>539</v>
      </c>
      <c r="D481" s="48" t="s">
        <v>245</v>
      </c>
      <c r="E481" s="25">
        <v>1</v>
      </c>
      <c r="F481" s="426" t="s">
        <v>549</v>
      </c>
      <c r="G481" s="405" t="s">
        <v>662</v>
      </c>
      <c r="H481" s="25" t="s">
        <v>1066</v>
      </c>
      <c r="I481" s="136" t="s">
        <v>595</v>
      </c>
      <c r="J481" s="184" t="s">
        <v>1407</v>
      </c>
      <c r="K481" s="255"/>
      <c r="L481" s="125">
        <v>50</v>
      </c>
      <c r="M481" s="25">
        <v>140</v>
      </c>
      <c r="N481" s="25">
        <v>110</v>
      </c>
      <c r="O481" s="25">
        <v>60</v>
      </c>
      <c r="P481" s="25">
        <v>0.924</v>
      </c>
      <c r="Q481" s="197">
        <f t="shared" si="49"/>
        <v>0</v>
      </c>
      <c r="R481" s="517">
        <v>1989.1872</v>
      </c>
      <c r="S481" s="25" t="s">
        <v>448</v>
      </c>
      <c r="T481" s="188">
        <f t="shared" si="50"/>
        <v>0</v>
      </c>
      <c r="U481" s="86" t="s">
        <v>547</v>
      </c>
      <c r="V481" s="20"/>
      <c r="W481" s="20"/>
      <c r="X481" s="547"/>
    </row>
    <row r="482" spans="1:24" ht="39" customHeight="1">
      <c r="A482" s="553"/>
      <c r="B482" s="75">
        <v>106471</v>
      </c>
      <c r="C482" s="47" t="s">
        <v>1890</v>
      </c>
      <c r="D482" s="48" t="s">
        <v>245</v>
      </c>
      <c r="E482" s="25">
        <v>1</v>
      </c>
      <c r="F482" s="426" t="s">
        <v>550</v>
      </c>
      <c r="G482" s="405" t="s">
        <v>662</v>
      </c>
      <c r="H482" s="25" t="s">
        <v>1066</v>
      </c>
      <c r="I482" s="136" t="s">
        <v>595</v>
      </c>
      <c r="J482" s="184" t="s">
        <v>1071</v>
      </c>
      <c r="K482" s="255"/>
      <c r="L482" s="125">
        <v>22</v>
      </c>
      <c r="M482" s="25">
        <v>160</v>
      </c>
      <c r="N482" s="25">
        <v>68</v>
      </c>
      <c r="O482" s="25">
        <v>30</v>
      </c>
      <c r="P482" s="25">
        <v>0.3264</v>
      </c>
      <c r="Q482" s="197">
        <f t="shared" si="49"/>
        <v>0</v>
      </c>
      <c r="R482" s="517">
        <v>1143.9142</v>
      </c>
      <c r="S482" s="25" t="s">
        <v>448</v>
      </c>
      <c r="T482" s="188">
        <f t="shared" si="50"/>
        <v>0</v>
      </c>
      <c r="U482" s="86" t="s">
        <v>547</v>
      </c>
      <c r="V482" s="20"/>
      <c r="W482" s="20"/>
      <c r="X482" s="547"/>
    </row>
    <row r="483" spans="1:24" ht="54.75" customHeight="1">
      <c r="A483" s="553"/>
      <c r="B483" s="75">
        <v>106472</v>
      </c>
      <c r="C483" s="47" t="s">
        <v>527</v>
      </c>
      <c r="D483" s="48" t="s">
        <v>245</v>
      </c>
      <c r="E483" s="25">
        <v>1</v>
      </c>
      <c r="F483" s="426" t="s">
        <v>527</v>
      </c>
      <c r="G483" s="405" t="s">
        <v>662</v>
      </c>
      <c r="H483" s="25" t="s">
        <v>1066</v>
      </c>
      <c r="I483" s="136" t="s">
        <v>595</v>
      </c>
      <c r="J483" s="184" t="s">
        <v>1676</v>
      </c>
      <c r="K483" s="255"/>
      <c r="L483" s="125">
        <v>18</v>
      </c>
      <c r="M483" s="25">
        <v>160</v>
      </c>
      <c r="N483" s="25">
        <v>68</v>
      </c>
      <c r="O483" s="25">
        <v>30</v>
      </c>
      <c r="P483" s="25">
        <v>0.3264</v>
      </c>
      <c r="Q483" s="197">
        <f t="shared" si="49"/>
        <v>0</v>
      </c>
      <c r="R483" s="517">
        <v>931.93815</v>
      </c>
      <c r="S483" s="25" t="s">
        <v>448</v>
      </c>
      <c r="T483" s="188">
        <f t="shared" si="50"/>
        <v>0</v>
      </c>
      <c r="U483" s="86" t="s">
        <v>547</v>
      </c>
      <c r="V483" s="20"/>
      <c r="W483" s="20"/>
      <c r="X483" s="547"/>
    </row>
    <row r="484" spans="1:24" ht="63" customHeight="1">
      <c r="A484" s="553"/>
      <c r="B484" s="75">
        <v>106469</v>
      </c>
      <c r="C484" s="47" t="s">
        <v>530</v>
      </c>
      <c r="D484" s="48" t="s">
        <v>245</v>
      </c>
      <c r="E484" s="25">
        <v>1</v>
      </c>
      <c r="F484" s="426" t="s">
        <v>551</v>
      </c>
      <c r="G484" s="405" t="s">
        <v>662</v>
      </c>
      <c r="H484" s="25" t="s">
        <v>1066</v>
      </c>
      <c r="I484" s="136" t="s">
        <v>595</v>
      </c>
      <c r="J484" s="184" t="s">
        <v>1406</v>
      </c>
      <c r="K484" s="255"/>
      <c r="L484" s="125">
        <v>15</v>
      </c>
      <c r="M484" s="25">
        <v>160</v>
      </c>
      <c r="N484" s="25">
        <v>68</v>
      </c>
      <c r="O484" s="25">
        <v>25</v>
      </c>
      <c r="P484" s="25">
        <v>0.272</v>
      </c>
      <c r="Q484" s="197">
        <f t="shared" si="49"/>
        <v>0</v>
      </c>
      <c r="R484" s="517">
        <v>1989.1872</v>
      </c>
      <c r="S484" s="25" t="s">
        <v>448</v>
      </c>
      <c r="T484" s="188">
        <f t="shared" si="50"/>
        <v>0</v>
      </c>
      <c r="U484" s="86" t="s">
        <v>547</v>
      </c>
      <c r="V484" s="20"/>
      <c r="W484" s="20"/>
      <c r="X484" s="547"/>
    </row>
    <row r="485" spans="1:24" ht="54.75" customHeight="1">
      <c r="A485" s="553"/>
      <c r="B485" s="75">
        <v>106285</v>
      </c>
      <c r="C485" s="47" t="s">
        <v>531</v>
      </c>
      <c r="D485" s="48" t="s">
        <v>245</v>
      </c>
      <c r="E485" s="25">
        <v>1</v>
      </c>
      <c r="F485" s="426" t="s">
        <v>552</v>
      </c>
      <c r="G485" s="405" t="s">
        <v>662</v>
      </c>
      <c r="H485" s="25" t="s">
        <v>1066</v>
      </c>
      <c r="I485" s="136" t="s">
        <v>595</v>
      </c>
      <c r="J485" s="184" t="s">
        <v>1576</v>
      </c>
      <c r="K485" s="255"/>
      <c r="L485" s="125">
        <v>8</v>
      </c>
      <c r="M485" s="25">
        <v>160</v>
      </c>
      <c r="N485" s="25">
        <v>68</v>
      </c>
      <c r="O485" s="25">
        <v>15</v>
      </c>
      <c r="P485" s="25">
        <v>0.1632</v>
      </c>
      <c r="Q485" s="197">
        <f t="shared" si="49"/>
        <v>0</v>
      </c>
      <c r="R485" s="517">
        <v>633.4613999999999</v>
      </c>
      <c r="S485" s="25" t="s">
        <v>448</v>
      </c>
      <c r="T485" s="188">
        <f t="shared" si="50"/>
        <v>0</v>
      </c>
      <c r="U485" s="86" t="s">
        <v>547</v>
      </c>
      <c r="V485" s="20"/>
      <c r="W485" s="20"/>
      <c r="X485" s="547"/>
    </row>
    <row r="486" spans="1:24" ht="54.75" customHeight="1">
      <c r="A486" s="553"/>
      <c r="B486" s="75">
        <v>106047</v>
      </c>
      <c r="C486" s="47" t="s">
        <v>528</v>
      </c>
      <c r="D486" s="48" t="s">
        <v>245</v>
      </c>
      <c r="E486" s="25">
        <v>1</v>
      </c>
      <c r="F486" s="426" t="s">
        <v>596</v>
      </c>
      <c r="G486" s="405" t="s">
        <v>662</v>
      </c>
      <c r="H486" s="25" t="s">
        <v>1066</v>
      </c>
      <c r="I486" s="136" t="s">
        <v>595</v>
      </c>
      <c r="J486" s="184" t="s">
        <v>1576</v>
      </c>
      <c r="K486" s="255"/>
      <c r="L486" s="125">
        <v>15</v>
      </c>
      <c r="M486" s="25">
        <v>160</v>
      </c>
      <c r="N486" s="25">
        <v>68</v>
      </c>
      <c r="O486" s="25">
        <v>20</v>
      </c>
      <c r="P486" s="25">
        <v>0.2176</v>
      </c>
      <c r="Q486" s="197">
        <f t="shared" si="49"/>
        <v>0</v>
      </c>
      <c r="R486" s="517">
        <v>1266.9227999999998</v>
      </c>
      <c r="S486" s="25" t="s">
        <v>448</v>
      </c>
      <c r="T486" s="188">
        <f t="shared" si="50"/>
        <v>0</v>
      </c>
      <c r="U486" s="86" t="s">
        <v>547</v>
      </c>
      <c r="V486" s="20"/>
      <c r="W486" s="20"/>
      <c r="X486" s="547"/>
    </row>
    <row r="487" spans="1:24" ht="47.25" customHeight="1">
      <c r="A487" s="553"/>
      <c r="B487" s="75">
        <v>106123</v>
      </c>
      <c r="C487" s="47" t="s">
        <v>532</v>
      </c>
      <c r="D487" s="48" t="s">
        <v>245</v>
      </c>
      <c r="E487" s="25">
        <v>1</v>
      </c>
      <c r="F487" s="426" t="s">
        <v>559</v>
      </c>
      <c r="G487" s="405" t="s">
        <v>662</v>
      </c>
      <c r="H487" s="25" t="s">
        <v>1066</v>
      </c>
      <c r="I487" s="136" t="s">
        <v>595</v>
      </c>
      <c r="J487" s="184" t="s">
        <v>1072</v>
      </c>
      <c r="K487" s="255"/>
      <c r="L487" s="125">
        <v>5</v>
      </c>
      <c r="M487" s="25">
        <v>39</v>
      </c>
      <c r="N487" s="25">
        <v>39</v>
      </c>
      <c r="O487" s="25">
        <v>28</v>
      </c>
      <c r="P487" s="25">
        <v>0.042588</v>
      </c>
      <c r="Q487" s="197">
        <f t="shared" si="49"/>
        <v>0</v>
      </c>
      <c r="R487" s="517">
        <v>170.53464999999997</v>
      </c>
      <c r="S487" s="25" t="s">
        <v>448</v>
      </c>
      <c r="T487" s="188">
        <f t="shared" si="50"/>
        <v>0</v>
      </c>
      <c r="U487" s="86" t="s">
        <v>547</v>
      </c>
      <c r="V487" s="20"/>
      <c r="W487" s="20"/>
      <c r="X487" s="547"/>
    </row>
    <row r="488" spans="1:24" ht="85.5" customHeight="1" thickBot="1">
      <c r="A488" s="553"/>
      <c r="B488" s="149">
        <v>106489</v>
      </c>
      <c r="C488" s="91" t="s">
        <v>521</v>
      </c>
      <c r="D488" s="92" t="s">
        <v>245</v>
      </c>
      <c r="E488" s="93">
        <v>1</v>
      </c>
      <c r="F488" s="438" t="s">
        <v>540</v>
      </c>
      <c r="G488" s="406" t="s">
        <v>662</v>
      </c>
      <c r="H488" s="93" t="s">
        <v>666</v>
      </c>
      <c r="I488" s="157" t="s">
        <v>661</v>
      </c>
      <c r="J488" s="185" t="s">
        <v>1556</v>
      </c>
      <c r="K488" s="242"/>
      <c r="L488" s="126" t="s">
        <v>662</v>
      </c>
      <c r="M488" s="93" t="s">
        <v>662</v>
      </c>
      <c r="N488" s="93" t="s">
        <v>662</v>
      </c>
      <c r="O488" s="93" t="s">
        <v>662</v>
      </c>
      <c r="P488" s="93" t="s">
        <v>662</v>
      </c>
      <c r="Q488" s="128" t="s">
        <v>662</v>
      </c>
      <c r="R488" s="526">
        <v>900</v>
      </c>
      <c r="S488" s="93" t="s">
        <v>448</v>
      </c>
      <c r="T488" s="191">
        <f t="shared" si="50"/>
        <v>0</v>
      </c>
      <c r="U488" s="94" t="s">
        <v>662</v>
      </c>
      <c r="V488" s="76" t="s">
        <v>662</v>
      </c>
      <c r="W488" s="76"/>
      <c r="X488" s="157" t="s">
        <v>662</v>
      </c>
    </row>
    <row r="489" spans="1:24" ht="136.5" customHeight="1">
      <c r="A489" s="555" t="s">
        <v>1604</v>
      </c>
      <c r="B489" s="150">
        <v>106076</v>
      </c>
      <c r="C489" s="61" t="s">
        <v>1194</v>
      </c>
      <c r="D489" s="46" t="s">
        <v>245</v>
      </c>
      <c r="E489" s="70">
        <v>1</v>
      </c>
      <c r="F489" s="425" t="s">
        <v>1300</v>
      </c>
      <c r="G489" s="407" t="s">
        <v>662</v>
      </c>
      <c r="H489" s="70" t="s">
        <v>1066</v>
      </c>
      <c r="I489" s="159" t="s">
        <v>595</v>
      </c>
      <c r="J489" s="186" t="s">
        <v>1554</v>
      </c>
      <c r="K489" s="256"/>
      <c r="L489" s="124">
        <v>275</v>
      </c>
      <c r="M489" s="146">
        <v>80</v>
      </c>
      <c r="N489" s="146">
        <v>180</v>
      </c>
      <c r="O489" s="146">
        <v>212</v>
      </c>
      <c r="P489" s="70">
        <v>3.0528</v>
      </c>
      <c r="Q489" s="196">
        <f aca="true" t="shared" si="51" ref="Q489:Q495">P489*K489</f>
        <v>0</v>
      </c>
      <c r="R489" s="527">
        <v>18951.5469</v>
      </c>
      <c r="S489" s="70" t="s">
        <v>448</v>
      </c>
      <c r="T489" s="142">
        <f t="shared" si="45"/>
        <v>0</v>
      </c>
      <c r="U489" s="387" t="s">
        <v>1067</v>
      </c>
      <c r="V489" s="146"/>
      <c r="W489" s="267"/>
      <c r="X489" s="548"/>
    </row>
    <row r="490" spans="1:24" ht="68.25" customHeight="1">
      <c r="A490" s="556"/>
      <c r="B490" s="75">
        <v>106078</v>
      </c>
      <c r="C490" s="47" t="s">
        <v>539</v>
      </c>
      <c r="D490" s="48" t="s">
        <v>245</v>
      </c>
      <c r="E490" s="25">
        <v>1</v>
      </c>
      <c r="F490" s="426" t="s">
        <v>1555</v>
      </c>
      <c r="G490" s="405" t="s">
        <v>662</v>
      </c>
      <c r="H490" s="25" t="s">
        <v>1066</v>
      </c>
      <c r="I490" s="136" t="s">
        <v>595</v>
      </c>
      <c r="J490" s="184" t="s">
        <v>1407</v>
      </c>
      <c r="K490" s="255"/>
      <c r="L490" s="125">
        <v>50</v>
      </c>
      <c r="M490" s="25">
        <v>140</v>
      </c>
      <c r="N490" s="25">
        <v>110</v>
      </c>
      <c r="O490" s="25">
        <v>60</v>
      </c>
      <c r="P490" s="25">
        <v>0.924</v>
      </c>
      <c r="Q490" s="197">
        <f t="shared" si="51"/>
        <v>0</v>
      </c>
      <c r="R490" s="517">
        <v>1989.1872</v>
      </c>
      <c r="S490" s="25" t="s">
        <v>448</v>
      </c>
      <c r="T490" s="40">
        <f t="shared" si="45"/>
        <v>0</v>
      </c>
      <c r="U490" s="181" t="s">
        <v>547</v>
      </c>
      <c r="V490" s="20"/>
      <c r="W490" s="95"/>
      <c r="X490" s="547"/>
    </row>
    <row r="491" spans="1:24" ht="36" customHeight="1">
      <c r="A491" s="556"/>
      <c r="B491" s="75">
        <v>106471</v>
      </c>
      <c r="C491" s="47" t="s">
        <v>529</v>
      </c>
      <c r="D491" s="48" t="s">
        <v>245</v>
      </c>
      <c r="E491" s="25">
        <v>1</v>
      </c>
      <c r="F491" s="426" t="s">
        <v>550</v>
      </c>
      <c r="G491" s="405" t="s">
        <v>662</v>
      </c>
      <c r="H491" s="25" t="s">
        <v>1066</v>
      </c>
      <c r="I491" s="136" t="s">
        <v>595</v>
      </c>
      <c r="J491" s="184" t="s">
        <v>1068</v>
      </c>
      <c r="K491" s="255"/>
      <c r="L491" s="125">
        <v>22</v>
      </c>
      <c r="M491" s="25">
        <v>160</v>
      </c>
      <c r="N491" s="25">
        <v>68</v>
      </c>
      <c r="O491" s="25">
        <v>30</v>
      </c>
      <c r="P491" s="25">
        <v>0.3264</v>
      </c>
      <c r="Q491" s="197">
        <f t="shared" si="51"/>
        <v>0</v>
      </c>
      <c r="R491" s="517">
        <v>1143.9142</v>
      </c>
      <c r="S491" s="25" t="s">
        <v>448</v>
      </c>
      <c r="T491" s="40">
        <f t="shared" si="45"/>
        <v>0</v>
      </c>
      <c r="U491" s="181" t="s">
        <v>547</v>
      </c>
      <c r="V491" s="20"/>
      <c r="W491" s="95"/>
      <c r="X491" s="547"/>
    </row>
    <row r="492" spans="1:24" ht="38.25" customHeight="1">
      <c r="A492" s="556"/>
      <c r="B492" s="75">
        <v>106472</v>
      </c>
      <c r="C492" s="47" t="s">
        <v>527</v>
      </c>
      <c r="D492" s="48" t="s">
        <v>245</v>
      </c>
      <c r="E492" s="25">
        <v>1</v>
      </c>
      <c r="F492" s="426" t="s">
        <v>527</v>
      </c>
      <c r="G492" s="405" t="s">
        <v>662</v>
      </c>
      <c r="H492" s="25" t="s">
        <v>1066</v>
      </c>
      <c r="I492" s="136" t="s">
        <v>595</v>
      </c>
      <c r="J492" s="184" t="s">
        <v>1068</v>
      </c>
      <c r="K492" s="255"/>
      <c r="L492" s="125">
        <v>18</v>
      </c>
      <c r="M492" s="25">
        <v>160</v>
      </c>
      <c r="N492" s="25">
        <v>68</v>
      </c>
      <c r="O492" s="25">
        <v>30</v>
      </c>
      <c r="P492" s="25">
        <v>0.3264</v>
      </c>
      <c r="Q492" s="197">
        <f t="shared" si="51"/>
        <v>0</v>
      </c>
      <c r="R492" s="517">
        <v>931.93815</v>
      </c>
      <c r="S492" s="25" t="s">
        <v>448</v>
      </c>
      <c r="T492" s="40">
        <f t="shared" si="45"/>
        <v>0</v>
      </c>
      <c r="U492" s="181" t="s">
        <v>547</v>
      </c>
      <c r="V492" s="20"/>
      <c r="W492" s="95"/>
      <c r="X492" s="547"/>
    </row>
    <row r="493" spans="1:24" ht="51.75" customHeight="1">
      <c r="A493" s="556"/>
      <c r="B493" s="75">
        <v>106285</v>
      </c>
      <c r="C493" s="47" t="s">
        <v>531</v>
      </c>
      <c r="D493" s="48" t="s">
        <v>245</v>
      </c>
      <c r="E493" s="25">
        <v>1</v>
      </c>
      <c r="F493" s="426" t="s">
        <v>552</v>
      </c>
      <c r="G493" s="405" t="s">
        <v>662</v>
      </c>
      <c r="H493" s="25" t="s">
        <v>1066</v>
      </c>
      <c r="I493" s="136" t="s">
        <v>595</v>
      </c>
      <c r="J493" s="184" t="s">
        <v>1576</v>
      </c>
      <c r="K493" s="255"/>
      <c r="L493" s="125">
        <v>8</v>
      </c>
      <c r="M493" s="25">
        <v>160</v>
      </c>
      <c r="N493" s="25">
        <v>68</v>
      </c>
      <c r="O493" s="25">
        <v>15</v>
      </c>
      <c r="P493" s="25">
        <v>0.1632</v>
      </c>
      <c r="Q493" s="197">
        <f t="shared" si="51"/>
        <v>0</v>
      </c>
      <c r="R493" s="528">
        <v>633.4613999999999</v>
      </c>
      <c r="S493" s="25" t="s">
        <v>448</v>
      </c>
      <c r="T493" s="40">
        <f t="shared" si="45"/>
        <v>0</v>
      </c>
      <c r="U493" s="181" t="s">
        <v>547</v>
      </c>
      <c r="V493" s="20"/>
      <c r="W493" s="95"/>
      <c r="X493" s="547"/>
    </row>
    <row r="494" spans="1:24" ht="57" customHeight="1">
      <c r="A494" s="556"/>
      <c r="B494" s="75">
        <v>106047</v>
      </c>
      <c r="C494" s="47" t="s">
        <v>528</v>
      </c>
      <c r="D494" s="48" t="s">
        <v>245</v>
      </c>
      <c r="E494" s="25">
        <v>1</v>
      </c>
      <c r="F494" s="426" t="s">
        <v>596</v>
      </c>
      <c r="G494" s="405" t="s">
        <v>662</v>
      </c>
      <c r="H494" s="25" t="s">
        <v>1066</v>
      </c>
      <c r="I494" s="136" t="s">
        <v>595</v>
      </c>
      <c r="J494" s="184" t="s">
        <v>1576</v>
      </c>
      <c r="K494" s="255"/>
      <c r="L494" s="125">
        <v>15</v>
      </c>
      <c r="M494" s="25">
        <v>160</v>
      </c>
      <c r="N494" s="25">
        <v>68</v>
      </c>
      <c r="O494" s="25">
        <v>20</v>
      </c>
      <c r="P494" s="25">
        <v>0.2176</v>
      </c>
      <c r="Q494" s="197">
        <f t="shared" si="51"/>
        <v>0</v>
      </c>
      <c r="R494" s="528">
        <v>1266.9227999999998</v>
      </c>
      <c r="S494" s="25" t="s">
        <v>448</v>
      </c>
      <c r="T494" s="40">
        <f t="shared" si="45"/>
        <v>0</v>
      </c>
      <c r="U494" s="181" t="s">
        <v>547</v>
      </c>
      <c r="V494" s="20"/>
      <c r="W494" s="95"/>
      <c r="X494" s="547"/>
    </row>
    <row r="495" spans="1:24" ht="57.75" customHeight="1">
      <c r="A495" s="556"/>
      <c r="B495" s="75">
        <v>106123</v>
      </c>
      <c r="C495" s="47" t="s">
        <v>532</v>
      </c>
      <c r="D495" s="48" t="s">
        <v>245</v>
      </c>
      <c r="E495" s="25">
        <v>1</v>
      </c>
      <c r="F495" s="426" t="s">
        <v>559</v>
      </c>
      <c r="G495" s="405" t="s">
        <v>662</v>
      </c>
      <c r="H495" s="25" t="s">
        <v>1066</v>
      </c>
      <c r="I495" s="136" t="s">
        <v>595</v>
      </c>
      <c r="J495" s="184" t="s">
        <v>1577</v>
      </c>
      <c r="K495" s="255"/>
      <c r="L495" s="125">
        <v>5</v>
      </c>
      <c r="M495" s="25">
        <v>39</v>
      </c>
      <c r="N495" s="25">
        <v>39</v>
      </c>
      <c r="O495" s="25">
        <v>28</v>
      </c>
      <c r="P495" s="25">
        <v>0.042588</v>
      </c>
      <c r="Q495" s="197">
        <f t="shared" si="51"/>
        <v>0</v>
      </c>
      <c r="R495" s="528">
        <v>170.53464999999997</v>
      </c>
      <c r="S495" s="25" t="s">
        <v>448</v>
      </c>
      <c r="T495" s="40">
        <f t="shared" si="45"/>
        <v>0</v>
      </c>
      <c r="U495" s="181" t="s">
        <v>547</v>
      </c>
      <c r="V495" s="20"/>
      <c r="W495" s="95"/>
      <c r="X495" s="547"/>
    </row>
    <row r="496" spans="1:24" ht="85.5" customHeight="1" thickBot="1">
      <c r="A496" s="557"/>
      <c r="B496" s="388">
        <v>106489</v>
      </c>
      <c r="C496" s="380" t="s">
        <v>521</v>
      </c>
      <c r="D496" s="381" t="s">
        <v>245</v>
      </c>
      <c r="E496" s="71">
        <v>1</v>
      </c>
      <c r="F496" s="439" t="s">
        <v>540</v>
      </c>
      <c r="G496" s="408" t="s">
        <v>662</v>
      </c>
      <c r="H496" s="71" t="s">
        <v>666</v>
      </c>
      <c r="I496" s="382" t="s">
        <v>661</v>
      </c>
      <c r="J496" s="383" t="s">
        <v>1557</v>
      </c>
      <c r="K496" s="384"/>
      <c r="L496" s="385" t="s">
        <v>662</v>
      </c>
      <c r="M496" s="71" t="s">
        <v>662</v>
      </c>
      <c r="N496" s="71" t="s">
        <v>662</v>
      </c>
      <c r="O496" s="71" t="s">
        <v>662</v>
      </c>
      <c r="P496" s="71" t="s">
        <v>662</v>
      </c>
      <c r="Q496" s="389" t="s">
        <v>662</v>
      </c>
      <c r="R496" s="529">
        <v>900</v>
      </c>
      <c r="S496" s="71" t="s">
        <v>448</v>
      </c>
      <c r="T496" s="135">
        <f t="shared" si="45"/>
        <v>0</v>
      </c>
      <c r="U496" s="390" t="s">
        <v>662</v>
      </c>
      <c r="V496" s="147" t="s">
        <v>662</v>
      </c>
      <c r="W496" s="268"/>
      <c r="X496" s="382" t="s">
        <v>662</v>
      </c>
    </row>
    <row r="497" spans="1:24" ht="49.5" customHeight="1" thickBot="1">
      <c r="A497" s="391"/>
      <c r="B497" s="333" t="s">
        <v>1825</v>
      </c>
      <c r="C497" s="112"/>
      <c r="D497" s="113"/>
      <c r="E497" s="114"/>
      <c r="F497" s="409"/>
      <c r="G497" s="114"/>
      <c r="H497" s="114"/>
      <c r="I497" s="113"/>
      <c r="J497" s="112"/>
      <c r="K497" s="247"/>
      <c r="L497" s="114"/>
      <c r="M497" s="114"/>
      <c r="N497" s="114"/>
      <c r="O497" s="114"/>
      <c r="P497" s="114"/>
      <c r="Q497" s="114"/>
      <c r="R497" s="502"/>
      <c r="S497" s="114"/>
      <c r="T497" s="114"/>
      <c r="U497" s="113"/>
      <c r="V497" s="113"/>
      <c r="W497" s="113"/>
      <c r="X497" s="537"/>
    </row>
    <row r="498" spans="1:24" ht="72.75" customHeight="1">
      <c r="A498" s="552" t="s">
        <v>1591</v>
      </c>
      <c r="B498" s="166">
        <v>106079</v>
      </c>
      <c r="C498" s="151" t="s">
        <v>33</v>
      </c>
      <c r="D498" s="146" t="s">
        <v>245</v>
      </c>
      <c r="E498" s="131">
        <v>1</v>
      </c>
      <c r="F498" s="414" t="s">
        <v>296</v>
      </c>
      <c r="G498" s="286" t="s">
        <v>662</v>
      </c>
      <c r="H498" s="131" t="s">
        <v>240</v>
      </c>
      <c r="I498" s="216" t="s">
        <v>595</v>
      </c>
      <c r="J498" s="451" t="s">
        <v>1677</v>
      </c>
      <c r="K498" s="251"/>
      <c r="L498" s="217">
        <v>4.5</v>
      </c>
      <c r="M498" s="169">
        <v>50</v>
      </c>
      <c r="N498" s="169">
        <v>30</v>
      </c>
      <c r="O498" s="169">
        <v>20</v>
      </c>
      <c r="P498" s="170">
        <v>0.03</v>
      </c>
      <c r="Q498" s="196">
        <f aca="true" t="shared" si="52" ref="Q498:Q556">P498*K498</f>
        <v>0</v>
      </c>
      <c r="R498" s="487">
        <v>1993.15</v>
      </c>
      <c r="S498" s="133" t="s">
        <v>448</v>
      </c>
      <c r="T498" s="174">
        <f aca="true" t="shared" si="53" ref="T498:T528">IF(S498="USD",R498*K498,R498*K498*1.25)</f>
        <v>0</v>
      </c>
      <c r="U498" s="131" t="s">
        <v>993</v>
      </c>
      <c r="V498" s="131" t="s">
        <v>1077</v>
      </c>
      <c r="W498" s="168"/>
      <c r="X498" s="159">
        <v>90258040</v>
      </c>
    </row>
    <row r="499" spans="1:24" ht="47.25" customHeight="1">
      <c r="A499" s="553"/>
      <c r="B499" s="43">
        <v>106082</v>
      </c>
      <c r="C499" s="22" t="s">
        <v>134</v>
      </c>
      <c r="D499" s="36" t="s">
        <v>245</v>
      </c>
      <c r="E499" s="21">
        <v>1</v>
      </c>
      <c r="F499" s="412" t="s">
        <v>1274</v>
      </c>
      <c r="G499" s="24" t="s">
        <v>662</v>
      </c>
      <c r="H499" s="21" t="s">
        <v>240</v>
      </c>
      <c r="I499" s="105" t="s">
        <v>595</v>
      </c>
      <c r="J499" s="97"/>
      <c r="K499" s="240"/>
      <c r="L499" s="58">
        <v>15.6</v>
      </c>
      <c r="M499" s="67">
        <v>68</v>
      </c>
      <c r="N499" s="67">
        <v>65</v>
      </c>
      <c r="O499" s="67">
        <v>31</v>
      </c>
      <c r="P499" s="32">
        <v>0.13702</v>
      </c>
      <c r="Q499" s="197">
        <f t="shared" si="52"/>
        <v>0</v>
      </c>
      <c r="R499" s="489">
        <v>195.03</v>
      </c>
      <c r="S499" s="33" t="s">
        <v>448</v>
      </c>
      <c r="T499" s="82">
        <f t="shared" si="53"/>
        <v>0</v>
      </c>
      <c r="U499" s="21" t="s">
        <v>994</v>
      </c>
      <c r="V499" s="21" t="s">
        <v>1077</v>
      </c>
      <c r="W499" s="85"/>
      <c r="X499" s="136">
        <v>94013000</v>
      </c>
    </row>
    <row r="500" spans="1:24" ht="83.25" customHeight="1">
      <c r="A500" s="553"/>
      <c r="B500" s="43">
        <v>106083</v>
      </c>
      <c r="C500" s="22" t="s">
        <v>135</v>
      </c>
      <c r="D500" s="36" t="s">
        <v>245</v>
      </c>
      <c r="E500" s="21">
        <v>1</v>
      </c>
      <c r="F500" s="412" t="s">
        <v>1275</v>
      </c>
      <c r="G500" s="24" t="s">
        <v>662</v>
      </c>
      <c r="H500" s="21" t="s">
        <v>240</v>
      </c>
      <c r="I500" s="136" t="s">
        <v>595</v>
      </c>
      <c r="J500" s="97"/>
      <c r="K500" s="240"/>
      <c r="L500" s="58">
        <v>30</v>
      </c>
      <c r="M500" s="67">
        <v>60</v>
      </c>
      <c r="N500" s="67">
        <v>60</v>
      </c>
      <c r="O500" s="67">
        <v>50</v>
      </c>
      <c r="P500" s="32">
        <v>0.18</v>
      </c>
      <c r="Q500" s="197">
        <f t="shared" si="52"/>
        <v>0</v>
      </c>
      <c r="R500" s="489">
        <v>583.79</v>
      </c>
      <c r="S500" s="33" t="s">
        <v>448</v>
      </c>
      <c r="T500" s="40">
        <f t="shared" si="53"/>
        <v>0</v>
      </c>
      <c r="U500" s="21" t="s">
        <v>995</v>
      </c>
      <c r="V500" s="21" t="s">
        <v>1077</v>
      </c>
      <c r="W500" s="85"/>
      <c r="X500" s="136">
        <v>94029000</v>
      </c>
    </row>
    <row r="501" spans="1:24" ht="70.5" customHeight="1" thickBot="1">
      <c r="A501" s="554"/>
      <c r="B501" s="280">
        <v>106608</v>
      </c>
      <c r="C501" s="281" t="s">
        <v>612</v>
      </c>
      <c r="D501" s="220" t="s">
        <v>245</v>
      </c>
      <c r="E501" s="207">
        <v>1</v>
      </c>
      <c r="F501" s="416" t="s">
        <v>613</v>
      </c>
      <c r="G501" s="396" t="s">
        <v>662</v>
      </c>
      <c r="H501" s="207" t="s">
        <v>600</v>
      </c>
      <c r="I501" s="225" t="s">
        <v>595</v>
      </c>
      <c r="J501" s="284"/>
      <c r="K501" s="257"/>
      <c r="L501" s="441">
        <v>12.6</v>
      </c>
      <c r="M501" s="203">
        <v>100</v>
      </c>
      <c r="N501" s="203">
        <v>60</v>
      </c>
      <c r="O501" s="203">
        <v>45</v>
      </c>
      <c r="P501" s="204">
        <v>0.27</v>
      </c>
      <c r="Q501" s="205">
        <f t="shared" si="52"/>
        <v>0</v>
      </c>
      <c r="R501" s="202">
        <v>144.79</v>
      </c>
      <c r="S501" s="132" t="s">
        <v>448</v>
      </c>
      <c r="T501" s="135">
        <f t="shared" si="53"/>
        <v>0</v>
      </c>
      <c r="U501" s="442" t="s">
        <v>996</v>
      </c>
      <c r="V501" s="207"/>
      <c r="W501" s="225"/>
      <c r="X501" s="539"/>
    </row>
    <row r="502" spans="1:24" ht="51.75" customHeight="1">
      <c r="A502" s="555" t="s">
        <v>1590</v>
      </c>
      <c r="B502" s="63">
        <v>106089</v>
      </c>
      <c r="C502" s="29" t="s">
        <v>32</v>
      </c>
      <c r="D502" s="36" t="s">
        <v>245</v>
      </c>
      <c r="E502" s="35">
        <v>1</v>
      </c>
      <c r="F502" s="410" t="s">
        <v>263</v>
      </c>
      <c r="G502" s="117" t="s">
        <v>662</v>
      </c>
      <c r="H502" s="35" t="s">
        <v>240</v>
      </c>
      <c r="I502" s="285" t="s">
        <v>595</v>
      </c>
      <c r="J502" s="109" t="s">
        <v>1372</v>
      </c>
      <c r="K502" s="248"/>
      <c r="L502" s="101">
        <v>5</v>
      </c>
      <c r="M502" s="137">
        <v>50</v>
      </c>
      <c r="N502" s="137">
        <v>20</v>
      </c>
      <c r="O502" s="137">
        <v>15</v>
      </c>
      <c r="P502" s="56">
        <v>0.015</v>
      </c>
      <c r="Q502" s="209">
        <f t="shared" si="52"/>
        <v>0</v>
      </c>
      <c r="R502" s="491">
        <v>205.72</v>
      </c>
      <c r="S502" s="57" t="s">
        <v>448</v>
      </c>
      <c r="T502" s="231">
        <f t="shared" si="53"/>
        <v>0</v>
      </c>
      <c r="U502" s="35" t="s">
        <v>997</v>
      </c>
      <c r="V502" s="35" t="s">
        <v>1077</v>
      </c>
      <c r="W502" s="100"/>
      <c r="X502" s="368">
        <v>39269097</v>
      </c>
    </row>
    <row r="503" spans="1:24" ht="36.75" customHeight="1">
      <c r="A503" s="556"/>
      <c r="B503" s="39">
        <v>106362</v>
      </c>
      <c r="C503" s="22" t="s">
        <v>4</v>
      </c>
      <c r="D503" s="36" t="s">
        <v>245</v>
      </c>
      <c r="E503" s="20">
        <v>1</v>
      </c>
      <c r="F503" s="412" t="s">
        <v>357</v>
      </c>
      <c r="G503" s="24" t="s">
        <v>662</v>
      </c>
      <c r="H503" s="21" t="s">
        <v>240</v>
      </c>
      <c r="I503" s="105" t="s">
        <v>595</v>
      </c>
      <c r="J503" s="97"/>
      <c r="K503" s="240"/>
      <c r="L503" s="58">
        <v>9.5</v>
      </c>
      <c r="M503" s="140">
        <v>23.5</v>
      </c>
      <c r="N503" s="140">
        <v>23.5</v>
      </c>
      <c r="O503" s="67">
        <v>32</v>
      </c>
      <c r="P503" s="32">
        <v>0.017672</v>
      </c>
      <c r="Q503" s="197">
        <f t="shared" si="52"/>
        <v>0</v>
      </c>
      <c r="R503" s="489">
        <v>68.9</v>
      </c>
      <c r="S503" s="33" t="s">
        <v>448</v>
      </c>
      <c r="T503" s="82">
        <f t="shared" si="53"/>
        <v>0</v>
      </c>
      <c r="U503" s="21" t="s">
        <v>998</v>
      </c>
      <c r="V503" s="21" t="s">
        <v>1077</v>
      </c>
      <c r="W503" s="85"/>
      <c r="X503" s="136">
        <v>39269097</v>
      </c>
    </row>
    <row r="504" spans="1:24" ht="36.75" customHeight="1">
      <c r="A504" s="556"/>
      <c r="B504" s="43">
        <v>106090</v>
      </c>
      <c r="C504" s="22" t="s">
        <v>46</v>
      </c>
      <c r="D504" s="36" t="s">
        <v>245</v>
      </c>
      <c r="E504" s="21">
        <v>1</v>
      </c>
      <c r="F504" s="412" t="s">
        <v>264</v>
      </c>
      <c r="G504" s="24" t="s">
        <v>662</v>
      </c>
      <c r="H504" s="21" t="s">
        <v>240</v>
      </c>
      <c r="I504" s="105" t="s">
        <v>595</v>
      </c>
      <c r="J504" s="97"/>
      <c r="K504" s="240"/>
      <c r="L504" s="58">
        <v>1</v>
      </c>
      <c r="M504" s="67">
        <v>33</v>
      </c>
      <c r="N504" s="67">
        <v>24</v>
      </c>
      <c r="O504" s="67">
        <v>12</v>
      </c>
      <c r="P504" s="32">
        <v>0.009504</v>
      </c>
      <c r="Q504" s="197">
        <f t="shared" si="52"/>
        <v>0</v>
      </c>
      <c r="R504" s="489">
        <v>55.09</v>
      </c>
      <c r="S504" s="33" t="s">
        <v>448</v>
      </c>
      <c r="T504" s="82">
        <f t="shared" si="53"/>
        <v>0</v>
      </c>
      <c r="U504" s="21" t="s">
        <v>999</v>
      </c>
      <c r="V504" s="21" t="s">
        <v>1077</v>
      </c>
      <c r="W504" s="85"/>
      <c r="X504" s="136">
        <v>39269097</v>
      </c>
    </row>
    <row r="505" spans="1:24" ht="34.5" customHeight="1">
      <c r="A505" s="556"/>
      <c r="B505" s="43">
        <v>106091</v>
      </c>
      <c r="C505" s="22" t="s">
        <v>176</v>
      </c>
      <c r="D505" s="36" t="s">
        <v>245</v>
      </c>
      <c r="E505" s="21">
        <v>1</v>
      </c>
      <c r="F505" s="412" t="s">
        <v>265</v>
      </c>
      <c r="G505" s="24" t="s">
        <v>662</v>
      </c>
      <c r="H505" s="21" t="s">
        <v>240</v>
      </c>
      <c r="I505" s="105" t="s">
        <v>595</v>
      </c>
      <c r="J505" s="97"/>
      <c r="K505" s="240"/>
      <c r="L505" s="58">
        <v>2.2</v>
      </c>
      <c r="M505" s="67">
        <v>37</v>
      </c>
      <c r="N505" s="67">
        <v>28</v>
      </c>
      <c r="O505" s="67">
        <v>14</v>
      </c>
      <c r="P505" s="32">
        <v>0.014504</v>
      </c>
      <c r="Q505" s="197">
        <f t="shared" si="52"/>
        <v>0</v>
      </c>
      <c r="R505" s="489">
        <v>21.29</v>
      </c>
      <c r="S505" s="33" t="s">
        <v>448</v>
      </c>
      <c r="T505" s="82">
        <f t="shared" si="53"/>
        <v>0</v>
      </c>
      <c r="U505" s="21" t="s">
        <v>626</v>
      </c>
      <c r="V505" s="21" t="s">
        <v>1077</v>
      </c>
      <c r="W505" s="85"/>
      <c r="X505" s="136">
        <v>48030090</v>
      </c>
    </row>
    <row r="506" spans="1:24" ht="36.75" customHeight="1">
      <c r="A506" s="556"/>
      <c r="B506" s="43">
        <v>106092</v>
      </c>
      <c r="C506" s="22" t="s">
        <v>38</v>
      </c>
      <c r="D506" s="36" t="s">
        <v>245</v>
      </c>
      <c r="E506" s="21">
        <v>1</v>
      </c>
      <c r="F506" s="412" t="s">
        <v>266</v>
      </c>
      <c r="G506" s="24" t="s">
        <v>662</v>
      </c>
      <c r="H506" s="21" t="s">
        <v>240</v>
      </c>
      <c r="I506" s="105" t="s">
        <v>595</v>
      </c>
      <c r="J506" s="97"/>
      <c r="K506" s="240"/>
      <c r="L506" s="58">
        <v>0.01</v>
      </c>
      <c r="M506" s="140">
        <v>16.5</v>
      </c>
      <c r="N506" s="67">
        <v>7</v>
      </c>
      <c r="O506" s="67">
        <v>8</v>
      </c>
      <c r="P506" s="32">
        <v>0.000924</v>
      </c>
      <c r="Q506" s="197">
        <f t="shared" si="52"/>
        <v>0</v>
      </c>
      <c r="R506" s="489">
        <v>11.34</v>
      </c>
      <c r="S506" s="33" t="s">
        <v>448</v>
      </c>
      <c r="T506" s="82">
        <f t="shared" si="53"/>
        <v>0</v>
      </c>
      <c r="U506" s="21" t="s">
        <v>1000</v>
      </c>
      <c r="V506" s="21" t="s">
        <v>1077</v>
      </c>
      <c r="W506" s="85"/>
      <c r="X506" s="136">
        <v>39269097</v>
      </c>
    </row>
    <row r="507" spans="1:24" ht="77.25" customHeight="1">
      <c r="A507" s="556"/>
      <c r="B507" s="43">
        <v>106094</v>
      </c>
      <c r="C507" s="22" t="s">
        <v>97</v>
      </c>
      <c r="D507" s="36" t="s">
        <v>245</v>
      </c>
      <c r="E507" s="21">
        <v>1</v>
      </c>
      <c r="F507" s="412" t="s">
        <v>267</v>
      </c>
      <c r="G507" s="24" t="s">
        <v>662</v>
      </c>
      <c r="H507" s="21" t="s">
        <v>240</v>
      </c>
      <c r="I507" s="105" t="s">
        <v>595</v>
      </c>
      <c r="J507" s="97"/>
      <c r="K507" s="240"/>
      <c r="L507" s="58">
        <v>0.2</v>
      </c>
      <c r="M507" s="67">
        <v>27</v>
      </c>
      <c r="N507" s="67">
        <v>12</v>
      </c>
      <c r="O507" s="67">
        <v>7</v>
      </c>
      <c r="P507" s="32">
        <v>0.002268</v>
      </c>
      <c r="Q507" s="197">
        <f t="shared" si="52"/>
        <v>0</v>
      </c>
      <c r="R507" s="489">
        <v>126.61</v>
      </c>
      <c r="S507" s="33" t="s">
        <v>448</v>
      </c>
      <c r="T507" s="82">
        <f t="shared" si="53"/>
        <v>0</v>
      </c>
      <c r="U507" s="21" t="s">
        <v>1001</v>
      </c>
      <c r="V507" s="21" t="s">
        <v>1077</v>
      </c>
      <c r="W507" s="85"/>
      <c r="X507" s="136">
        <v>30059099</v>
      </c>
    </row>
    <row r="508" spans="1:24" ht="39.75" customHeight="1">
      <c r="A508" s="556"/>
      <c r="B508" s="43">
        <v>106095</v>
      </c>
      <c r="C508" s="22" t="s">
        <v>100</v>
      </c>
      <c r="D508" s="36" t="s">
        <v>245</v>
      </c>
      <c r="E508" s="21">
        <v>1</v>
      </c>
      <c r="F508" s="412" t="s">
        <v>268</v>
      </c>
      <c r="G508" s="24" t="s">
        <v>662</v>
      </c>
      <c r="H508" s="21" t="s">
        <v>240</v>
      </c>
      <c r="I508" s="105" t="s">
        <v>595</v>
      </c>
      <c r="J508" s="97"/>
      <c r="K508" s="240"/>
      <c r="L508" s="58">
        <v>0.8</v>
      </c>
      <c r="M508" s="140">
        <v>17.5</v>
      </c>
      <c r="N508" s="140">
        <v>17.5</v>
      </c>
      <c r="O508" s="140">
        <v>18.5</v>
      </c>
      <c r="P508" s="32">
        <v>0.005665625</v>
      </c>
      <c r="Q508" s="197">
        <f t="shared" si="52"/>
        <v>0</v>
      </c>
      <c r="R508" s="489">
        <v>16.87</v>
      </c>
      <c r="S508" s="33" t="s">
        <v>448</v>
      </c>
      <c r="T508" s="82">
        <f t="shared" si="53"/>
        <v>0</v>
      </c>
      <c r="U508" s="21" t="s">
        <v>1002</v>
      </c>
      <c r="V508" s="21" t="s">
        <v>1077</v>
      </c>
      <c r="W508" s="85"/>
      <c r="X508" s="136">
        <v>90189084</v>
      </c>
    </row>
    <row r="509" spans="1:24" ht="108.75" customHeight="1">
      <c r="A509" s="556"/>
      <c r="B509" s="43">
        <v>106088</v>
      </c>
      <c r="C509" s="22" t="s">
        <v>96</v>
      </c>
      <c r="D509" s="36" t="s">
        <v>245</v>
      </c>
      <c r="E509" s="21">
        <v>1</v>
      </c>
      <c r="F509" s="412" t="s">
        <v>1276</v>
      </c>
      <c r="G509" s="24" t="s">
        <v>662</v>
      </c>
      <c r="H509" s="21" t="s">
        <v>240</v>
      </c>
      <c r="I509" s="105" t="s">
        <v>595</v>
      </c>
      <c r="J509" s="97" t="s">
        <v>1378</v>
      </c>
      <c r="K509" s="240"/>
      <c r="L509" s="58">
        <v>0.2</v>
      </c>
      <c r="M509" s="67">
        <v>12</v>
      </c>
      <c r="N509" s="67">
        <v>9</v>
      </c>
      <c r="O509" s="67">
        <v>3</v>
      </c>
      <c r="P509" s="32">
        <v>0.000324</v>
      </c>
      <c r="Q509" s="197">
        <f t="shared" si="52"/>
        <v>0</v>
      </c>
      <c r="R509" s="489">
        <v>12.25</v>
      </c>
      <c r="S509" s="33" t="s">
        <v>448</v>
      </c>
      <c r="T509" s="82">
        <f t="shared" si="53"/>
        <v>0</v>
      </c>
      <c r="U509" s="21" t="s">
        <v>1003</v>
      </c>
      <c r="V509" s="21" t="s">
        <v>1077</v>
      </c>
      <c r="W509" s="85"/>
      <c r="X509" s="136">
        <v>90251920</v>
      </c>
    </row>
    <row r="510" spans="1:24" ht="39.75" customHeight="1">
      <c r="A510" s="556"/>
      <c r="B510" s="43">
        <v>106442</v>
      </c>
      <c r="C510" s="22" t="s">
        <v>182</v>
      </c>
      <c r="D510" s="36" t="s">
        <v>245</v>
      </c>
      <c r="E510" s="37">
        <v>1</v>
      </c>
      <c r="F510" s="412" t="s">
        <v>294</v>
      </c>
      <c r="G510" s="24" t="s">
        <v>662</v>
      </c>
      <c r="H510" s="21" t="s">
        <v>240</v>
      </c>
      <c r="I510" s="105" t="s">
        <v>595</v>
      </c>
      <c r="J510" s="97"/>
      <c r="K510" s="240"/>
      <c r="L510" s="58">
        <v>0.5</v>
      </c>
      <c r="M510" s="67">
        <v>10</v>
      </c>
      <c r="N510" s="67">
        <v>10</v>
      </c>
      <c r="O510" s="67">
        <v>5</v>
      </c>
      <c r="P510" s="32">
        <v>0.0005</v>
      </c>
      <c r="Q510" s="197">
        <f t="shared" si="52"/>
        <v>0</v>
      </c>
      <c r="R510" s="489">
        <v>5.18</v>
      </c>
      <c r="S510" s="33" t="s">
        <v>448</v>
      </c>
      <c r="T510" s="82">
        <f t="shared" si="53"/>
        <v>0</v>
      </c>
      <c r="U510" s="21" t="s">
        <v>1004</v>
      </c>
      <c r="V510" s="21" t="s">
        <v>1077</v>
      </c>
      <c r="W510" s="85"/>
      <c r="X510" s="136">
        <v>90251180</v>
      </c>
    </row>
    <row r="511" spans="1:24" ht="171.75" customHeight="1">
      <c r="A511" s="556"/>
      <c r="B511" s="43">
        <v>106494</v>
      </c>
      <c r="C511" s="22" t="s">
        <v>1049</v>
      </c>
      <c r="D511" s="36" t="s">
        <v>245</v>
      </c>
      <c r="E511" s="21">
        <v>1</v>
      </c>
      <c r="F511" s="420" t="s">
        <v>1050</v>
      </c>
      <c r="G511" s="24" t="s">
        <v>662</v>
      </c>
      <c r="H511" s="21" t="s">
        <v>240</v>
      </c>
      <c r="I511" s="105" t="s">
        <v>595</v>
      </c>
      <c r="J511" s="97"/>
      <c r="K511" s="240"/>
      <c r="L511" s="58">
        <v>0.5</v>
      </c>
      <c r="M511" s="67">
        <v>7</v>
      </c>
      <c r="N511" s="67">
        <v>4</v>
      </c>
      <c r="O511" s="67">
        <v>19</v>
      </c>
      <c r="P511" s="32">
        <v>0.000532</v>
      </c>
      <c r="Q511" s="197">
        <f t="shared" si="52"/>
        <v>0</v>
      </c>
      <c r="R511" s="489">
        <v>328.07</v>
      </c>
      <c r="S511" s="33" t="s">
        <v>448</v>
      </c>
      <c r="T511" s="82">
        <f t="shared" si="53"/>
        <v>0</v>
      </c>
      <c r="U511" s="21" t="s">
        <v>1005</v>
      </c>
      <c r="V511" s="161" t="s">
        <v>1077</v>
      </c>
      <c r="W511" s="85"/>
      <c r="X511" s="136">
        <v>90251920</v>
      </c>
    </row>
    <row r="512" spans="1:24" ht="48.75" customHeight="1">
      <c r="A512" s="556"/>
      <c r="B512" s="43">
        <v>106084</v>
      </c>
      <c r="C512" s="22" t="s">
        <v>86</v>
      </c>
      <c r="D512" s="36" t="s">
        <v>245</v>
      </c>
      <c r="E512" s="21">
        <v>1</v>
      </c>
      <c r="F512" s="412" t="s">
        <v>417</v>
      </c>
      <c r="G512" s="24" t="s">
        <v>662</v>
      </c>
      <c r="H512" s="21" t="s">
        <v>240</v>
      </c>
      <c r="I512" s="105" t="s">
        <v>595</v>
      </c>
      <c r="J512" s="97"/>
      <c r="K512" s="240"/>
      <c r="L512" s="58">
        <v>0.8</v>
      </c>
      <c r="M512" s="67">
        <v>20</v>
      </c>
      <c r="N512" s="67">
        <v>20</v>
      </c>
      <c r="O512" s="67">
        <v>20</v>
      </c>
      <c r="P512" s="32">
        <v>0.008</v>
      </c>
      <c r="Q512" s="197">
        <f t="shared" si="52"/>
        <v>0</v>
      </c>
      <c r="R512" s="489">
        <v>2.94</v>
      </c>
      <c r="S512" s="33" t="s">
        <v>448</v>
      </c>
      <c r="T512" s="82">
        <f t="shared" si="53"/>
        <v>0</v>
      </c>
      <c r="U512" s="21" t="s">
        <v>1006</v>
      </c>
      <c r="V512" s="21" t="s">
        <v>1077</v>
      </c>
      <c r="W512" s="85"/>
      <c r="X512" s="136">
        <v>40149000</v>
      </c>
    </row>
    <row r="513" spans="1:24" ht="61.5" customHeight="1">
      <c r="A513" s="556"/>
      <c r="B513" s="43">
        <v>106086</v>
      </c>
      <c r="C513" s="22" t="s">
        <v>88</v>
      </c>
      <c r="D513" s="36" t="s">
        <v>245</v>
      </c>
      <c r="E513" s="21">
        <v>1</v>
      </c>
      <c r="F513" s="412" t="s">
        <v>1277</v>
      </c>
      <c r="G513" s="24" t="s">
        <v>662</v>
      </c>
      <c r="H513" s="21" t="s">
        <v>240</v>
      </c>
      <c r="I513" s="105" t="s">
        <v>595</v>
      </c>
      <c r="J513" s="97"/>
      <c r="K513" s="240"/>
      <c r="L513" s="58">
        <v>0.5</v>
      </c>
      <c r="M513" s="67">
        <v>18</v>
      </c>
      <c r="N513" s="67">
        <v>6</v>
      </c>
      <c r="O513" s="67">
        <v>8</v>
      </c>
      <c r="P513" s="32">
        <v>0.000864</v>
      </c>
      <c r="Q513" s="197">
        <f t="shared" si="52"/>
        <v>0</v>
      </c>
      <c r="R513" s="489">
        <v>34.4</v>
      </c>
      <c r="S513" s="33" t="s">
        <v>448</v>
      </c>
      <c r="T513" s="82">
        <f t="shared" si="53"/>
        <v>0</v>
      </c>
      <c r="U513" s="21" t="s">
        <v>1007</v>
      </c>
      <c r="V513" s="21" t="s">
        <v>1077</v>
      </c>
      <c r="W513" s="85"/>
      <c r="X513" s="136">
        <v>39269097</v>
      </c>
    </row>
    <row r="514" spans="1:24" ht="48.75" customHeight="1">
      <c r="A514" s="556"/>
      <c r="B514" s="43">
        <v>106087</v>
      </c>
      <c r="C514" s="22" t="s">
        <v>95</v>
      </c>
      <c r="D514" s="36" t="s">
        <v>245</v>
      </c>
      <c r="E514" s="21">
        <v>1</v>
      </c>
      <c r="F514" s="412" t="s">
        <v>262</v>
      </c>
      <c r="G514" s="24" t="s">
        <v>662</v>
      </c>
      <c r="H514" s="21" t="s">
        <v>240</v>
      </c>
      <c r="I514" s="105" t="s">
        <v>595</v>
      </c>
      <c r="J514" s="97"/>
      <c r="K514" s="240"/>
      <c r="L514" s="58">
        <v>0.7</v>
      </c>
      <c r="M514" s="67">
        <v>13</v>
      </c>
      <c r="N514" s="67">
        <v>13</v>
      </c>
      <c r="O514" s="67">
        <v>25</v>
      </c>
      <c r="P514" s="32">
        <v>0.004225</v>
      </c>
      <c r="Q514" s="197">
        <f t="shared" si="52"/>
        <v>0</v>
      </c>
      <c r="R514" s="489">
        <v>22.23</v>
      </c>
      <c r="S514" s="33" t="s">
        <v>448</v>
      </c>
      <c r="T514" s="82">
        <f t="shared" si="53"/>
        <v>0</v>
      </c>
      <c r="U514" s="21" t="s">
        <v>1008</v>
      </c>
      <c r="V514" s="21" t="s">
        <v>1077</v>
      </c>
      <c r="W514" s="85"/>
      <c r="X514" s="136">
        <v>48191000</v>
      </c>
    </row>
    <row r="515" spans="1:24" ht="36.75" customHeight="1">
      <c r="A515" s="556"/>
      <c r="B515" s="43">
        <v>106294</v>
      </c>
      <c r="C515" s="22" t="s">
        <v>219</v>
      </c>
      <c r="D515" s="36" t="s">
        <v>245</v>
      </c>
      <c r="E515" s="20" t="s">
        <v>1845</v>
      </c>
      <c r="F515" s="412" t="s">
        <v>1278</v>
      </c>
      <c r="G515" s="24" t="s">
        <v>1223</v>
      </c>
      <c r="H515" s="21" t="s">
        <v>240</v>
      </c>
      <c r="I515" s="136" t="s">
        <v>317</v>
      </c>
      <c r="J515" s="97"/>
      <c r="K515" s="240"/>
      <c r="L515" s="58">
        <v>2.3</v>
      </c>
      <c r="M515" s="67">
        <v>19</v>
      </c>
      <c r="N515" s="140">
        <v>14.5</v>
      </c>
      <c r="O515" s="67">
        <v>28</v>
      </c>
      <c r="P515" s="32">
        <v>0.007714</v>
      </c>
      <c r="Q515" s="197">
        <f t="shared" si="52"/>
        <v>0</v>
      </c>
      <c r="R515" s="489">
        <v>47.44</v>
      </c>
      <c r="S515" s="33" t="s">
        <v>448</v>
      </c>
      <c r="T515" s="82">
        <f t="shared" si="53"/>
        <v>0</v>
      </c>
      <c r="U515" s="21" t="s">
        <v>1009</v>
      </c>
      <c r="V515" s="21" t="s">
        <v>1080</v>
      </c>
      <c r="W515" s="85" t="s">
        <v>1481</v>
      </c>
      <c r="X515" s="136">
        <v>38089490</v>
      </c>
    </row>
    <row r="516" spans="1:24" ht="37.5" customHeight="1">
      <c r="A516" s="556"/>
      <c r="B516" s="43">
        <v>106304</v>
      </c>
      <c r="C516" s="22" t="s">
        <v>220</v>
      </c>
      <c r="D516" s="36" t="s">
        <v>245</v>
      </c>
      <c r="E516" s="20">
        <v>1</v>
      </c>
      <c r="F516" s="412" t="s">
        <v>222</v>
      </c>
      <c r="G516" s="24" t="s">
        <v>662</v>
      </c>
      <c r="H516" s="21" t="s">
        <v>240</v>
      </c>
      <c r="I516" s="105" t="s">
        <v>595</v>
      </c>
      <c r="J516" s="97"/>
      <c r="K516" s="240"/>
      <c r="L516" s="58">
        <v>0.6</v>
      </c>
      <c r="M516" s="140">
        <v>12.5</v>
      </c>
      <c r="N516" s="140">
        <v>7.5</v>
      </c>
      <c r="O516" s="67">
        <v>34</v>
      </c>
      <c r="P516" s="32">
        <v>0.0031875</v>
      </c>
      <c r="Q516" s="197">
        <f t="shared" si="52"/>
        <v>0</v>
      </c>
      <c r="R516" s="489">
        <v>7.02</v>
      </c>
      <c r="S516" s="33" t="s">
        <v>448</v>
      </c>
      <c r="T516" s="82">
        <f t="shared" si="53"/>
        <v>0</v>
      </c>
      <c r="U516" s="21" t="s">
        <v>1010</v>
      </c>
      <c r="V516" s="21" t="s">
        <v>662</v>
      </c>
      <c r="W516" s="85"/>
      <c r="X516" s="136">
        <v>84135040</v>
      </c>
    </row>
    <row r="517" spans="1:24" ht="46.5" customHeight="1">
      <c r="A517" s="556"/>
      <c r="B517" s="43">
        <v>106370</v>
      </c>
      <c r="C517" s="22" t="s">
        <v>6</v>
      </c>
      <c r="D517" s="36" t="s">
        <v>245</v>
      </c>
      <c r="E517" s="20">
        <v>1</v>
      </c>
      <c r="F517" s="412" t="s">
        <v>1279</v>
      </c>
      <c r="G517" s="24" t="s">
        <v>662</v>
      </c>
      <c r="H517" s="21" t="s">
        <v>240</v>
      </c>
      <c r="I517" s="136" t="s">
        <v>317</v>
      </c>
      <c r="J517" s="97"/>
      <c r="K517" s="240"/>
      <c r="L517" s="58">
        <v>5.2</v>
      </c>
      <c r="M517" s="67">
        <v>19</v>
      </c>
      <c r="N517" s="67">
        <v>15</v>
      </c>
      <c r="O517" s="140">
        <v>25.5</v>
      </c>
      <c r="P517" s="32">
        <v>0.0072675</v>
      </c>
      <c r="Q517" s="197">
        <f t="shared" si="52"/>
        <v>0</v>
      </c>
      <c r="R517" s="489">
        <v>13.79</v>
      </c>
      <c r="S517" s="33" t="s">
        <v>448</v>
      </c>
      <c r="T517" s="82">
        <f t="shared" si="53"/>
        <v>0</v>
      </c>
      <c r="U517" s="21" t="s">
        <v>1011</v>
      </c>
      <c r="V517" s="21" t="s">
        <v>1080</v>
      </c>
      <c r="W517" s="85" t="s">
        <v>1481</v>
      </c>
      <c r="X517" s="136">
        <v>38085000</v>
      </c>
    </row>
    <row r="518" spans="1:24" ht="45" customHeight="1">
      <c r="A518" s="556"/>
      <c r="B518" s="39">
        <v>106371</v>
      </c>
      <c r="C518" s="22" t="s">
        <v>218</v>
      </c>
      <c r="D518" s="36" t="s">
        <v>245</v>
      </c>
      <c r="E518" s="20" t="s">
        <v>1842</v>
      </c>
      <c r="F518" s="412" t="s">
        <v>1280</v>
      </c>
      <c r="G518" s="24" t="s">
        <v>662</v>
      </c>
      <c r="H518" s="21" t="s">
        <v>240</v>
      </c>
      <c r="I518" s="100" t="s">
        <v>317</v>
      </c>
      <c r="J518" s="97"/>
      <c r="K518" s="240"/>
      <c r="L518" s="58">
        <v>5.1</v>
      </c>
      <c r="M518" s="67">
        <v>21</v>
      </c>
      <c r="N518" s="67">
        <v>29</v>
      </c>
      <c r="O518" s="67">
        <v>32</v>
      </c>
      <c r="P518" s="32">
        <v>0.019488</v>
      </c>
      <c r="Q518" s="197">
        <f t="shared" si="52"/>
        <v>0</v>
      </c>
      <c r="R518" s="489">
        <v>38.11</v>
      </c>
      <c r="S518" s="33" t="s">
        <v>448</v>
      </c>
      <c r="T518" s="82">
        <f t="shared" si="53"/>
        <v>0</v>
      </c>
      <c r="U518" s="21" t="s">
        <v>1012</v>
      </c>
      <c r="V518" s="21" t="s">
        <v>1080</v>
      </c>
      <c r="W518" s="85" t="s">
        <v>1482</v>
      </c>
      <c r="X518" s="136">
        <v>38085000</v>
      </c>
    </row>
    <row r="519" spans="1:24" ht="47.25" customHeight="1">
      <c r="A519" s="556"/>
      <c r="B519" s="39">
        <v>106372</v>
      </c>
      <c r="C519" s="22" t="s">
        <v>205</v>
      </c>
      <c r="D519" s="36" t="s">
        <v>245</v>
      </c>
      <c r="E519" s="20" t="s">
        <v>217</v>
      </c>
      <c r="F519" s="412" t="s">
        <v>360</v>
      </c>
      <c r="G519" s="24" t="s">
        <v>662</v>
      </c>
      <c r="H519" s="21" t="s">
        <v>240</v>
      </c>
      <c r="I519" s="105" t="s">
        <v>595</v>
      </c>
      <c r="J519" s="97"/>
      <c r="K519" s="240"/>
      <c r="L519" s="58">
        <v>0.2</v>
      </c>
      <c r="M519" s="67">
        <v>20</v>
      </c>
      <c r="N519" s="67">
        <v>12</v>
      </c>
      <c r="O519" s="67">
        <v>25</v>
      </c>
      <c r="P519" s="32">
        <v>0.006</v>
      </c>
      <c r="Q519" s="197">
        <f t="shared" si="52"/>
        <v>0</v>
      </c>
      <c r="R519" s="489">
        <v>5.32</v>
      </c>
      <c r="S519" s="33" t="s">
        <v>448</v>
      </c>
      <c r="T519" s="82">
        <f t="shared" si="53"/>
        <v>0</v>
      </c>
      <c r="U519" s="21" t="s">
        <v>1013</v>
      </c>
      <c r="V519" s="21" t="s">
        <v>662</v>
      </c>
      <c r="W519" s="85"/>
      <c r="X519" s="136">
        <v>84135040</v>
      </c>
    </row>
    <row r="520" spans="1:24" ht="39.75" customHeight="1">
      <c r="A520" s="556"/>
      <c r="B520" s="39">
        <v>106373</v>
      </c>
      <c r="C520" s="22" t="s">
        <v>7</v>
      </c>
      <c r="D520" s="36" t="s">
        <v>245</v>
      </c>
      <c r="E520" s="20" t="s">
        <v>1724</v>
      </c>
      <c r="F520" s="412" t="s">
        <v>361</v>
      </c>
      <c r="G520" s="24" t="s">
        <v>662</v>
      </c>
      <c r="H520" s="21" t="s">
        <v>240</v>
      </c>
      <c r="I520" s="105" t="s">
        <v>595</v>
      </c>
      <c r="J520" s="97"/>
      <c r="K520" s="240"/>
      <c r="L520" s="58">
        <v>1.1</v>
      </c>
      <c r="M520" s="67">
        <v>9</v>
      </c>
      <c r="N520" s="67">
        <v>9</v>
      </c>
      <c r="O520" s="67">
        <v>22</v>
      </c>
      <c r="P520" s="32">
        <v>0.001782</v>
      </c>
      <c r="Q520" s="197">
        <f t="shared" si="52"/>
        <v>0</v>
      </c>
      <c r="R520" s="489">
        <v>3.14</v>
      </c>
      <c r="S520" s="33" t="s">
        <v>448</v>
      </c>
      <c r="T520" s="82">
        <f t="shared" si="53"/>
        <v>0</v>
      </c>
      <c r="U520" s="21" t="s">
        <v>1014</v>
      </c>
      <c r="V520" s="21" t="s">
        <v>1080</v>
      </c>
      <c r="W520" s="85"/>
      <c r="X520" s="136">
        <v>34012090</v>
      </c>
    </row>
    <row r="521" spans="1:24" ht="39.75" customHeight="1">
      <c r="A521" s="556"/>
      <c r="B521" s="39">
        <v>106374</v>
      </c>
      <c r="C521" s="22" t="s">
        <v>8</v>
      </c>
      <c r="D521" s="36" t="s">
        <v>245</v>
      </c>
      <c r="E521" s="20" t="s">
        <v>1724</v>
      </c>
      <c r="F521" s="412" t="s">
        <v>1281</v>
      </c>
      <c r="G521" s="24" t="s">
        <v>1223</v>
      </c>
      <c r="H521" s="21" t="s">
        <v>240</v>
      </c>
      <c r="I521" s="136" t="s">
        <v>317</v>
      </c>
      <c r="J521" s="97"/>
      <c r="K521" s="240"/>
      <c r="L521" s="58">
        <v>1.1</v>
      </c>
      <c r="M521" s="67">
        <v>9</v>
      </c>
      <c r="N521" s="67">
        <v>9</v>
      </c>
      <c r="O521" s="67">
        <v>21</v>
      </c>
      <c r="P521" s="32">
        <v>0.00174</v>
      </c>
      <c r="Q521" s="197">
        <f t="shared" si="52"/>
        <v>0</v>
      </c>
      <c r="R521" s="489">
        <v>9.09</v>
      </c>
      <c r="S521" s="33" t="s">
        <v>448</v>
      </c>
      <c r="T521" s="82">
        <f t="shared" si="53"/>
        <v>0</v>
      </c>
      <c r="U521" s="21" t="s">
        <v>1015</v>
      </c>
      <c r="V521" s="21" t="s">
        <v>1080</v>
      </c>
      <c r="W521" s="85" t="s">
        <v>1482</v>
      </c>
      <c r="X521" s="136">
        <v>34012090</v>
      </c>
    </row>
    <row r="522" spans="1:24" ht="39.75" customHeight="1">
      <c r="A522" s="556"/>
      <c r="B522" s="39">
        <v>106375</v>
      </c>
      <c r="C522" s="22" t="s">
        <v>9</v>
      </c>
      <c r="D522" s="36" t="s">
        <v>245</v>
      </c>
      <c r="E522" s="20" t="s">
        <v>1846</v>
      </c>
      <c r="F522" s="412" t="s">
        <v>362</v>
      </c>
      <c r="G522" s="24" t="s">
        <v>662</v>
      </c>
      <c r="H522" s="21" t="s">
        <v>240</v>
      </c>
      <c r="I522" s="105" t="s">
        <v>595</v>
      </c>
      <c r="J522" s="97"/>
      <c r="K522" s="240"/>
      <c r="L522" s="58">
        <v>12</v>
      </c>
      <c r="M522" s="67">
        <v>61</v>
      </c>
      <c r="N522" s="67">
        <v>40</v>
      </c>
      <c r="O522" s="67">
        <v>26</v>
      </c>
      <c r="P522" s="32">
        <v>0.06344</v>
      </c>
      <c r="Q522" s="197">
        <f t="shared" si="52"/>
        <v>0</v>
      </c>
      <c r="R522" s="489">
        <v>15.21</v>
      </c>
      <c r="S522" s="33" t="s">
        <v>448</v>
      </c>
      <c r="T522" s="82">
        <f t="shared" si="53"/>
        <v>0</v>
      </c>
      <c r="U522" s="21" t="s">
        <v>1016</v>
      </c>
      <c r="V522" s="21" t="s">
        <v>1077</v>
      </c>
      <c r="W522" s="85"/>
      <c r="X522" s="136">
        <v>73249000</v>
      </c>
    </row>
    <row r="523" spans="1:24" ht="63.75" customHeight="1">
      <c r="A523" s="556"/>
      <c r="B523" s="39">
        <v>106378</v>
      </c>
      <c r="C523" s="22" t="s">
        <v>444</v>
      </c>
      <c r="D523" s="36" t="s">
        <v>245</v>
      </c>
      <c r="E523" s="20" t="s">
        <v>175</v>
      </c>
      <c r="F523" s="412" t="s">
        <v>1282</v>
      </c>
      <c r="G523" s="24" t="s">
        <v>1224</v>
      </c>
      <c r="H523" s="21" t="s">
        <v>240</v>
      </c>
      <c r="I523" s="136" t="s">
        <v>317</v>
      </c>
      <c r="J523" s="97"/>
      <c r="K523" s="240"/>
      <c r="L523" s="58">
        <v>10</v>
      </c>
      <c r="M523" s="140">
        <v>15.5</v>
      </c>
      <c r="N523" s="67">
        <v>12</v>
      </c>
      <c r="O523" s="67">
        <v>21</v>
      </c>
      <c r="P523" s="32">
        <v>0.003906</v>
      </c>
      <c r="Q523" s="197">
        <f t="shared" si="52"/>
        <v>0</v>
      </c>
      <c r="R523" s="489">
        <v>160.96</v>
      </c>
      <c r="S523" s="33" t="s">
        <v>448</v>
      </c>
      <c r="T523" s="82">
        <f t="shared" si="53"/>
        <v>0</v>
      </c>
      <c r="U523" s="21" t="s">
        <v>1017</v>
      </c>
      <c r="V523" s="21" t="s">
        <v>1080</v>
      </c>
      <c r="W523" s="85" t="s">
        <v>1483</v>
      </c>
      <c r="X523" s="136">
        <v>34029090</v>
      </c>
    </row>
    <row r="524" spans="1:24" ht="35.25" customHeight="1">
      <c r="A524" s="556"/>
      <c r="B524" s="39">
        <v>106345</v>
      </c>
      <c r="C524" s="22" t="s">
        <v>22</v>
      </c>
      <c r="D524" s="36" t="s">
        <v>245</v>
      </c>
      <c r="E524" s="20" t="s">
        <v>1835</v>
      </c>
      <c r="F524" s="412" t="s">
        <v>308</v>
      </c>
      <c r="G524" s="24" t="s">
        <v>1223</v>
      </c>
      <c r="H524" s="60" t="s">
        <v>240</v>
      </c>
      <c r="I524" s="105" t="s">
        <v>595</v>
      </c>
      <c r="J524" s="97"/>
      <c r="K524" s="240"/>
      <c r="L524" s="103">
        <v>7</v>
      </c>
      <c r="M524" s="180">
        <v>42</v>
      </c>
      <c r="N524" s="180">
        <v>27</v>
      </c>
      <c r="O524" s="180">
        <v>26</v>
      </c>
      <c r="P524" s="32">
        <v>0.029484</v>
      </c>
      <c r="Q524" s="197">
        <f t="shared" si="52"/>
        <v>0</v>
      </c>
      <c r="R524" s="489">
        <v>50.32</v>
      </c>
      <c r="S524" s="33" t="s">
        <v>448</v>
      </c>
      <c r="T524" s="82">
        <f t="shared" si="53"/>
        <v>0</v>
      </c>
      <c r="U524" s="21" t="s">
        <v>1018</v>
      </c>
      <c r="V524" s="60" t="s">
        <v>1077</v>
      </c>
      <c r="W524" s="85"/>
      <c r="X524" s="549">
        <v>40151900</v>
      </c>
    </row>
    <row r="525" spans="1:24" ht="35.25" customHeight="1">
      <c r="A525" s="556"/>
      <c r="B525" s="39">
        <v>106346</v>
      </c>
      <c r="C525" s="22" t="s">
        <v>23</v>
      </c>
      <c r="D525" s="36" t="s">
        <v>245</v>
      </c>
      <c r="E525" s="20" t="s">
        <v>1835</v>
      </c>
      <c r="F525" s="412" t="s">
        <v>308</v>
      </c>
      <c r="G525" s="24" t="s">
        <v>1223</v>
      </c>
      <c r="H525" s="60" t="s">
        <v>240</v>
      </c>
      <c r="I525" s="105" t="s">
        <v>595</v>
      </c>
      <c r="J525" s="97"/>
      <c r="K525" s="240"/>
      <c r="L525" s="103">
        <v>8</v>
      </c>
      <c r="M525" s="180">
        <v>42</v>
      </c>
      <c r="N525" s="180">
        <v>27</v>
      </c>
      <c r="O525" s="180">
        <v>26</v>
      </c>
      <c r="P525" s="32">
        <v>0.029484</v>
      </c>
      <c r="Q525" s="197">
        <f t="shared" si="52"/>
        <v>0</v>
      </c>
      <c r="R525" s="489">
        <v>50.32</v>
      </c>
      <c r="S525" s="33" t="s">
        <v>448</v>
      </c>
      <c r="T525" s="82">
        <f t="shared" si="53"/>
        <v>0</v>
      </c>
      <c r="U525" s="21" t="s">
        <v>1019</v>
      </c>
      <c r="V525" s="60" t="s">
        <v>1077</v>
      </c>
      <c r="W525" s="85"/>
      <c r="X525" s="549">
        <v>40151900</v>
      </c>
    </row>
    <row r="526" spans="1:24" ht="36.75" customHeight="1">
      <c r="A526" s="556"/>
      <c r="B526" s="39">
        <v>106347</v>
      </c>
      <c r="C526" s="22" t="s">
        <v>24</v>
      </c>
      <c r="D526" s="36" t="s">
        <v>245</v>
      </c>
      <c r="E526" s="20" t="s">
        <v>1835</v>
      </c>
      <c r="F526" s="412" t="s">
        <v>308</v>
      </c>
      <c r="G526" s="24" t="s">
        <v>1223</v>
      </c>
      <c r="H526" s="60" t="s">
        <v>240</v>
      </c>
      <c r="I526" s="105" t="s">
        <v>595</v>
      </c>
      <c r="J526" s="97"/>
      <c r="K526" s="240"/>
      <c r="L526" s="103">
        <v>9</v>
      </c>
      <c r="M526" s="180">
        <v>42</v>
      </c>
      <c r="N526" s="180">
        <v>27</v>
      </c>
      <c r="O526" s="180">
        <v>26</v>
      </c>
      <c r="P526" s="32">
        <v>0.029484</v>
      </c>
      <c r="Q526" s="197">
        <f t="shared" si="52"/>
        <v>0</v>
      </c>
      <c r="R526" s="489">
        <v>50.32</v>
      </c>
      <c r="S526" s="33" t="s">
        <v>448</v>
      </c>
      <c r="T526" s="82">
        <f t="shared" si="53"/>
        <v>0</v>
      </c>
      <c r="U526" s="21" t="s">
        <v>1020</v>
      </c>
      <c r="V526" s="60" t="s">
        <v>1077</v>
      </c>
      <c r="W526" s="85"/>
      <c r="X526" s="549">
        <v>40151900</v>
      </c>
    </row>
    <row r="527" spans="1:24" ht="35.25" customHeight="1">
      <c r="A527" s="556"/>
      <c r="B527" s="39">
        <v>106551</v>
      </c>
      <c r="C527" s="22" t="s">
        <v>191</v>
      </c>
      <c r="D527" s="36" t="s">
        <v>245</v>
      </c>
      <c r="E527" s="21" t="s">
        <v>1795</v>
      </c>
      <c r="F527" s="412" t="s">
        <v>440</v>
      </c>
      <c r="G527" s="24" t="s">
        <v>662</v>
      </c>
      <c r="H527" s="21" t="s">
        <v>240</v>
      </c>
      <c r="I527" s="105" t="s">
        <v>595</v>
      </c>
      <c r="J527" s="97"/>
      <c r="K527" s="240"/>
      <c r="L527" s="58">
        <v>5</v>
      </c>
      <c r="M527" s="67">
        <v>37</v>
      </c>
      <c r="N527" s="67">
        <v>28</v>
      </c>
      <c r="O527" s="67">
        <v>34</v>
      </c>
      <c r="P527" s="32">
        <v>0.035224</v>
      </c>
      <c r="Q527" s="197">
        <f t="shared" si="52"/>
        <v>0</v>
      </c>
      <c r="R527" s="489">
        <v>46.94</v>
      </c>
      <c r="S527" s="33" t="s">
        <v>448</v>
      </c>
      <c r="T527" s="82">
        <f t="shared" si="53"/>
        <v>0</v>
      </c>
      <c r="U527" s="21" t="s">
        <v>1021</v>
      </c>
      <c r="V527" s="21" t="s">
        <v>1077</v>
      </c>
      <c r="W527" s="85"/>
      <c r="X527" s="136">
        <v>62113210</v>
      </c>
    </row>
    <row r="528" spans="1:24" ht="36.75" customHeight="1">
      <c r="A528" s="556"/>
      <c r="B528" s="39">
        <v>106552</v>
      </c>
      <c r="C528" s="22" t="s">
        <v>193</v>
      </c>
      <c r="D528" s="36" t="s">
        <v>245</v>
      </c>
      <c r="E528" s="20" t="s">
        <v>1795</v>
      </c>
      <c r="F528" s="412" t="s">
        <v>441</v>
      </c>
      <c r="G528" s="24" t="s">
        <v>662</v>
      </c>
      <c r="H528" s="21" t="s">
        <v>240</v>
      </c>
      <c r="I528" s="105" t="s">
        <v>595</v>
      </c>
      <c r="J528" s="97"/>
      <c r="K528" s="240"/>
      <c r="L528" s="58">
        <v>5</v>
      </c>
      <c r="M528" s="67">
        <v>37</v>
      </c>
      <c r="N528" s="67">
        <v>28</v>
      </c>
      <c r="O528" s="67">
        <v>35</v>
      </c>
      <c r="P528" s="32">
        <v>0.03626</v>
      </c>
      <c r="Q528" s="197">
        <f t="shared" si="52"/>
        <v>0</v>
      </c>
      <c r="R528" s="489">
        <v>46.94</v>
      </c>
      <c r="S528" s="33" t="s">
        <v>448</v>
      </c>
      <c r="T528" s="82">
        <f t="shared" si="53"/>
        <v>0</v>
      </c>
      <c r="U528" s="21" t="s">
        <v>1022</v>
      </c>
      <c r="V528" s="21" t="s">
        <v>1077</v>
      </c>
      <c r="W528" s="85"/>
      <c r="X528" s="136">
        <v>62113210</v>
      </c>
    </row>
    <row r="529" spans="1:24" ht="35.25" customHeight="1">
      <c r="A529" s="556"/>
      <c r="B529" s="39">
        <v>106553</v>
      </c>
      <c r="C529" s="22" t="s">
        <v>192</v>
      </c>
      <c r="D529" s="36" t="s">
        <v>245</v>
      </c>
      <c r="E529" s="20" t="s">
        <v>1795</v>
      </c>
      <c r="F529" s="412" t="s">
        <v>442</v>
      </c>
      <c r="G529" s="24" t="s">
        <v>662</v>
      </c>
      <c r="H529" s="21" t="s">
        <v>240</v>
      </c>
      <c r="I529" s="105" t="s">
        <v>595</v>
      </c>
      <c r="J529" s="97"/>
      <c r="K529" s="240"/>
      <c r="L529" s="58">
        <v>5</v>
      </c>
      <c r="M529" s="67">
        <v>33</v>
      </c>
      <c r="N529" s="67">
        <v>28</v>
      </c>
      <c r="O529" s="67">
        <v>40</v>
      </c>
      <c r="P529" s="32">
        <v>0.03696</v>
      </c>
      <c r="Q529" s="197">
        <f t="shared" si="52"/>
        <v>0</v>
      </c>
      <c r="R529" s="489">
        <v>46.94</v>
      </c>
      <c r="S529" s="33" t="s">
        <v>448</v>
      </c>
      <c r="T529" s="82">
        <f aca="true" t="shared" si="54" ref="T529:T556">IF(S529="USD",R529*K529,R529*K529*1.25)</f>
        <v>0</v>
      </c>
      <c r="U529" s="21" t="s">
        <v>1023</v>
      </c>
      <c r="V529" s="21" t="s">
        <v>1077</v>
      </c>
      <c r="W529" s="85"/>
      <c r="X529" s="136">
        <v>62113210</v>
      </c>
    </row>
    <row r="530" spans="1:24" ht="36.75" customHeight="1">
      <c r="A530" s="556"/>
      <c r="B530" s="43">
        <v>106503</v>
      </c>
      <c r="C530" s="22" t="s">
        <v>1419</v>
      </c>
      <c r="D530" s="36" t="s">
        <v>245</v>
      </c>
      <c r="E530" s="20">
        <v>1</v>
      </c>
      <c r="F530" s="412" t="s">
        <v>381</v>
      </c>
      <c r="G530" s="24" t="s">
        <v>662</v>
      </c>
      <c r="H530" s="21" t="s">
        <v>240</v>
      </c>
      <c r="I530" s="105" t="s">
        <v>595</v>
      </c>
      <c r="J530" s="97"/>
      <c r="K530" s="240"/>
      <c r="L530" s="58">
        <v>0.75</v>
      </c>
      <c r="M530" s="67">
        <v>35</v>
      </c>
      <c r="N530" s="67">
        <v>37</v>
      </c>
      <c r="O530" s="140">
        <v>2.5</v>
      </c>
      <c r="P530" s="32">
        <v>0.0032375</v>
      </c>
      <c r="Q530" s="197">
        <f t="shared" si="52"/>
        <v>0</v>
      </c>
      <c r="R530" s="489">
        <v>19.07</v>
      </c>
      <c r="S530" s="33" t="s">
        <v>448</v>
      </c>
      <c r="T530" s="82">
        <f t="shared" si="54"/>
        <v>0</v>
      </c>
      <c r="U530" s="21" t="s">
        <v>1024</v>
      </c>
      <c r="V530" s="21" t="s">
        <v>1077</v>
      </c>
      <c r="W530" s="85"/>
      <c r="X530" s="136">
        <v>62114210</v>
      </c>
    </row>
    <row r="531" spans="1:24" ht="36.75" customHeight="1">
      <c r="A531" s="556"/>
      <c r="B531" s="43">
        <v>106504</v>
      </c>
      <c r="C531" s="22" t="s">
        <v>1420</v>
      </c>
      <c r="D531" s="36" t="s">
        <v>245</v>
      </c>
      <c r="E531" s="20">
        <v>1</v>
      </c>
      <c r="F531" s="412" t="s">
        <v>381</v>
      </c>
      <c r="G531" s="24" t="s">
        <v>662</v>
      </c>
      <c r="H531" s="21" t="s">
        <v>240</v>
      </c>
      <c r="I531" s="105" t="s">
        <v>595</v>
      </c>
      <c r="J531" s="97"/>
      <c r="K531" s="240"/>
      <c r="L531" s="58">
        <v>0.75</v>
      </c>
      <c r="M531" s="67">
        <v>35</v>
      </c>
      <c r="N531" s="67">
        <v>37</v>
      </c>
      <c r="O531" s="140">
        <v>2.5</v>
      </c>
      <c r="P531" s="32">
        <v>0.0032375</v>
      </c>
      <c r="Q531" s="197">
        <f t="shared" si="52"/>
        <v>0</v>
      </c>
      <c r="R531" s="489">
        <v>19.07</v>
      </c>
      <c r="S531" s="33" t="s">
        <v>448</v>
      </c>
      <c r="T531" s="82">
        <f t="shared" si="54"/>
        <v>0</v>
      </c>
      <c r="U531" s="21" t="s">
        <v>1025</v>
      </c>
      <c r="V531" s="21" t="s">
        <v>1077</v>
      </c>
      <c r="W531" s="85"/>
      <c r="X531" s="136">
        <v>62114210</v>
      </c>
    </row>
    <row r="532" spans="1:24" ht="36.75" customHeight="1">
      <c r="A532" s="556"/>
      <c r="B532" s="43">
        <v>106505</v>
      </c>
      <c r="C532" s="22" t="s">
        <v>1421</v>
      </c>
      <c r="D532" s="36" t="s">
        <v>245</v>
      </c>
      <c r="E532" s="20">
        <v>1</v>
      </c>
      <c r="F532" s="412" t="s">
        <v>381</v>
      </c>
      <c r="G532" s="24" t="s">
        <v>662</v>
      </c>
      <c r="H532" s="21" t="s">
        <v>240</v>
      </c>
      <c r="I532" s="105" t="s">
        <v>595</v>
      </c>
      <c r="J532" s="97"/>
      <c r="K532" s="240"/>
      <c r="L532" s="58">
        <v>0.75</v>
      </c>
      <c r="M532" s="67">
        <v>35</v>
      </c>
      <c r="N532" s="67">
        <v>37</v>
      </c>
      <c r="O532" s="140">
        <v>2.5</v>
      </c>
      <c r="P532" s="32">
        <v>0.0032375</v>
      </c>
      <c r="Q532" s="197">
        <f t="shared" si="52"/>
        <v>0</v>
      </c>
      <c r="R532" s="489">
        <v>19.07</v>
      </c>
      <c r="S532" s="33" t="s">
        <v>448</v>
      </c>
      <c r="T532" s="82">
        <f t="shared" si="54"/>
        <v>0</v>
      </c>
      <c r="U532" s="21" t="s">
        <v>1026</v>
      </c>
      <c r="V532" s="21" t="s">
        <v>1077</v>
      </c>
      <c r="W532" s="85"/>
      <c r="X532" s="136">
        <v>62114210</v>
      </c>
    </row>
    <row r="533" spans="1:24" ht="48.75" customHeight="1">
      <c r="A533" s="556"/>
      <c r="B533" s="39">
        <v>106369</v>
      </c>
      <c r="C533" s="22" t="s">
        <v>439</v>
      </c>
      <c r="D533" s="36" t="s">
        <v>245</v>
      </c>
      <c r="E533" s="20" t="s">
        <v>1840</v>
      </c>
      <c r="F533" s="412" t="s">
        <v>1525</v>
      </c>
      <c r="G533" s="24" t="s">
        <v>662</v>
      </c>
      <c r="H533" s="21" t="s">
        <v>240</v>
      </c>
      <c r="I533" s="105" t="s">
        <v>595</v>
      </c>
      <c r="J533" s="97"/>
      <c r="K533" s="240"/>
      <c r="L533" s="58">
        <v>0.17</v>
      </c>
      <c r="M533" s="67">
        <v>21</v>
      </c>
      <c r="N533" s="67">
        <v>12</v>
      </c>
      <c r="O533" s="140">
        <v>8.5</v>
      </c>
      <c r="P533" s="32">
        <v>0.00214</v>
      </c>
      <c r="Q533" s="197">
        <f t="shared" si="52"/>
        <v>0</v>
      </c>
      <c r="R533" s="489">
        <v>20.06</v>
      </c>
      <c r="S533" s="33" t="s">
        <v>448</v>
      </c>
      <c r="T533" s="82">
        <f t="shared" si="54"/>
        <v>0</v>
      </c>
      <c r="U533" s="21" t="s">
        <v>627</v>
      </c>
      <c r="V533" s="21"/>
      <c r="W533" s="85"/>
      <c r="X533" s="136">
        <v>63079009</v>
      </c>
    </row>
    <row r="534" spans="1:24" ht="36.75" customHeight="1">
      <c r="A534" s="556"/>
      <c r="B534" s="39">
        <v>106376</v>
      </c>
      <c r="C534" s="22" t="s">
        <v>10</v>
      </c>
      <c r="D534" s="36" t="s">
        <v>245</v>
      </c>
      <c r="E534" s="20">
        <v>1</v>
      </c>
      <c r="F534" s="412" t="s">
        <v>363</v>
      </c>
      <c r="G534" s="24" t="s">
        <v>662</v>
      </c>
      <c r="H534" s="21" t="s">
        <v>240</v>
      </c>
      <c r="I534" s="136" t="s">
        <v>595</v>
      </c>
      <c r="J534" s="97"/>
      <c r="K534" s="240"/>
      <c r="L534" s="58">
        <v>1.2</v>
      </c>
      <c r="M534" s="67">
        <v>42</v>
      </c>
      <c r="N534" s="67">
        <v>42</v>
      </c>
      <c r="O534" s="67">
        <v>18</v>
      </c>
      <c r="P534" s="32">
        <v>0.031752</v>
      </c>
      <c r="Q534" s="197">
        <f t="shared" si="52"/>
        <v>0</v>
      </c>
      <c r="R534" s="489">
        <v>5.49</v>
      </c>
      <c r="S534" s="33" t="s">
        <v>448</v>
      </c>
      <c r="T534" s="40">
        <f t="shared" si="54"/>
        <v>0</v>
      </c>
      <c r="U534" s="21" t="s">
        <v>1027</v>
      </c>
      <c r="V534" s="21" t="s">
        <v>1077</v>
      </c>
      <c r="W534" s="85"/>
      <c r="X534" s="136">
        <v>30059010</v>
      </c>
    </row>
    <row r="535" spans="1:24" ht="66" customHeight="1">
      <c r="A535" s="556"/>
      <c r="B535" s="39">
        <v>106377</v>
      </c>
      <c r="C535" s="22" t="s">
        <v>11</v>
      </c>
      <c r="D535" s="36" t="s">
        <v>245</v>
      </c>
      <c r="E535" s="20">
        <v>1</v>
      </c>
      <c r="F535" s="412" t="s">
        <v>364</v>
      </c>
      <c r="G535" s="24" t="s">
        <v>662</v>
      </c>
      <c r="H535" s="21" t="s">
        <v>240</v>
      </c>
      <c r="I535" s="105" t="s">
        <v>595</v>
      </c>
      <c r="J535" s="97"/>
      <c r="K535" s="240"/>
      <c r="L535" s="58">
        <v>2.6</v>
      </c>
      <c r="M535" s="67">
        <v>67</v>
      </c>
      <c r="N535" s="67">
        <v>47</v>
      </c>
      <c r="O535" s="67">
        <v>3</v>
      </c>
      <c r="P535" s="32">
        <v>0.009447</v>
      </c>
      <c r="Q535" s="197">
        <f t="shared" si="52"/>
        <v>0</v>
      </c>
      <c r="R535" s="489">
        <v>29.6</v>
      </c>
      <c r="S535" s="33" t="s">
        <v>448</v>
      </c>
      <c r="T535" s="82">
        <f t="shared" si="54"/>
        <v>0</v>
      </c>
      <c r="U535" s="21" t="s">
        <v>1028</v>
      </c>
      <c r="V535" s="21" t="s">
        <v>1077</v>
      </c>
      <c r="W535" s="85"/>
      <c r="X535" s="136">
        <v>48115900</v>
      </c>
    </row>
    <row r="536" spans="1:24" ht="39.75" customHeight="1">
      <c r="A536" s="556"/>
      <c r="B536" s="39">
        <v>106402</v>
      </c>
      <c r="C536" s="22" t="s">
        <v>1412</v>
      </c>
      <c r="D536" s="36" t="s">
        <v>245</v>
      </c>
      <c r="E536" s="20">
        <v>1</v>
      </c>
      <c r="F536" s="412" t="s">
        <v>374</v>
      </c>
      <c r="G536" s="24" t="s">
        <v>662</v>
      </c>
      <c r="H536" s="21" t="s">
        <v>240</v>
      </c>
      <c r="I536" s="105" t="s">
        <v>595</v>
      </c>
      <c r="J536" s="97"/>
      <c r="K536" s="240"/>
      <c r="L536" s="58">
        <v>0.05</v>
      </c>
      <c r="M536" s="67">
        <v>8</v>
      </c>
      <c r="N536" s="67">
        <v>8</v>
      </c>
      <c r="O536" s="67">
        <v>18</v>
      </c>
      <c r="P536" s="32">
        <v>0.001152</v>
      </c>
      <c r="Q536" s="197">
        <f t="shared" si="52"/>
        <v>0</v>
      </c>
      <c r="R536" s="489">
        <v>0.72</v>
      </c>
      <c r="S536" s="33" t="s">
        <v>448</v>
      </c>
      <c r="T536" s="82">
        <f t="shared" si="54"/>
        <v>0</v>
      </c>
      <c r="U536" s="21" t="s">
        <v>1029</v>
      </c>
      <c r="V536" s="21" t="s">
        <v>1077</v>
      </c>
      <c r="W536" s="85"/>
      <c r="X536" s="136">
        <v>39269097</v>
      </c>
    </row>
    <row r="537" spans="1:24" ht="49.5" customHeight="1">
      <c r="A537" s="556"/>
      <c r="B537" s="43">
        <v>106497</v>
      </c>
      <c r="C537" s="22" t="s">
        <v>1413</v>
      </c>
      <c r="D537" s="36" t="s">
        <v>245</v>
      </c>
      <c r="E537" s="20" t="s">
        <v>1790</v>
      </c>
      <c r="F537" s="420" t="s">
        <v>305</v>
      </c>
      <c r="G537" s="24" t="s">
        <v>662</v>
      </c>
      <c r="H537" s="21" t="s">
        <v>240</v>
      </c>
      <c r="I537" s="105" t="s">
        <v>595</v>
      </c>
      <c r="J537" s="97"/>
      <c r="K537" s="240"/>
      <c r="L537" s="58">
        <v>0.9</v>
      </c>
      <c r="M537" s="67">
        <v>28</v>
      </c>
      <c r="N537" s="67">
        <v>12</v>
      </c>
      <c r="O537" s="67">
        <v>8</v>
      </c>
      <c r="P537" s="32">
        <v>0.002688</v>
      </c>
      <c r="Q537" s="197">
        <f t="shared" si="52"/>
        <v>0</v>
      </c>
      <c r="R537" s="489">
        <v>15.92</v>
      </c>
      <c r="S537" s="33" t="s">
        <v>448</v>
      </c>
      <c r="T537" s="82">
        <f t="shared" si="54"/>
        <v>0</v>
      </c>
      <c r="U537" s="21" t="s">
        <v>1030</v>
      </c>
      <c r="V537" s="21" t="s">
        <v>1077</v>
      </c>
      <c r="W537" s="85"/>
      <c r="X537" s="136">
        <v>40151900</v>
      </c>
    </row>
    <row r="538" spans="1:24" ht="50.25" customHeight="1">
      <c r="A538" s="556"/>
      <c r="B538" s="43">
        <v>106498</v>
      </c>
      <c r="C538" s="22" t="s">
        <v>1414</v>
      </c>
      <c r="D538" s="36" t="s">
        <v>245</v>
      </c>
      <c r="E538" s="20" t="s">
        <v>1790</v>
      </c>
      <c r="F538" s="420" t="s">
        <v>306</v>
      </c>
      <c r="G538" s="24" t="s">
        <v>662</v>
      </c>
      <c r="H538" s="21" t="s">
        <v>240</v>
      </c>
      <c r="I538" s="105" t="s">
        <v>595</v>
      </c>
      <c r="J538" s="97"/>
      <c r="K538" s="240"/>
      <c r="L538" s="58">
        <v>0.9</v>
      </c>
      <c r="M538" s="67">
        <v>28</v>
      </c>
      <c r="N538" s="67">
        <v>12</v>
      </c>
      <c r="O538" s="67">
        <v>8</v>
      </c>
      <c r="P538" s="32">
        <v>0.002688</v>
      </c>
      <c r="Q538" s="197">
        <f t="shared" si="52"/>
        <v>0</v>
      </c>
      <c r="R538" s="489">
        <v>15.92</v>
      </c>
      <c r="S538" s="33" t="s">
        <v>448</v>
      </c>
      <c r="T538" s="82">
        <f t="shared" si="54"/>
        <v>0</v>
      </c>
      <c r="U538" s="21" t="s">
        <v>1031</v>
      </c>
      <c r="V538" s="79" t="s">
        <v>1077</v>
      </c>
      <c r="W538" s="85"/>
      <c r="X538" s="136">
        <v>40151900</v>
      </c>
    </row>
    <row r="539" spans="1:24" ht="50.25" customHeight="1">
      <c r="A539" s="556"/>
      <c r="B539" s="43">
        <v>106499</v>
      </c>
      <c r="C539" s="22" t="s">
        <v>1415</v>
      </c>
      <c r="D539" s="36" t="s">
        <v>245</v>
      </c>
      <c r="E539" s="20" t="s">
        <v>1790</v>
      </c>
      <c r="F539" s="420" t="s">
        <v>307</v>
      </c>
      <c r="G539" s="24" t="s">
        <v>662</v>
      </c>
      <c r="H539" s="21" t="s">
        <v>240</v>
      </c>
      <c r="I539" s="105" t="s">
        <v>595</v>
      </c>
      <c r="J539" s="97"/>
      <c r="K539" s="240"/>
      <c r="L539" s="58">
        <v>0.9</v>
      </c>
      <c r="M539" s="67">
        <v>28</v>
      </c>
      <c r="N539" s="67">
        <v>12</v>
      </c>
      <c r="O539" s="67">
        <v>8</v>
      </c>
      <c r="P539" s="32">
        <v>0.002688</v>
      </c>
      <c r="Q539" s="197">
        <f t="shared" si="52"/>
        <v>0</v>
      </c>
      <c r="R539" s="489">
        <v>15.92</v>
      </c>
      <c r="S539" s="33" t="s">
        <v>448</v>
      </c>
      <c r="T539" s="82">
        <f t="shared" si="54"/>
        <v>0</v>
      </c>
      <c r="U539" s="21" t="s">
        <v>1032</v>
      </c>
      <c r="V539" s="21" t="s">
        <v>1077</v>
      </c>
      <c r="W539" s="85"/>
      <c r="X539" s="136">
        <v>40151900</v>
      </c>
    </row>
    <row r="540" spans="1:24" ht="36.75" customHeight="1">
      <c r="A540" s="556"/>
      <c r="B540" s="39">
        <v>106403</v>
      </c>
      <c r="C540" s="22" t="s">
        <v>1416</v>
      </c>
      <c r="D540" s="36" t="s">
        <v>245</v>
      </c>
      <c r="E540" s="20" t="s">
        <v>1847</v>
      </c>
      <c r="F540" s="412" t="s">
        <v>1283</v>
      </c>
      <c r="G540" s="24" t="s">
        <v>1223</v>
      </c>
      <c r="H540" s="21" t="s">
        <v>240</v>
      </c>
      <c r="I540" s="105" t="s">
        <v>595</v>
      </c>
      <c r="J540" s="97"/>
      <c r="K540" s="240"/>
      <c r="L540" s="58">
        <v>0.7</v>
      </c>
      <c r="M540" s="67">
        <v>38</v>
      </c>
      <c r="N540" s="67">
        <v>18</v>
      </c>
      <c r="O540" s="67">
        <v>9</v>
      </c>
      <c r="P540" s="32">
        <v>0.006156</v>
      </c>
      <c r="Q540" s="197">
        <f t="shared" si="52"/>
        <v>0</v>
      </c>
      <c r="R540" s="489">
        <v>24.27</v>
      </c>
      <c r="S540" s="33" t="s">
        <v>448</v>
      </c>
      <c r="T540" s="82">
        <f t="shared" si="54"/>
        <v>0</v>
      </c>
      <c r="U540" s="21" t="s">
        <v>1033</v>
      </c>
      <c r="V540" s="21" t="s">
        <v>1077</v>
      </c>
      <c r="W540" s="85"/>
      <c r="X540" s="136">
        <v>40151900</v>
      </c>
    </row>
    <row r="541" spans="1:24" ht="36.75" customHeight="1">
      <c r="A541" s="556"/>
      <c r="B541" s="39">
        <v>106404</v>
      </c>
      <c r="C541" s="22" t="s">
        <v>1417</v>
      </c>
      <c r="D541" s="36" t="s">
        <v>245</v>
      </c>
      <c r="E541" s="20" t="s">
        <v>1847</v>
      </c>
      <c r="F541" s="412" t="s">
        <v>1284</v>
      </c>
      <c r="G541" s="24" t="s">
        <v>1223</v>
      </c>
      <c r="H541" s="21" t="s">
        <v>240</v>
      </c>
      <c r="I541" s="105" t="s">
        <v>595</v>
      </c>
      <c r="J541" s="97"/>
      <c r="K541" s="240"/>
      <c r="L541" s="58">
        <v>0.7</v>
      </c>
      <c r="M541" s="67">
        <v>38</v>
      </c>
      <c r="N541" s="67">
        <v>18</v>
      </c>
      <c r="O541" s="67">
        <v>9</v>
      </c>
      <c r="P541" s="32">
        <v>0.006156</v>
      </c>
      <c r="Q541" s="197">
        <f t="shared" si="52"/>
        <v>0</v>
      </c>
      <c r="R541" s="489">
        <v>24.27</v>
      </c>
      <c r="S541" s="33" t="s">
        <v>448</v>
      </c>
      <c r="T541" s="82">
        <f t="shared" si="54"/>
        <v>0</v>
      </c>
      <c r="U541" s="21" t="s">
        <v>1034</v>
      </c>
      <c r="V541" s="21" t="s">
        <v>1077</v>
      </c>
      <c r="W541" s="85"/>
      <c r="X541" s="136">
        <v>40151900</v>
      </c>
    </row>
    <row r="542" spans="1:24" ht="34.5" customHeight="1">
      <c r="A542" s="556"/>
      <c r="B542" s="39">
        <v>106405</v>
      </c>
      <c r="C542" s="22" t="s">
        <v>1418</v>
      </c>
      <c r="D542" s="36" t="s">
        <v>245</v>
      </c>
      <c r="E542" s="20" t="s">
        <v>1847</v>
      </c>
      <c r="F542" s="412" t="s">
        <v>1285</v>
      </c>
      <c r="G542" s="24" t="s">
        <v>1223</v>
      </c>
      <c r="H542" s="21" t="s">
        <v>240</v>
      </c>
      <c r="I542" s="105" t="s">
        <v>595</v>
      </c>
      <c r="J542" s="97"/>
      <c r="K542" s="240"/>
      <c r="L542" s="58">
        <v>0.7</v>
      </c>
      <c r="M542" s="67">
        <v>38</v>
      </c>
      <c r="N542" s="67">
        <v>18</v>
      </c>
      <c r="O542" s="67">
        <v>9</v>
      </c>
      <c r="P542" s="32">
        <v>0.006156</v>
      </c>
      <c r="Q542" s="197">
        <f t="shared" si="52"/>
        <v>0</v>
      </c>
      <c r="R542" s="489">
        <v>24.27</v>
      </c>
      <c r="S542" s="33" t="s">
        <v>448</v>
      </c>
      <c r="T542" s="82">
        <f t="shared" si="54"/>
        <v>0</v>
      </c>
      <c r="U542" s="21" t="s">
        <v>1034</v>
      </c>
      <c r="V542" s="21" t="s">
        <v>1077</v>
      </c>
      <c r="W542" s="85"/>
      <c r="X542" s="136">
        <v>40151900</v>
      </c>
    </row>
    <row r="543" spans="1:24" ht="36.75" customHeight="1">
      <c r="A543" s="556"/>
      <c r="B543" s="39">
        <v>106435</v>
      </c>
      <c r="C543" s="22" t="s">
        <v>1706</v>
      </c>
      <c r="D543" s="36" t="s">
        <v>245</v>
      </c>
      <c r="E543" s="20" t="s">
        <v>1848</v>
      </c>
      <c r="F543" s="412" t="s">
        <v>377</v>
      </c>
      <c r="G543" s="24" t="s">
        <v>1223</v>
      </c>
      <c r="H543" s="21" t="s">
        <v>240</v>
      </c>
      <c r="I543" s="105" t="s">
        <v>595</v>
      </c>
      <c r="J543" s="97"/>
      <c r="K543" s="240"/>
      <c r="L543" s="58">
        <v>5</v>
      </c>
      <c r="M543" s="67">
        <v>40</v>
      </c>
      <c r="N543" s="67">
        <v>30</v>
      </c>
      <c r="O543" s="67">
        <v>39</v>
      </c>
      <c r="P543" s="32">
        <v>0.0468</v>
      </c>
      <c r="Q543" s="197">
        <f t="shared" si="52"/>
        <v>0</v>
      </c>
      <c r="R543" s="489">
        <v>57.84</v>
      </c>
      <c r="S543" s="33" t="s">
        <v>448</v>
      </c>
      <c r="T543" s="82">
        <f t="shared" si="54"/>
        <v>0</v>
      </c>
      <c r="U543" s="21" t="s">
        <v>1035</v>
      </c>
      <c r="V543" s="21" t="s">
        <v>1077</v>
      </c>
      <c r="W543" s="85"/>
      <c r="X543" s="136">
        <v>48185000</v>
      </c>
    </row>
    <row r="544" spans="1:24" ht="37.5" customHeight="1">
      <c r="A544" s="556"/>
      <c r="B544" s="39">
        <v>106436</v>
      </c>
      <c r="C544" s="22" t="s">
        <v>1707</v>
      </c>
      <c r="D544" s="36" t="s">
        <v>245</v>
      </c>
      <c r="E544" s="20" t="s">
        <v>1848</v>
      </c>
      <c r="F544" s="412" t="s">
        <v>377</v>
      </c>
      <c r="G544" s="24" t="s">
        <v>1223</v>
      </c>
      <c r="H544" s="21" t="s">
        <v>240</v>
      </c>
      <c r="I544" s="105" t="s">
        <v>595</v>
      </c>
      <c r="J544" s="97"/>
      <c r="K544" s="240"/>
      <c r="L544" s="58">
        <v>5</v>
      </c>
      <c r="M544" s="67">
        <v>40</v>
      </c>
      <c r="N544" s="67">
        <v>30</v>
      </c>
      <c r="O544" s="67">
        <v>39</v>
      </c>
      <c r="P544" s="32">
        <v>0.0468</v>
      </c>
      <c r="Q544" s="197">
        <f t="shared" si="52"/>
        <v>0</v>
      </c>
      <c r="R544" s="489">
        <v>59.46</v>
      </c>
      <c r="S544" s="33" t="s">
        <v>448</v>
      </c>
      <c r="T544" s="82">
        <f t="shared" si="54"/>
        <v>0</v>
      </c>
      <c r="U544" s="21" t="s">
        <v>1036</v>
      </c>
      <c r="V544" s="21" t="s">
        <v>1077</v>
      </c>
      <c r="W544" s="85"/>
      <c r="X544" s="136">
        <v>48185000</v>
      </c>
    </row>
    <row r="545" spans="1:24" ht="36.75" customHeight="1">
      <c r="A545" s="556"/>
      <c r="B545" s="39">
        <v>106437</v>
      </c>
      <c r="C545" s="22" t="s">
        <v>1708</v>
      </c>
      <c r="D545" s="36" t="s">
        <v>245</v>
      </c>
      <c r="E545" s="20" t="s">
        <v>1848</v>
      </c>
      <c r="F545" s="412" t="s">
        <v>377</v>
      </c>
      <c r="G545" s="24" t="s">
        <v>1223</v>
      </c>
      <c r="H545" s="21" t="s">
        <v>240</v>
      </c>
      <c r="I545" s="105" t="s">
        <v>595</v>
      </c>
      <c r="J545" s="97"/>
      <c r="K545" s="240"/>
      <c r="L545" s="58">
        <v>5</v>
      </c>
      <c r="M545" s="67">
        <v>40</v>
      </c>
      <c r="N545" s="67">
        <v>30</v>
      </c>
      <c r="O545" s="67">
        <v>39</v>
      </c>
      <c r="P545" s="32">
        <v>0.0468</v>
      </c>
      <c r="Q545" s="197">
        <f t="shared" si="52"/>
        <v>0</v>
      </c>
      <c r="R545" s="489">
        <v>60.75</v>
      </c>
      <c r="S545" s="33" t="s">
        <v>448</v>
      </c>
      <c r="T545" s="82">
        <f t="shared" si="54"/>
        <v>0</v>
      </c>
      <c r="U545" s="21" t="s">
        <v>1037</v>
      </c>
      <c r="V545" s="21" t="s">
        <v>1077</v>
      </c>
      <c r="W545" s="85"/>
      <c r="X545" s="136">
        <v>48185000</v>
      </c>
    </row>
    <row r="546" spans="1:24" ht="35.25" customHeight="1">
      <c r="A546" s="556"/>
      <c r="B546" s="43">
        <v>106500</v>
      </c>
      <c r="C546" s="22" t="s">
        <v>230</v>
      </c>
      <c r="D546" s="36" t="s">
        <v>245</v>
      </c>
      <c r="E546" s="20">
        <v>1</v>
      </c>
      <c r="F546" s="420" t="s">
        <v>380</v>
      </c>
      <c r="G546" s="24" t="s">
        <v>662</v>
      </c>
      <c r="H546" s="21" t="s">
        <v>240</v>
      </c>
      <c r="I546" s="105" t="s">
        <v>595</v>
      </c>
      <c r="J546" s="97"/>
      <c r="K546" s="240"/>
      <c r="L546" s="58">
        <v>0.75</v>
      </c>
      <c r="M546" s="67">
        <v>35</v>
      </c>
      <c r="N546" s="67">
        <v>37</v>
      </c>
      <c r="O546" s="140">
        <v>2.5</v>
      </c>
      <c r="P546" s="32">
        <v>0.0032375</v>
      </c>
      <c r="Q546" s="197">
        <f t="shared" si="52"/>
        <v>0</v>
      </c>
      <c r="R546" s="489">
        <v>17.84</v>
      </c>
      <c r="S546" s="33" t="s">
        <v>448</v>
      </c>
      <c r="T546" s="82">
        <f t="shared" si="54"/>
        <v>0</v>
      </c>
      <c r="U546" s="21" t="s">
        <v>1038</v>
      </c>
      <c r="V546" s="21" t="s">
        <v>1077</v>
      </c>
      <c r="W546" s="85"/>
      <c r="X546" s="136">
        <v>62114210</v>
      </c>
    </row>
    <row r="547" spans="1:24" ht="36.75" customHeight="1">
      <c r="A547" s="556"/>
      <c r="B547" s="43">
        <v>106501</v>
      </c>
      <c r="C547" s="22" t="s">
        <v>231</v>
      </c>
      <c r="D547" s="36" t="s">
        <v>245</v>
      </c>
      <c r="E547" s="20">
        <v>1</v>
      </c>
      <c r="F547" s="420" t="s">
        <v>380</v>
      </c>
      <c r="G547" s="24" t="s">
        <v>662</v>
      </c>
      <c r="H547" s="21" t="s">
        <v>240</v>
      </c>
      <c r="I547" s="105" t="s">
        <v>595</v>
      </c>
      <c r="J547" s="97"/>
      <c r="K547" s="240"/>
      <c r="L547" s="58">
        <v>0.75</v>
      </c>
      <c r="M547" s="67">
        <v>35</v>
      </c>
      <c r="N547" s="67">
        <v>37</v>
      </c>
      <c r="O547" s="140">
        <v>2.5</v>
      </c>
      <c r="P547" s="32">
        <v>0.0032375</v>
      </c>
      <c r="Q547" s="197">
        <f t="shared" si="52"/>
        <v>0</v>
      </c>
      <c r="R547" s="489">
        <v>17.84</v>
      </c>
      <c r="S547" s="33" t="s">
        <v>448</v>
      </c>
      <c r="T547" s="82">
        <f t="shared" si="54"/>
        <v>0</v>
      </c>
      <c r="U547" s="21" t="s">
        <v>1039</v>
      </c>
      <c r="V547" s="21" t="s">
        <v>1077</v>
      </c>
      <c r="W547" s="85"/>
      <c r="X547" s="136">
        <v>62114210</v>
      </c>
    </row>
    <row r="548" spans="1:24" ht="39" customHeight="1">
      <c r="A548" s="556"/>
      <c r="B548" s="43">
        <v>106502</v>
      </c>
      <c r="C548" s="22" t="s">
        <v>232</v>
      </c>
      <c r="D548" s="36" t="s">
        <v>245</v>
      </c>
      <c r="E548" s="20">
        <v>1</v>
      </c>
      <c r="F548" s="420" t="s">
        <v>380</v>
      </c>
      <c r="G548" s="24" t="s">
        <v>662</v>
      </c>
      <c r="H548" s="21" t="s">
        <v>240</v>
      </c>
      <c r="I548" s="105" t="s">
        <v>595</v>
      </c>
      <c r="J548" s="97"/>
      <c r="K548" s="240"/>
      <c r="L548" s="58">
        <v>0.75</v>
      </c>
      <c r="M548" s="67">
        <v>35</v>
      </c>
      <c r="N548" s="67">
        <v>37</v>
      </c>
      <c r="O548" s="140">
        <v>2.5</v>
      </c>
      <c r="P548" s="32">
        <v>0.0032375</v>
      </c>
      <c r="Q548" s="197">
        <f t="shared" si="52"/>
        <v>0</v>
      </c>
      <c r="R548" s="489">
        <v>17.84</v>
      </c>
      <c r="S548" s="33" t="s">
        <v>448</v>
      </c>
      <c r="T548" s="82">
        <f t="shared" si="54"/>
        <v>0</v>
      </c>
      <c r="U548" s="21" t="s">
        <v>1040</v>
      </c>
      <c r="V548" s="21" t="s">
        <v>1077</v>
      </c>
      <c r="W548" s="85"/>
      <c r="X548" s="136">
        <v>62114210</v>
      </c>
    </row>
    <row r="549" spans="1:24" ht="46.5" customHeight="1">
      <c r="A549" s="556"/>
      <c r="B549" s="39">
        <v>106440</v>
      </c>
      <c r="C549" s="22" t="s">
        <v>1188</v>
      </c>
      <c r="D549" s="36" t="s">
        <v>245</v>
      </c>
      <c r="E549" s="25" t="s">
        <v>1835</v>
      </c>
      <c r="F549" s="412" t="s">
        <v>378</v>
      </c>
      <c r="G549" s="24" t="s">
        <v>662</v>
      </c>
      <c r="H549" s="37" t="s">
        <v>240</v>
      </c>
      <c r="I549" s="105" t="s">
        <v>595</v>
      </c>
      <c r="J549" s="97"/>
      <c r="K549" s="240"/>
      <c r="L549" s="58">
        <v>6.3</v>
      </c>
      <c r="M549" s="67">
        <v>39</v>
      </c>
      <c r="N549" s="67">
        <v>28</v>
      </c>
      <c r="O549" s="67">
        <v>39</v>
      </c>
      <c r="P549" s="32">
        <v>0.042588</v>
      </c>
      <c r="Q549" s="197">
        <f t="shared" si="52"/>
        <v>0</v>
      </c>
      <c r="R549" s="489">
        <v>22.85</v>
      </c>
      <c r="S549" s="33" t="s">
        <v>448</v>
      </c>
      <c r="T549" s="82">
        <f t="shared" si="54"/>
        <v>0</v>
      </c>
      <c r="U549" s="21" t="s">
        <v>1041</v>
      </c>
      <c r="V549" s="21" t="s">
        <v>1077</v>
      </c>
      <c r="W549" s="85"/>
      <c r="X549" s="136">
        <v>39262000</v>
      </c>
    </row>
    <row r="550" spans="1:24" ht="39.75" customHeight="1">
      <c r="A550" s="556"/>
      <c r="B550" s="39">
        <v>106441</v>
      </c>
      <c r="C550" s="22" t="s">
        <v>1189</v>
      </c>
      <c r="D550" s="36" t="s">
        <v>245</v>
      </c>
      <c r="E550" s="25" t="s">
        <v>1849</v>
      </c>
      <c r="F550" s="412" t="s">
        <v>379</v>
      </c>
      <c r="G550" s="24" t="s">
        <v>662</v>
      </c>
      <c r="H550" s="37" t="s">
        <v>240</v>
      </c>
      <c r="I550" s="105" t="s">
        <v>595</v>
      </c>
      <c r="J550" s="97"/>
      <c r="K550" s="240"/>
      <c r="L550" s="58">
        <v>4.6</v>
      </c>
      <c r="M550" s="67">
        <v>34</v>
      </c>
      <c r="N550" s="67">
        <v>28</v>
      </c>
      <c r="O550" s="67">
        <v>50</v>
      </c>
      <c r="P550" s="32">
        <v>0.0476</v>
      </c>
      <c r="Q550" s="197">
        <f t="shared" si="52"/>
        <v>0</v>
      </c>
      <c r="R550" s="489">
        <v>22.2</v>
      </c>
      <c r="S550" s="33" t="s">
        <v>448</v>
      </c>
      <c r="T550" s="82">
        <f t="shared" si="54"/>
        <v>0</v>
      </c>
      <c r="U550" s="21" t="s">
        <v>1042</v>
      </c>
      <c r="V550" s="21" t="s">
        <v>1077</v>
      </c>
      <c r="W550" s="85"/>
      <c r="X550" s="136">
        <v>39262000</v>
      </c>
    </row>
    <row r="551" spans="1:24" ht="39.75" customHeight="1">
      <c r="A551" s="556"/>
      <c r="B551" s="43">
        <v>106349</v>
      </c>
      <c r="C551" s="22" t="s">
        <v>69</v>
      </c>
      <c r="D551" s="36" t="s">
        <v>245</v>
      </c>
      <c r="E551" s="21">
        <v>1</v>
      </c>
      <c r="F551" s="412" t="s">
        <v>1422</v>
      </c>
      <c r="G551" s="24" t="s">
        <v>662</v>
      </c>
      <c r="H551" s="21" t="s">
        <v>240</v>
      </c>
      <c r="I551" s="105" t="s">
        <v>595</v>
      </c>
      <c r="J551" s="97" t="s">
        <v>1679</v>
      </c>
      <c r="K551" s="240"/>
      <c r="L551" s="58">
        <v>0.3</v>
      </c>
      <c r="M551" s="67">
        <v>20</v>
      </c>
      <c r="N551" s="67">
        <v>20</v>
      </c>
      <c r="O551" s="67">
        <v>25</v>
      </c>
      <c r="P551" s="32">
        <v>0.01</v>
      </c>
      <c r="Q551" s="197">
        <f t="shared" si="52"/>
        <v>0</v>
      </c>
      <c r="R551" s="489">
        <v>10.87</v>
      </c>
      <c r="S551" s="33" t="s">
        <v>448</v>
      </c>
      <c r="T551" s="82">
        <f t="shared" si="54"/>
        <v>0</v>
      </c>
      <c r="U551" s="21" t="s">
        <v>1043</v>
      </c>
      <c r="V551" s="21" t="s">
        <v>1077</v>
      </c>
      <c r="W551" s="85"/>
      <c r="X551" s="136">
        <v>73269028</v>
      </c>
    </row>
    <row r="552" spans="1:24" ht="39.75" customHeight="1">
      <c r="A552" s="556"/>
      <c r="B552" s="39">
        <v>106399</v>
      </c>
      <c r="C552" s="22" t="s">
        <v>20</v>
      </c>
      <c r="D552" s="36" t="s">
        <v>245</v>
      </c>
      <c r="E552" s="20" t="s">
        <v>1790</v>
      </c>
      <c r="F552" s="412" t="s">
        <v>372</v>
      </c>
      <c r="G552" s="24" t="s">
        <v>662</v>
      </c>
      <c r="H552" s="21" t="s">
        <v>240</v>
      </c>
      <c r="I552" s="105" t="s">
        <v>595</v>
      </c>
      <c r="J552" s="97" t="s">
        <v>1678</v>
      </c>
      <c r="K552" s="240"/>
      <c r="L552" s="58">
        <v>0.5</v>
      </c>
      <c r="M552" s="67">
        <v>23</v>
      </c>
      <c r="N552" s="67">
        <v>12</v>
      </c>
      <c r="O552" s="67">
        <v>9</v>
      </c>
      <c r="P552" s="32">
        <v>0.002484</v>
      </c>
      <c r="Q552" s="197">
        <f t="shared" si="52"/>
        <v>0</v>
      </c>
      <c r="R552" s="489">
        <v>7.89</v>
      </c>
      <c r="S552" s="33" t="s">
        <v>448</v>
      </c>
      <c r="T552" s="82">
        <f t="shared" si="54"/>
        <v>0</v>
      </c>
      <c r="U552" s="21" t="s">
        <v>1044</v>
      </c>
      <c r="V552" s="21" t="s">
        <v>1077</v>
      </c>
      <c r="W552" s="85"/>
      <c r="X552" s="136">
        <v>39232990</v>
      </c>
    </row>
    <row r="553" spans="1:24" ht="66.75" customHeight="1">
      <c r="A553" s="556"/>
      <c r="B553" s="39">
        <v>106444</v>
      </c>
      <c r="C553" s="22" t="s">
        <v>183</v>
      </c>
      <c r="D553" s="36" t="s">
        <v>245</v>
      </c>
      <c r="E553" s="25" t="s">
        <v>1850</v>
      </c>
      <c r="F553" s="412" t="s">
        <v>1286</v>
      </c>
      <c r="G553" s="24" t="s">
        <v>662</v>
      </c>
      <c r="H553" s="37" t="s">
        <v>240</v>
      </c>
      <c r="I553" s="105" t="s">
        <v>595</v>
      </c>
      <c r="J553" s="97" t="s">
        <v>1680</v>
      </c>
      <c r="K553" s="240"/>
      <c r="L553" s="58">
        <v>5.7</v>
      </c>
      <c r="M553" s="67">
        <v>54</v>
      </c>
      <c r="N553" s="67">
        <v>35</v>
      </c>
      <c r="O553" s="67">
        <v>11</v>
      </c>
      <c r="P553" s="32">
        <v>0.02079</v>
      </c>
      <c r="Q553" s="197">
        <f t="shared" si="52"/>
        <v>0</v>
      </c>
      <c r="R553" s="489">
        <v>79.1</v>
      </c>
      <c r="S553" s="33" t="s">
        <v>448</v>
      </c>
      <c r="T553" s="82">
        <f t="shared" si="54"/>
        <v>0</v>
      </c>
      <c r="U553" s="21" t="s">
        <v>1045</v>
      </c>
      <c r="V553" s="21" t="s">
        <v>1077</v>
      </c>
      <c r="W553" s="85"/>
      <c r="X553" s="136">
        <v>39232100</v>
      </c>
    </row>
    <row r="554" spans="1:24" ht="39.75" customHeight="1">
      <c r="A554" s="556"/>
      <c r="B554" s="43">
        <v>106445</v>
      </c>
      <c r="C554" s="22" t="s">
        <v>184</v>
      </c>
      <c r="D554" s="36" t="s">
        <v>245</v>
      </c>
      <c r="E554" s="37">
        <v>1</v>
      </c>
      <c r="F554" s="412" t="s">
        <v>269</v>
      </c>
      <c r="G554" s="24" t="s">
        <v>662</v>
      </c>
      <c r="H554" s="21" t="s">
        <v>240</v>
      </c>
      <c r="I554" s="105" t="s">
        <v>595</v>
      </c>
      <c r="J554" s="97" t="s">
        <v>1681</v>
      </c>
      <c r="K554" s="240"/>
      <c r="L554" s="58">
        <v>2</v>
      </c>
      <c r="M554" s="67">
        <v>82</v>
      </c>
      <c r="N554" s="67">
        <v>37</v>
      </c>
      <c r="O554" s="67">
        <v>6</v>
      </c>
      <c r="P554" s="32">
        <v>0.018204</v>
      </c>
      <c r="Q554" s="197">
        <f t="shared" si="52"/>
        <v>0</v>
      </c>
      <c r="R554" s="489">
        <v>47.77</v>
      </c>
      <c r="S554" s="33" t="s">
        <v>448</v>
      </c>
      <c r="T554" s="82">
        <f t="shared" si="54"/>
        <v>0</v>
      </c>
      <c r="U554" s="21" t="s">
        <v>1046</v>
      </c>
      <c r="V554" s="21" t="s">
        <v>1077</v>
      </c>
      <c r="W554" s="85"/>
      <c r="X554" s="136">
        <v>39232990</v>
      </c>
    </row>
    <row r="555" spans="1:24" ht="39.75" customHeight="1">
      <c r="A555" s="556"/>
      <c r="B555" s="43">
        <v>106507</v>
      </c>
      <c r="C555" s="22" t="s">
        <v>233</v>
      </c>
      <c r="D555" s="36" t="s">
        <v>245</v>
      </c>
      <c r="E555" s="20">
        <v>1</v>
      </c>
      <c r="F555" s="412" t="s">
        <v>382</v>
      </c>
      <c r="G555" s="24" t="s">
        <v>662</v>
      </c>
      <c r="H555" s="21" t="s">
        <v>240</v>
      </c>
      <c r="I555" s="322" t="s">
        <v>317</v>
      </c>
      <c r="J555" s="97" t="s">
        <v>1682</v>
      </c>
      <c r="K555" s="240"/>
      <c r="L555" s="58">
        <v>0.24</v>
      </c>
      <c r="M555" s="140">
        <v>6.5</v>
      </c>
      <c r="N555" s="140">
        <v>14.5</v>
      </c>
      <c r="O555" s="140">
        <v>0.5</v>
      </c>
      <c r="P555" s="32">
        <v>4.7125E-05</v>
      </c>
      <c r="Q555" s="197">
        <f t="shared" si="52"/>
        <v>0</v>
      </c>
      <c r="R555" s="489">
        <v>90.74</v>
      </c>
      <c r="S555" s="33" t="s">
        <v>448</v>
      </c>
      <c r="T555" s="82">
        <f t="shared" si="54"/>
        <v>0</v>
      </c>
      <c r="U555" s="21" t="s">
        <v>1047</v>
      </c>
      <c r="V555" s="21" t="s">
        <v>1077</v>
      </c>
      <c r="W555" s="550" t="s">
        <v>1484</v>
      </c>
      <c r="X555" s="136">
        <v>28070000</v>
      </c>
    </row>
    <row r="556" spans="1:24" ht="57" customHeight="1" thickBot="1">
      <c r="A556" s="557"/>
      <c r="B556" s="218">
        <v>106508</v>
      </c>
      <c r="C556" s="219" t="s">
        <v>1423</v>
      </c>
      <c r="D556" s="220" t="s">
        <v>245</v>
      </c>
      <c r="E556" s="147">
        <v>1</v>
      </c>
      <c r="F556" s="413" t="s">
        <v>383</v>
      </c>
      <c r="G556" s="288" t="s">
        <v>662</v>
      </c>
      <c r="H556" s="153" t="s">
        <v>240</v>
      </c>
      <c r="I556" s="182" t="s">
        <v>317</v>
      </c>
      <c r="J556" s="221" t="s">
        <v>1683</v>
      </c>
      <c r="K556" s="257"/>
      <c r="L556" s="222">
        <v>0.24</v>
      </c>
      <c r="M556" s="223">
        <v>0.24</v>
      </c>
      <c r="N556" s="223">
        <v>0.24</v>
      </c>
      <c r="O556" s="223">
        <v>0.24</v>
      </c>
      <c r="P556" s="224">
        <v>1.3824E-08</v>
      </c>
      <c r="Q556" s="205">
        <f t="shared" si="52"/>
        <v>0</v>
      </c>
      <c r="R556" s="495">
        <v>50.61</v>
      </c>
      <c r="S556" s="134" t="s">
        <v>448</v>
      </c>
      <c r="T556" s="135">
        <f t="shared" si="54"/>
        <v>0</v>
      </c>
      <c r="U556" s="153" t="s">
        <v>1048</v>
      </c>
      <c r="V556" s="153" t="s">
        <v>1077</v>
      </c>
      <c r="W556" s="225" t="s">
        <v>1484</v>
      </c>
      <c r="X556" s="182">
        <v>28070000</v>
      </c>
    </row>
    <row r="557" ht="13.5" thickBot="1">
      <c r="F557" s="215"/>
    </row>
    <row r="558" ht="13.5" thickBot="1">
      <c r="F558" s="213"/>
    </row>
    <row r="559" ht="13.5" thickBot="1">
      <c r="F559" s="213"/>
    </row>
    <row r="560" ht="13.5" thickBot="1">
      <c r="F560" s="213"/>
    </row>
    <row r="561" ht="13.5" thickBot="1">
      <c r="F561" s="213"/>
    </row>
    <row r="562" ht="13.5" thickBot="1">
      <c r="F562" s="213"/>
    </row>
    <row r="563" ht="13.5" thickBot="1">
      <c r="F563" s="213"/>
    </row>
    <row r="564" ht="13.5" thickBot="1">
      <c r="F564" s="213"/>
    </row>
    <row r="565" ht="13.5" thickBot="1">
      <c r="F565" s="213"/>
    </row>
    <row r="566" ht="13.5" thickBot="1">
      <c r="F566" s="213"/>
    </row>
    <row r="567" ht="13.5" thickBot="1">
      <c r="F567" s="213"/>
    </row>
    <row r="568" ht="13.5" thickBot="1">
      <c r="F568" s="213"/>
    </row>
    <row r="569" ht="13.5" thickBot="1">
      <c r="F569" s="213"/>
    </row>
    <row r="570" ht="13.5" thickBot="1">
      <c r="F570" s="213"/>
    </row>
    <row r="571" ht="13.5" thickBot="1">
      <c r="F571" s="213"/>
    </row>
    <row r="572" ht="13.5" thickBot="1">
      <c r="F572" s="213"/>
    </row>
    <row r="573" ht="13.5" thickBot="1">
      <c r="F573" s="213"/>
    </row>
    <row r="574" ht="13.5" thickBot="1">
      <c r="F574" s="213"/>
    </row>
    <row r="575" ht="13.5" thickBot="1">
      <c r="F575" s="213"/>
    </row>
    <row r="576" ht="13.5" thickBot="1">
      <c r="F576" s="213"/>
    </row>
    <row r="577" ht="13.5" thickBot="1">
      <c r="F577" s="213"/>
    </row>
    <row r="578" ht="13.5" thickBot="1">
      <c r="F578" s="213"/>
    </row>
    <row r="579" ht="13.5" thickBot="1">
      <c r="F579" s="213"/>
    </row>
    <row r="580" ht="13.5" thickBot="1">
      <c r="F580" s="213"/>
    </row>
    <row r="581" ht="13.5" thickBot="1">
      <c r="F581" s="213"/>
    </row>
    <row r="582" ht="13.5" thickBot="1">
      <c r="F582" s="213"/>
    </row>
    <row r="583" ht="13.5" thickBot="1">
      <c r="F583" s="213"/>
    </row>
    <row r="584" ht="13.5" thickBot="1">
      <c r="F584" s="213"/>
    </row>
    <row r="585" ht="13.5" thickBot="1">
      <c r="F585" s="213"/>
    </row>
    <row r="586" ht="13.5" thickBot="1">
      <c r="F586" s="213"/>
    </row>
    <row r="587" ht="13.5" thickBot="1">
      <c r="F587" s="213"/>
    </row>
    <row r="588" ht="13.5" thickBot="1">
      <c r="F588" s="213"/>
    </row>
    <row r="589" ht="13.5" thickBot="1">
      <c r="F589" s="213"/>
    </row>
    <row r="590" ht="13.5" thickBot="1">
      <c r="F590" s="213"/>
    </row>
    <row r="591" ht="13.5" thickBot="1">
      <c r="F591" s="213"/>
    </row>
    <row r="592" ht="13.5" thickBot="1">
      <c r="F592" s="213"/>
    </row>
    <row r="593" ht="13.5" thickBot="1">
      <c r="F593" s="213"/>
    </row>
    <row r="594" ht="13.5" thickBot="1">
      <c r="F594" s="213"/>
    </row>
    <row r="595" ht="13.5" thickBot="1">
      <c r="F595" s="213"/>
    </row>
    <row r="596" ht="13.5" thickBot="1">
      <c r="F596" s="213"/>
    </row>
    <row r="597" ht="13.5" thickBot="1">
      <c r="F597" s="213"/>
    </row>
    <row r="598" ht="13.5" thickBot="1">
      <c r="F598" s="213"/>
    </row>
    <row r="599" ht="13.5" thickBot="1">
      <c r="F599" s="213"/>
    </row>
    <row r="600" ht="13.5" thickBot="1">
      <c r="F600" s="213"/>
    </row>
    <row r="601" ht="13.5" thickBot="1">
      <c r="F601" s="213"/>
    </row>
    <row r="602" ht="13.5" thickBot="1">
      <c r="F602" s="213"/>
    </row>
    <row r="603" ht="13.5" thickBot="1">
      <c r="F603" s="213"/>
    </row>
    <row r="604" ht="13.5" thickBot="1">
      <c r="F604" s="213"/>
    </row>
    <row r="605" ht="13.5" thickBot="1">
      <c r="F605" s="213"/>
    </row>
    <row r="606" ht="13.5" thickBot="1">
      <c r="F606" s="213"/>
    </row>
    <row r="607" ht="13.5" thickBot="1">
      <c r="F607" s="213"/>
    </row>
    <row r="608" ht="13.5" thickBot="1">
      <c r="F608" s="213"/>
    </row>
    <row r="609" ht="13.5" thickBot="1">
      <c r="F609" s="213"/>
    </row>
    <row r="610" ht="13.5" thickBot="1">
      <c r="F610" s="213"/>
    </row>
    <row r="611" ht="13.5" thickBot="1">
      <c r="F611" s="213"/>
    </row>
    <row r="612" ht="13.5" thickBot="1">
      <c r="F612" s="213"/>
    </row>
    <row r="613" ht="13.5" thickBot="1">
      <c r="F613" s="213"/>
    </row>
    <row r="614" ht="13.5" thickBot="1">
      <c r="F614" s="213"/>
    </row>
    <row r="615" ht="13.5" thickBot="1">
      <c r="F615" s="213"/>
    </row>
    <row r="616" ht="13.5" thickBot="1">
      <c r="F616" s="213"/>
    </row>
    <row r="617" ht="13.5" thickBot="1">
      <c r="F617" s="213"/>
    </row>
    <row r="618" ht="13.5" thickBot="1">
      <c r="F618" s="213"/>
    </row>
    <row r="619" ht="13.5" thickBot="1">
      <c r="F619" s="213"/>
    </row>
    <row r="620" ht="13.5" thickBot="1">
      <c r="F620" s="213"/>
    </row>
    <row r="621" ht="13.5" thickBot="1">
      <c r="F621" s="213"/>
    </row>
    <row r="622" ht="13.5" thickBot="1">
      <c r="F622" s="213"/>
    </row>
    <row r="623" ht="13.5" thickBot="1">
      <c r="F623" s="213"/>
    </row>
    <row r="624" ht="13.5" thickBot="1">
      <c r="F624" s="213"/>
    </row>
    <row r="625" ht="13.5" thickBot="1">
      <c r="F625" s="213"/>
    </row>
    <row r="626" ht="13.5" thickBot="1">
      <c r="F626" s="213"/>
    </row>
    <row r="627" ht="13.5" thickBot="1">
      <c r="F627" s="213"/>
    </row>
    <row r="628" ht="13.5" thickBot="1">
      <c r="F628" s="213"/>
    </row>
    <row r="629" ht="13.5" thickBot="1">
      <c r="F629" s="213"/>
    </row>
    <row r="630" ht="13.5" thickBot="1">
      <c r="F630" s="213"/>
    </row>
    <row r="631" ht="13.5" thickBot="1">
      <c r="F631" s="213"/>
    </row>
    <row r="632" ht="13.5" thickBot="1">
      <c r="F632" s="213"/>
    </row>
    <row r="633" ht="13.5" thickBot="1">
      <c r="F633" s="213"/>
    </row>
    <row r="634" ht="13.5" thickBot="1">
      <c r="F634" s="213"/>
    </row>
    <row r="635" ht="13.5" thickBot="1">
      <c r="F635" s="213"/>
    </row>
    <row r="636" ht="13.5" thickBot="1">
      <c r="F636" s="213"/>
    </row>
    <row r="637" ht="13.5" thickBot="1">
      <c r="F637" s="213"/>
    </row>
    <row r="638" ht="13.5" thickBot="1">
      <c r="F638" s="213"/>
    </row>
    <row r="639" ht="13.5" thickBot="1">
      <c r="F639" s="213"/>
    </row>
    <row r="640" ht="13.5" thickBot="1">
      <c r="F640" s="213"/>
    </row>
    <row r="641" ht="13.5" thickBot="1">
      <c r="F641" s="213"/>
    </row>
    <row r="642" ht="13.5" thickBot="1">
      <c r="F642" s="213"/>
    </row>
    <row r="643" ht="13.5" thickBot="1">
      <c r="F643" s="213"/>
    </row>
    <row r="644" ht="13.5" thickBot="1">
      <c r="F644" s="213"/>
    </row>
    <row r="645" ht="13.5" thickBot="1">
      <c r="F645" s="213"/>
    </row>
    <row r="646" ht="13.5" thickBot="1">
      <c r="F646" s="213"/>
    </row>
    <row r="647" ht="13.5" thickBot="1">
      <c r="F647" s="213"/>
    </row>
    <row r="648" ht="13.5" thickBot="1">
      <c r="F648" s="213"/>
    </row>
    <row r="649" ht="13.5" thickBot="1">
      <c r="F649" s="213"/>
    </row>
    <row r="650" ht="13.5" thickBot="1">
      <c r="F650" s="213"/>
    </row>
    <row r="651" ht="13.5" thickBot="1">
      <c r="F651" s="213"/>
    </row>
    <row r="652" ht="13.5" thickBot="1">
      <c r="F652" s="213"/>
    </row>
    <row r="653" ht="13.5" thickBot="1">
      <c r="F653" s="213"/>
    </row>
    <row r="654" ht="13.5" thickBot="1">
      <c r="F654" s="213"/>
    </row>
    <row r="655" ht="13.5" thickBot="1">
      <c r="F655" s="213"/>
    </row>
    <row r="656" ht="13.5" thickBot="1">
      <c r="F656" s="213"/>
    </row>
    <row r="657" ht="13.5" thickBot="1">
      <c r="F657" s="213"/>
    </row>
    <row r="658" ht="13.5" thickBot="1">
      <c r="F658" s="213"/>
    </row>
    <row r="659" ht="13.5" thickBot="1">
      <c r="F659" s="213"/>
    </row>
    <row r="660" ht="13.5" thickBot="1">
      <c r="F660" s="213"/>
    </row>
    <row r="661" ht="13.5" thickBot="1">
      <c r="F661" s="213"/>
    </row>
    <row r="662" ht="13.5" thickBot="1">
      <c r="F662" s="213"/>
    </row>
    <row r="663" ht="13.5" thickBot="1">
      <c r="F663" s="213"/>
    </row>
    <row r="664" ht="13.5" thickBot="1">
      <c r="F664" s="213"/>
    </row>
    <row r="665" ht="13.5" thickBot="1">
      <c r="F665" s="213"/>
    </row>
    <row r="666" ht="13.5" thickBot="1">
      <c r="F666" s="213"/>
    </row>
    <row r="667" ht="13.5" thickBot="1">
      <c r="F667" s="213"/>
    </row>
    <row r="668" ht="13.5" thickBot="1">
      <c r="F668" s="213"/>
    </row>
    <row r="669" ht="13.5" thickBot="1">
      <c r="F669" s="213"/>
    </row>
    <row r="670" ht="13.5" thickBot="1">
      <c r="F670" s="213"/>
    </row>
    <row r="671" ht="13.5" thickBot="1">
      <c r="F671" s="213"/>
    </row>
    <row r="672" ht="13.5" thickBot="1">
      <c r="F672" s="213"/>
    </row>
    <row r="673" ht="13.5" thickBot="1">
      <c r="F673" s="213"/>
    </row>
    <row r="674" ht="13.5" thickBot="1">
      <c r="F674" s="213"/>
    </row>
    <row r="675" ht="13.5" thickBot="1">
      <c r="F675" s="213"/>
    </row>
    <row r="676" ht="13.5" thickBot="1">
      <c r="F676" s="213"/>
    </row>
    <row r="677" ht="13.5" thickBot="1">
      <c r="F677" s="213"/>
    </row>
    <row r="678" ht="13.5" thickBot="1">
      <c r="F678" s="213"/>
    </row>
    <row r="679" ht="13.5" thickBot="1">
      <c r="F679" s="213"/>
    </row>
    <row r="680" ht="13.5" thickBot="1">
      <c r="F680" s="213"/>
    </row>
    <row r="681" ht="13.5" thickBot="1">
      <c r="F681" s="213"/>
    </row>
    <row r="682" ht="13.5" thickBot="1">
      <c r="F682" s="213"/>
    </row>
    <row r="683" ht="13.5" thickBot="1">
      <c r="F683" s="213"/>
    </row>
    <row r="684" ht="13.5" thickBot="1">
      <c r="F684" s="213"/>
    </row>
    <row r="685" ht="13.5" thickBot="1">
      <c r="F685" s="213"/>
    </row>
    <row r="686" ht="13.5" thickBot="1">
      <c r="F686" s="213"/>
    </row>
    <row r="687" ht="13.5" thickBot="1">
      <c r="F687" s="213"/>
    </row>
    <row r="688" ht="13.5" thickBot="1">
      <c r="F688" s="213"/>
    </row>
    <row r="689" ht="13.5" thickBot="1">
      <c r="F689" s="213"/>
    </row>
    <row r="690" ht="13.5" thickBot="1">
      <c r="F690" s="213"/>
    </row>
    <row r="691" ht="13.5" thickBot="1">
      <c r="F691" s="213"/>
    </row>
    <row r="692" ht="13.5" thickBot="1">
      <c r="F692" s="213"/>
    </row>
    <row r="693" ht="13.5" thickBot="1">
      <c r="F693" s="213"/>
    </row>
    <row r="694" ht="13.5" thickBot="1">
      <c r="F694" s="213"/>
    </row>
    <row r="695" ht="13.5" thickBot="1">
      <c r="F695" s="213"/>
    </row>
    <row r="696" ht="13.5" thickBot="1">
      <c r="F696" s="213"/>
    </row>
    <row r="697" ht="13.5" thickBot="1">
      <c r="F697" s="213"/>
    </row>
    <row r="698" ht="13.5" thickBot="1">
      <c r="F698" s="213"/>
    </row>
    <row r="699" ht="13.5" thickBot="1">
      <c r="F699" s="213"/>
    </row>
    <row r="700" ht="13.5" thickBot="1">
      <c r="F700" s="213"/>
    </row>
    <row r="701" ht="13.5" thickBot="1">
      <c r="F701" s="213"/>
    </row>
    <row r="702" ht="13.5" thickBot="1">
      <c r="F702" s="213"/>
    </row>
    <row r="703" ht="13.5" thickBot="1">
      <c r="F703" s="213"/>
    </row>
    <row r="704" ht="13.5" thickBot="1">
      <c r="F704" s="213"/>
    </row>
    <row r="705" ht="13.5" thickBot="1">
      <c r="F705" s="213"/>
    </row>
    <row r="706" ht="13.5" thickBot="1">
      <c r="F706" s="213"/>
    </row>
    <row r="707" ht="13.5" thickBot="1">
      <c r="F707" s="213"/>
    </row>
    <row r="708" ht="13.5" thickBot="1">
      <c r="F708" s="213"/>
    </row>
    <row r="709" ht="13.5" thickBot="1">
      <c r="F709" s="213"/>
    </row>
    <row r="710" ht="13.5" thickBot="1">
      <c r="F710" s="213"/>
    </row>
    <row r="711" ht="13.5" thickBot="1">
      <c r="F711" s="213"/>
    </row>
    <row r="712" ht="13.5" thickBot="1">
      <c r="F712" s="213"/>
    </row>
    <row r="713" ht="13.5" thickBot="1">
      <c r="F713" s="213"/>
    </row>
    <row r="714" ht="13.5" thickBot="1">
      <c r="F714" s="213"/>
    </row>
    <row r="715" ht="13.5" thickBot="1">
      <c r="F715" s="213"/>
    </row>
    <row r="716" ht="13.5" thickBot="1">
      <c r="F716" s="213"/>
    </row>
    <row r="717" ht="13.5" thickBot="1">
      <c r="F717" s="213"/>
    </row>
    <row r="718" ht="13.5" thickBot="1">
      <c r="F718" s="213"/>
    </row>
    <row r="719" ht="13.5" thickBot="1">
      <c r="F719" s="213"/>
    </row>
    <row r="720" ht="13.5" thickBot="1">
      <c r="F720" s="213"/>
    </row>
    <row r="721" ht="13.5" thickBot="1">
      <c r="F721" s="213"/>
    </row>
    <row r="722" ht="13.5" thickBot="1">
      <c r="F722" s="213"/>
    </row>
    <row r="723" ht="13.5" thickBot="1">
      <c r="F723" s="213"/>
    </row>
    <row r="724" ht="13.5" thickBot="1">
      <c r="F724" s="213"/>
    </row>
    <row r="725" ht="13.5" thickBot="1">
      <c r="F725" s="213"/>
    </row>
    <row r="726" ht="13.5" thickBot="1">
      <c r="F726" s="213"/>
    </row>
    <row r="727" ht="13.5" thickBot="1">
      <c r="F727" s="213"/>
    </row>
    <row r="728" ht="13.5" thickBot="1">
      <c r="F728" s="213"/>
    </row>
    <row r="729" ht="13.5" thickBot="1">
      <c r="F729" s="213"/>
    </row>
    <row r="730" ht="13.5" thickBot="1">
      <c r="F730" s="213"/>
    </row>
    <row r="731" ht="13.5" thickBot="1">
      <c r="F731" s="213"/>
    </row>
    <row r="732" ht="13.5" thickBot="1">
      <c r="F732" s="213"/>
    </row>
    <row r="733" ht="13.5" thickBot="1">
      <c r="F733" s="213"/>
    </row>
    <row r="734" ht="13.5" thickBot="1">
      <c r="F734" s="213"/>
    </row>
    <row r="735" ht="13.5" thickBot="1">
      <c r="F735" s="213"/>
    </row>
    <row r="736" ht="13.5" thickBot="1">
      <c r="F736" s="213"/>
    </row>
    <row r="737" ht="13.5" thickBot="1">
      <c r="F737" s="213"/>
    </row>
    <row r="738" ht="13.5" thickBot="1">
      <c r="F738" s="213"/>
    </row>
    <row r="739" ht="13.5" thickBot="1">
      <c r="F739" s="213"/>
    </row>
    <row r="740" ht="13.5" thickBot="1">
      <c r="F740" s="213"/>
    </row>
    <row r="741" ht="13.5" thickBot="1">
      <c r="F741" s="213"/>
    </row>
    <row r="742" ht="13.5" thickBot="1">
      <c r="F742" s="213"/>
    </row>
    <row r="743" ht="13.5" thickBot="1">
      <c r="F743" s="213"/>
    </row>
    <row r="744" ht="13.5" thickBot="1">
      <c r="F744" s="213"/>
    </row>
    <row r="745" ht="13.5" thickBot="1">
      <c r="F745" s="213"/>
    </row>
    <row r="746" ht="13.5" thickBot="1">
      <c r="F746" s="213"/>
    </row>
    <row r="747" ht="13.5" thickBot="1">
      <c r="F747" s="213"/>
    </row>
    <row r="748" ht="13.5" thickBot="1">
      <c r="F748" s="213"/>
    </row>
    <row r="749" ht="13.5" thickBot="1">
      <c r="F749" s="213"/>
    </row>
    <row r="750" ht="13.5" thickBot="1">
      <c r="F750" s="213"/>
    </row>
    <row r="751" ht="13.5" thickBot="1">
      <c r="F751" s="213"/>
    </row>
    <row r="752" ht="13.5" thickBot="1">
      <c r="F752" s="213"/>
    </row>
    <row r="753" ht="13.5" thickBot="1">
      <c r="F753" s="213"/>
    </row>
    <row r="754" ht="13.5" thickBot="1">
      <c r="F754" s="213"/>
    </row>
    <row r="755" ht="13.5" thickBot="1">
      <c r="F755" s="213"/>
    </row>
    <row r="756" ht="13.5" thickBot="1">
      <c r="F756" s="213"/>
    </row>
    <row r="757" ht="13.5" thickBot="1">
      <c r="F757" s="213"/>
    </row>
    <row r="758" ht="13.5" thickBot="1">
      <c r="F758" s="213"/>
    </row>
    <row r="759" ht="13.5" thickBot="1">
      <c r="F759" s="213"/>
    </row>
    <row r="760" ht="13.5" thickBot="1">
      <c r="F760" s="213"/>
    </row>
    <row r="761" ht="13.5" thickBot="1">
      <c r="F761" s="213"/>
    </row>
    <row r="762" ht="13.5" thickBot="1">
      <c r="F762" s="213"/>
    </row>
    <row r="763" ht="13.5" thickBot="1">
      <c r="F763" s="213"/>
    </row>
    <row r="764" ht="13.5" thickBot="1">
      <c r="F764" s="213"/>
    </row>
    <row r="765" ht="13.5" thickBot="1">
      <c r="F765" s="213"/>
    </row>
    <row r="766" ht="13.5" thickBot="1">
      <c r="F766" s="213"/>
    </row>
    <row r="767" ht="13.5" thickBot="1">
      <c r="F767" s="213"/>
    </row>
    <row r="768" ht="13.5" thickBot="1">
      <c r="F768" s="213"/>
    </row>
    <row r="769" ht="13.5" thickBot="1">
      <c r="F769" s="213"/>
    </row>
    <row r="770" ht="13.5" thickBot="1">
      <c r="F770" s="213"/>
    </row>
    <row r="771" ht="13.5" thickBot="1">
      <c r="F771" s="213"/>
    </row>
    <row r="772" ht="13.5" thickBot="1">
      <c r="F772" s="213"/>
    </row>
    <row r="773" ht="13.5" thickBot="1">
      <c r="F773" s="213"/>
    </row>
    <row r="774" ht="13.5" thickBot="1">
      <c r="F774" s="213"/>
    </row>
    <row r="775" ht="13.5" thickBot="1">
      <c r="F775" s="213"/>
    </row>
    <row r="776" ht="13.5" thickBot="1">
      <c r="F776" s="213"/>
    </row>
    <row r="777" ht="13.5" thickBot="1">
      <c r="F777" s="213"/>
    </row>
    <row r="778" ht="13.5" thickBot="1">
      <c r="F778" s="213"/>
    </row>
    <row r="779" ht="13.5" thickBot="1">
      <c r="F779" s="213"/>
    </row>
    <row r="780" ht="13.5" thickBot="1">
      <c r="F780" s="213"/>
    </row>
    <row r="781" ht="13.5" thickBot="1">
      <c r="F781" s="213"/>
    </row>
    <row r="782" ht="13.5" thickBot="1">
      <c r="F782" s="213"/>
    </row>
    <row r="783" ht="13.5" thickBot="1">
      <c r="F783" s="213"/>
    </row>
    <row r="784" ht="13.5" thickBot="1">
      <c r="F784" s="213"/>
    </row>
    <row r="785" ht="13.5" thickBot="1">
      <c r="F785" s="213"/>
    </row>
    <row r="786" ht="13.5" thickBot="1">
      <c r="F786" s="213"/>
    </row>
    <row r="787" ht="13.5" thickBot="1">
      <c r="F787" s="213"/>
    </row>
    <row r="788" ht="13.5" thickBot="1">
      <c r="F788" s="213"/>
    </row>
    <row r="789" ht="13.5" thickBot="1">
      <c r="F789" s="213"/>
    </row>
    <row r="790" ht="13.5" thickBot="1">
      <c r="F790" s="213"/>
    </row>
    <row r="791" ht="13.5" thickBot="1">
      <c r="F791" s="213"/>
    </row>
    <row r="792" ht="13.5" thickBot="1">
      <c r="F792" s="213"/>
    </row>
    <row r="793" ht="13.5" thickBot="1">
      <c r="F793" s="213"/>
    </row>
    <row r="794" ht="13.5" thickBot="1">
      <c r="F794" s="213"/>
    </row>
    <row r="795" ht="13.5" thickBot="1">
      <c r="F795" s="213"/>
    </row>
    <row r="796" ht="13.5" thickBot="1">
      <c r="F796" s="213"/>
    </row>
    <row r="797" ht="13.5" thickBot="1">
      <c r="F797" s="213"/>
    </row>
    <row r="798" ht="13.5" thickBot="1">
      <c r="F798" s="213"/>
    </row>
    <row r="799" ht="13.5" thickBot="1">
      <c r="F799" s="213"/>
    </row>
    <row r="800" ht="13.5" thickBot="1">
      <c r="F800" s="213"/>
    </row>
    <row r="801" ht="13.5" thickBot="1">
      <c r="F801" s="213"/>
    </row>
    <row r="802" ht="13.5" thickBot="1">
      <c r="F802" s="213"/>
    </row>
    <row r="803" ht="13.5" thickBot="1">
      <c r="F803" s="213"/>
    </row>
    <row r="804" ht="13.5" thickBot="1">
      <c r="F804" s="213"/>
    </row>
    <row r="805" ht="13.5" thickBot="1">
      <c r="F805" s="213"/>
    </row>
    <row r="806" ht="13.5" thickBot="1">
      <c r="F806" s="213"/>
    </row>
    <row r="807" ht="13.5" thickBot="1">
      <c r="F807" s="213"/>
    </row>
    <row r="808" ht="13.5" thickBot="1">
      <c r="F808" s="213"/>
    </row>
    <row r="809" ht="13.5" thickBot="1">
      <c r="F809" s="213"/>
    </row>
    <row r="810" ht="13.5" thickBot="1">
      <c r="F810" s="213"/>
    </row>
    <row r="811" ht="13.5" thickBot="1">
      <c r="F811" s="213"/>
    </row>
    <row r="812" ht="13.5" thickBot="1">
      <c r="F812" s="213"/>
    </row>
    <row r="813" ht="13.5" thickBot="1">
      <c r="F813" s="213"/>
    </row>
    <row r="814" ht="13.5" thickBot="1">
      <c r="F814" s="213"/>
    </row>
    <row r="815" ht="13.5" thickBot="1">
      <c r="F815" s="213"/>
    </row>
    <row r="816" ht="13.5" thickBot="1">
      <c r="F816" s="213"/>
    </row>
    <row r="817" ht="13.5" thickBot="1">
      <c r="F817" s="213"/>
    </row>
    <row r="818" ht="13.5" thickBot="1">
      <c r="F818" s="213"/>
    </row>
    <row r="819" ht="13.5" thickBot="1">
      <c r="F819" s="213"/>
    </row>
    <row r="820" ht="13.5" thickBot="1">
      <c r="F820" s="213"/>
    </row>
    <row r="821" ht="13.5" thickBot="1">
      <c r="F821" s="213"/>
    </row>
    <row r="822" ht="13.5" thickBot="1">
      <c r="F822" s="213"/>
    </row>
    <row r="823" ht="13.5" thickBot="1">
      <c r="F823" s="213"/>
    </row>
    <row r="824" ht="13.5" thickBot="1">
      <c r="F824" s="213"/>
    </row>
    <row r="825" ht="13.5" thickBot="1">
      <c r="F825" s="213"/>
    </row>
    <row r="826" ht="13.5" thickBot="1">
      <c r="F826" s="213"/>
    </row>
    <row r="827" ht="13.5" thickBot="1">
      <c r="F827" s="213"/>
    </row>
    <row r="828" ht="13.5" thickBot="1">
      <c r="F828" s="213"/>
    </row>
    <row r="829" ht="13.5" thickBot="1">
      <c r="F829" s="213"/>
    </row>
    <row r="830" ht="13.5" thickBot="1">
      <c r="F830" s="213"/>
    </row>
    <row r="831" ht="13.5" thickBot="1">
      <c r="F831" s="213"/>
    </row>
    <row r="832" ht="13.5" thickBot="1">
      <c r="F832" s="213"/>
    </row>
    <row r="833" ht="13.5" thickBot="1">
      <c r="F833" s="213"/>
    </row>
    <row r="834" ht="13.5" thickBot="1">
      <c r="F834" s="213"/>
    </row>
    <row r="835" ht="13.5" thickBot="1">
      <c r="F835" s="213"/>
    </row>
    <row r="836" ht="13.5" thickBot="1">
      <c r="F836" s="213"/>
    </row>
    <row r="837" ht="13.5" thickBot="1">
      <c r="F837" s="213"/>
    </row>
    <row r="838" ht="13.5" thickBot="1">
      <c r="F838" s="213"/>
    </row>
    <row r="839" ht="13.5" thickBot="1">
      <c r="F839" s="213"/>
    </row>
    <row r="840" ht="13.5" thickBot="1">
      <c r="F840" s="213"/>
    </row>
    <row r="841" ht="13.5" thickBot="1">
      <c r="F841" s="213"/>
    </row>
    <row r="842" ht="13.5" thickBot="1">
      <c r="F842" s="213"/>
    </row>
    <row r="843" ht="13.5" thickBot="1">
      <c r="F843" s="213"/>
    </row>
    <row r="844" ht="13.5" thickBot="1">
      <c r="F844" s="213"/>
    </row>
    <row r="845" ht="13.5" thickBot="1">
      <c r="F845" s="213"/>
    </row>
    <row r="846" ht="13.5" thickBot="1">
      <c r="F846" s="213"/>
    </row>
    <row r="847" ht="13.5" thickBot="1">
      <c r="F847" s="213"/>
    </row>
    <row r="848" ht="13.5" thickBot="1">
      <c r="F848" s="213"/>
    </row>
    <row r="849" ht="13.5" thickBot="1">
      <c r="F849" s="213"/>
    </row>
    <row r="850" ht="13.5" thickBot="1">
      <c r="F850" s="213"/>
    </row>
    <row r="851" ht="13.5" thickBot="1">
      <c r="F851" s="213"/>
    </row>
    <row r="852" ht="13.5" thickBot="1">
      <c r="F852" s="213"/>
    </row>
    <row r="853" ht="13.5" thickBot="1">
      <c r="F853" s="213"/>
    </row>
    <row r="854" ht="13.5" thickBot="1">
      <c r="F854" s="213"/>
    </row>
    <row r="855" ht="13.5" thickBot="1">
      <c r="F855" s="213"/>
    </row>
    <row r="856" ht="13.5" thickBot="1">
      <c r="F856" s="213"/>
    </row>
    <row r="857" ht="13.5" thickBot="1">
      <c r="F857" s="213"/>
    </row>
    <row r="858" ht="13.5" thickBot="1">
      <c r="F858" s="213"/>
    </row>
    <row r="859" ht="13.5" thickBot="1">
      <c r="F859" s="213"/>
    </row>
    <row r="860" ht="13.5" thickBot="1">
      <c r="F860" s="213"/>
    </row>
    <row r="861" ht="13.5" thickBot="1">
      <c r="F861" s="213"/>
    </row>
    <row r="862" ht="13.5" thickBot="1">
      <c r="F862" s="213"/>
    </row>
    <row r="863" ht="13.5" thickBot="1">
      <c r="F863" s="213"/>
    </row>
    <row r="864" ht="13.5" thickBot="1">
      <c r="F864" s="213"/>
    </row>
    <row r="865" ht="13.5" thickBot="1">
      <c r="F865" s="213"/>
    </row>
    <row r="866" ht="13.5" thickBot="1">
      <c r="F866" s="213"/>
    </row>
    <row r="867" ht="13.5" thickBot="1">
      <c r="F867" s="213"/>
    </row>
    <row r="868" ht="13.5" thickBot="1">
      <c r="F868" s="213"/>
    </row>
    <row r="869" ht="13.5" thickBot="1">
      <c r="F869" s="213"/>
    </row>
    <row r="870" ht="13.5" thickBot="1">
      <c r="F870" s="213"/>
    </row>
    <row r="871" ht="13.5" thickBot="1">
      <c r="F871" s="213"/>
    </row>
    <row r="872" ht="13.5" thickBot="1">
      <c r="F872" s="213"/>
    </row>
    <row r="873" ht="13.5" thickBot="1">
      <c r="F873" s="213"/>
    </row>
    <row r="874" ht="13.5" thickBot="1">
      <c r="F874" s="213"/>
    </row>
    <row r="875" ht="13.5" thickBot="1">
      <c r="F875" s="213"/>
    </row>
    <row r="876" ht="13.5" thickBot="1">
      <c r="F876" s="213"/>
    </row>
    <row r="877" ht="13.5" thickBot="1">
      <c r="F877" s="213"/>
    </row>
    <row r="878" ht="13.5" thickBot="1">
      <c r="F878" s="213"/>
    </row>
    <row r="879" ht="13.5" thickBot="1">
      <c r="F879" s="213"/>
    </row>
    <row r="880" ht="13.5" thickBot="1">
      <c r="F880" s="213"/>
    </row>
    <row r="881" ht="13.5" thickBot="1">
      <c r="F881" s="213"/>
    </row>
    <row r="882" ht="13.5" thickBot="1">
      <c r="F882" s="213"/>
    </row>
    <row r="883" ht="13.5" thickBot="1">
      <c r="F883" s="213"/>
    </row>
    <row r="884" ht="13.5" thickBot="1">
      <c r="F884" s="213"/>
    </row>
    <row r="885" ht="13.5" thickBot="1">
      <c r="F885" s="213"/>
    </row>
    <row r="886" ht="13.5" thickBot="1">
      <c r="F886" s="213"/>
    </row>
    <row r="887" ht="13.5" thickBot="1">
      <c r="F887" s="213"/>
    </row>
    <row r="888" ht="13.5" thickBot="1">
      <c r="F888" s="213"/>
    </row>
    <row r="889" ht="13.5" thickBot="1">
      <c r="F889" s="213"/>
    </row>
    <row r="890" ht="13.5" thickBot="1">
      <c r="F890" s="213"/>
    </row>
    <row r="891" ht="13.5" thickBot="1">
      <c r="F891" s="213"/>
    </row>
    <row r="892" ht="13.5" thickBot="1">
      <c r="F892" s="213"/>
    </row>
    <row r="893" ht="13.5" thickBot="1">
      <c r="F893" s="213"/>
    </row>
    <row r="894" ht="13.5" thickBot="1">
      <c r="F894" s="213"/>
    </row>
    <row r="895" ht="13.5" thickBot="1">
      <c r="F895" s="213"/>
    </row>
    <row r="896" ht="13.5" thickBot="1">
      <c r="F896" s="213"/>
    </row>
    <row r="897" ht="13.5" thickBot="1">
      <c r="F897" s="213"/>
    </row>
    <row r="898" ht="13.5" thickBot="1">
      <c r="F898" s="213"/>
    </row>
    <row r="899" ht="13.5" thickBot="1">
      <c r="F899" s="213"/>
    </row>
    <row r="900" ht="13.5" thickBot="1">
      <c r="F900" s="213"/>
    </row>
    <row r="901" ht="13.5" thickBot="1">
      <c r="F901" s="213"/>
    </row>
    <row r="902" ht="13.5" thickBot="1">
      <c r="F902" s="213"/>
    </row>
    <row r="903" ht="13.5" thickBot="1">
      <c r="F903" s="213"/>
    </row>
    <row r="904" ht="13.5" thickBot="1">
      <c r="F904" s="213"/>
    </row>
    <row r="905" ht="13.5" thickBot="1">
      <c r="F905" s="213"/>
    </row>
    <row r="906" ht="13.5" thickBot="1">
      <c r="F906" s="213"/>
    </row>
    <row r="907" ht="13.5" thickBot="1">
      <c r="F907" s="213"/>
    </row>
    <row r="908" ht="13.5" thickBot="1">
      <c r="F908" s="213"/>
    </row>
    <row r="909" ht="13.5" thickBot="1">
      <c r="F909" s="213"/>
    </row>
    <row r="910" ht="13.5" thickBot="1">
      <c r="F910" s="213"/>
    </row>
    <row r="911" ht="13.5" thickBot="1">
      <c r="F911" s="213"/>
    </row>
    <row r="912" ht="13.5" thickBot="1">
      <c r="F912" s="213"/>
    </row>
    <row r="913" ht="13.5" thickBot="1">
      <c r="F913" s="213"/>
    </row>
    <row r="914" ht="13.5" thickBot="1">
      <c r="F914" s="213"/>
    </row>
    <row r="915" ht="13.5" thickBot="1">
      <c r="F915" s="213"/>
    </row>
    <row r="916" ht="13.5" thickBot="1">
      <c r="F916" s="213"/>
    </row>
    <row r="917" ht="13.5" thickBot="1">
      <c r="F917" s="213"/>
    </row>
    <row r="918" ht="13.5" thickBot="1">
      <c r="F918" s="213"/>
    </row>
    <row r="919" ht="13.5" thickBot="1">
      <c r="F919" s="213"/>
    </row>
    <row r="920" ht="13.5" thickBot="1">
      <c r="F920" s="213"/>
    </row>
    <row r="921" ht="13.5" thickBot="1">
      <c r="F921" s="213"/>
    </row>
    <row r="922" ht="13.5" thickBot="1">
      <c r="F922" s="213"/>
    </row>
    <row r="923" ht="13.5" thickBot="1">
      <c r="F923" s="213"/>
    </row>
    <row r="924" ht="13.5" thickBot="1">
      <c r="F924" s="213"/>
    </row>
    <row r="925" ht="13.5" thickBot="1">
      <c r="F925" s="213"/>
    </row>
    <row r="926" ht="13.5" thickBot="1">
      <c r="F926" s="213"/>
    </row>
    <row r="927" ht="13.5" thickBot="1">
      <c r="F927" s="213"/>
    </row>
    <row r="928" ht="13.5" thickBot="1">
      <c r="F928" s="213"/>
    </row>
    <row r="929" ht="13.5" thickBot="1">
      <c r="F929" s="213"/>
    </row>
    <row r="930" ht="13.5" thickBot="1">
      <c r="F930" s="213"/>
    </row>
    <row r="931" ht="13.5" thickBot="1">
      <c r="F931" s="213"/>
    </row>
    <row r="932" ht="13.5" thickBot="1">
      <c r="F932" s="213"/>
    </row>
    <row r="933" ht="13.5" thickBot="1">
      <c r="F933" s="213"/>
    </row>
    <row r="934" ht="13.5" thickBot="1">
      <c r="F934" s="213"/>
    </row>
    <row r="935" ht="13.5" thickBot="1">
      <c r="F935" s="213"/>
    </row>
    <row r="936" ht="13.5" thickBot="1">
      <c r="F936" s="213"/>
    </row>
    <row r="937" ht="13.5" thickBot="1">
      <c r="F937" s="213"/>
    </row>
    <row r="938" ht="13.5" thickBot="1">
      <c r="F938" s="213"/>
    </row>
    <row r="939" ht="13.5" thickBot="1">
      <c r="F939" s="213"/>
    </row>
    <row r="940" ht="13.5" thickBot="1">
      <c r="F940" s="213"/>
    </row>
    <row r="941" ht="13.5" thickBot="1">
      <c r="F941" s="213"/>
    </row>
    <row r="942" ht="13.5" thickBot="1">
      <c r="F942" s="213"/>
    </row>
    <row r="943" ht="13.5" thickBot="1">
      <c r="F943" s="213"/>
    </row>
    <row r="944" ht="13.5" thickBot="1">
      <c r="F944" s="213"/>
    </row>
    <row r="945" ht="13.5" thickBot="1">
      <c r="F945" s="213"/>
    </row>
    <row r="946" ht="13.5" thickBot="1">
      <c r="F946" s="213"/>
    </row>
    <row r="947" ht="13.5" thickBot="1">
      <c r="F947" s="213"/>
    </row>
    <row r="948" ht="13.5" thickBot="1">
      <c r="F948" s="213"/>
    </row>
    <row r="949" ht="13.5" thickBot="1">
      <c r="F949" s="213"/>
    </row>
    <row r="950" ht="13.5" thickBot="1">
      <c r="F950" s="213"/>
    </row>
    <row r="951" ht="13.5" thickBot="1">
      <c r="F951" s="213"/>
    </row>
    <row r="952" ht="13.5" thickBot="1">
      <c r="F952" s="213"/>
    </row>
    <row r="953" ht="13.5" thickBot="1">
      <c r="F953" s="213"/>
    </row>
    <row r="954" ht="13.5" thickBot="1">
      <c r="F954" s="213"/>
    </row>
    <row r="955" ht="13.5" thickBot="1">
      <c r="F955" s="213"/>
    </row>
    <row r="956" ht="13.5" thickBot="1">
      <c r="F956" s="213"/>
    </row>
    <row r="957" ht="13.5" thickBot="1">
      <c r="F957" s="213"/>
    </row>
    <row r="958" ht="13.5" thickBot="1">
      <c r="F958" s="213"/>
    </row>
    <row r="959" ht="13.5" thickBot="1">
      <c r="F959" s="213"/>
    </row>
    <row r="960" ht="13.5" thickBot="1">
      <c r="F960" s="213"/>
    </row>
    <row r="961" ht="13.5" thickBot="1">
      <c r="F961" s="213"/>
    </row>
    <row r="962" ht="13.5" thickBot="1">
      <c r="F962" s="213"/>
    </row>
    <row r="963" ht="13.5" thickBot="1">
      <c r="F963" s="213"/>
    </row>
    <row r="964" ht="13.5" thickBot="1">
      <c r="F964" s="213"/>
    </row>
    <row r="965" ht="13.5" thickBot="1">
      <c r="F965" s="213"/>
    </row>
    <row r="966" ht="13.5" thickBot="1">
      <c r="F966" s="213"/>
    </row>
    <row r="967" ht="13.5" thickBot="1">
      <c r="F967" s="213"/>
    </row>
    <row r="968" ht="13.5" thickBot="1">
      <c r="F968" s="213"/>
    </row>
    <row r="969" ht="13.5" thickBot="1">
      <c r="F969" s="213"/>
    </row>
    <row r="970" ht="13.5" thickBot="1">
      <c r="F970" s="213"/>
    </row>
    <row r="971" ht="13.5" thickBot="1">
      <c r="F971" s="213"/>
    </row>
    <row r="972" ht="13.5" thickBot="1">
      <c r="F972" s="213"/>
    </row>
    <row r="973" ht="13.5" thickBot="1">
      <c r="F973" s="213"/>
    </row>
    <row r="974" ht="13.5" thickBot="1">
      <c r="F974" s="213"/>
    </row>
    <row r="975" ht="13.5" thickBot="1">
      <c r="F975" s="213"/>
    </row>
    <row r="976" ht="13.5" thickBot="1">
      <c r="F976" s="213"/>
    </row>
    <row r="977" ht="13.5" thickBot="1">
      <c r="F977" s="213"/>
    </row>
    <row r="978" ht="13.5" thickBot="1">
      <c r="F978" s="213"/>
    </row>
    <row r="979" ht="13.5" thickBot="1">
      <c r="F979" s="213"/>
    </row>
    <row r="980" ht="13.5" thickBot="1">
      <c r="F980" s="213"/>
    </row>
    <row r="981" ht="13.5" thickBot="1">
      <c r="F981" s="213"/>
    </row>
    <row r="982" ht="13.5" thickBot="1">
      <c r="F982" s="213"/>
    </row>
    <row r="983" ht="13.5" thickBot="1">
      <c r="F983" s="213"/>
    </row>
    <row r="984" ht="13.5" thickBot="1">
      <c r="F984" s="213"/>
    </row>
    <row r="985" ht="13.5" thickBot="1">
      <c r="F985" s="213"/>
    </row>
    <row r="986" ht="13.5" thickBot="1">
      <c r="F986" s="213"/>
    </row>
    <row r="987" ht="13.5" thickBot="1">
      <c r="F987" s="213"/>
    </row>
    <row r="988" ht="13.5" thickBot="1">
      <c r="F988" s="213"/>
    </row>
    <row r="989" ht="13.5" thickBot="1">
      <c r="F989" s="213"/>
    </row>
    <row r="990" ht="13.5" thickBot="1">
      <c r="F990" s="213"/>
    </row>
    <row r="991" ht="13.5" thickBot="1">
      <c r="F991" s="213"/>
    </row>
    <row r="992" ht="13.5" thickBot="1">
      <c r="F992" s="213"/>
    </row>
    <row r="993" ht="13.5" thickBot="1">
      <c r="F993" s="213"/>
    </row>
    <row r="994" ht="13.5" thickBot="1">
      <c r="F994" s="213"/>
    </row>
    <row r="995" ht="13.5" thickBot="1">
      <c r="F995" s="213"/>
    </row>
    <row r="996" ht="13.5" thickBot="1">
      <c r="F996" s="213"/>
    </row>
    <row r="997" ht="13.5" thickBot="1">
      <c r="F997" s="213"/>
    </row>
    <row r="998" ht="13.5" thickBot="1">
      <c r="F998" s="213"/>
    </row>
    <row r="999" ht="13.5" thickBot="1">
      <c r="F999" s="213"/>
    </row>
    <row r="1000" ht="13.5" thickBot="1">
      <c r="F1000" s="213"/>
    </row>
    <row r="1001" ht="13.5" thickBot="1">
      <c r="F1001" s="213"/>
    </row>
    <row r="1002" ht="13.5" thickBot="1">
      <c r="F1002" s="213"/>
    </row>
    <row r="1003" ht="13.5" thickBot="1">
      <c r="F1003" s="213"/>
    </row>
    <row r="1004" ht="13.5" thickBot="1">
      <c r="F1004" s="213"/>
    </row>
    <row r="1005" ht="13.5" thickBot="1">
      <c r="F1005" s="213"/>
    </row>
    <row r="1006" ht="13.5" thickBot="1">
      <c r="F1006" s="213"/>
    </row>
    <row r="1007" ht="13.5" thickBot="1">
      <c r="F1007" s="213"/>
    </row>
    <row r="1008" ht="13.5" thickBot="1">
      <c r="F1008" s="213"/>
    </row>
    <row r="1009" ht="13.5" thickBot="1">
      <c r="F1009" s="213"/>
    </row>
    <row r="1010" ht="13.5" thickBot="1">
      <c r="F1010" s="213"/>
    </row>
    <row r="1011" ht="13.5" thickBot="1">
      <c r="F1011" s="213"/>
    </row>
    <row r="1012" ht="13.5" thickBot="1">
      <c r="F1012" s="213"/>
    </row>
    <row r="1013" ht="13.5" thickBot="1">
      <c r="F1013" s="213"/>
    </row>
    <row r="1014" ht="13.5" thickBot="1">
      <c r="F1014" s="213"/>
    </row>
    <row r="1015" ht="13.5" thickBot="1">
      <c r="F1015" s="213"/>
    </row>
    <row r="1016" ht="13.5" thickBot="1">
      <c r="F1016" s="213"/>
    </row>
    <row r="1017" ht="13.5" thickBot="1">
      <c r="F1017" s="213"/>
    </row>
    <row r="1018" ht="13.5" thickBot="1">
      <c r="F1018" s="213"/>
    </row>
    <row r="1019" ht="13.5" thickBot="1">
      <c r="F1019" s="213"/>
    </row>
    <row r="1020" ht="13.5" thickBot="1">
      <c r="F1020" s="213"/>
    </row>
    <row r="1021" ht="13.5" thickBot="1">
      <c r="F1021" s="213"/>
    </row>
    <row r="1022" ht="13.5" thickBot="1">
      <c r="F1022" s="213"/>
    </row>
    <row r="1023" ht="13.5" thickBot="1">
      <c r="F1023" s="213"/>
    </row>
    <row r="1024" ht="13.5" thickBot="1">
      <c r="F1024" s="213"/>
    </row>
    <row r="1025" ht="13.5" thickBot="1">
      <c r="F1025" s="213"/>
    </row>
    <row r="1026" ht="13.5" thickBot="1">
      <c r="F1026" s="213"/>
    </row>
    <row r="1027" ht="13.5" thickBot="1">
      <c r="F1027" s="213"/>
    </row>
    <row r="1028" ht="13.5" thickBot="1">
      <c r="F1028" s="213"/>
    </row>
    <row r="1029" ht="13.5" thickBot="1">
      <c r="F1029" s="213"/>
    </row>
    <row r="1030" ht="13.5" thickBot="1">
      <c r="F1030" s="213"/>
    </row>
    <row r="1031" ht="13.5" thickBot="1">
      <c r="F1031" s="213"/>
    </row>
    <row r="1032" ht="13.5" thickBot="1">
      <c r="F1032" s="213"/>
    </row>
    <row r="1033" ht="13.5" thickBot="1">
      <c r="F1033" s="213"/>
    </row>
    <row r="1034" ht="13.5" thickBot="1">
      <c r="F1034" s="213"/>
    </row>
    <row r="1035" ht="13.5" thickBot="1">
      <c r="F1035" s="213"/>
    </row>
    <row r="1036" ht="13.5" thickBot="1">
      <c r="F1036" s="213"/>
    </row>
    <row r="1037" ht="13.5" thickBot="1">
      <c r="F1037" s="213"/>
    </row>
    <row r="1038" ht="13.5" thickBot="1">
      <c r="F1038" s="213"/>
    </row>
    <row r="1039" ht="13.5" thickBot="1">
      <c r="F1039" s="213"/>
    </row>
    <row r="1040" ht="13.5" thickBot="1">
      <c r="F1040" s="213"/>
    </row>
    <row r="1041" ht="13.5" thickBot="1">
      <c r="F1041" s="213"/>
    </row>
    <row r="1042" ht="13.5" thickBot="1">
      <c r="F1042" s="213"/>
    </row>
    <row r="1043" ht="13.5" thickBot="1">
      <c r="F1043" s="213"/>
    </row>
    <row r="1044" ht="13.5" thickBot="1">
      <c r="F1044" s="213"/>
    </row>
    <row r="1045" ht="13.5" thickBot="1">
      <c r="F1045" s="213"/>
    </row>
    <row r="1046" ht="13.5" thickBot="1">
      <c r="F1046" s="213"/>
    </row>
    <row r="1047" ht="13.5" thickBot="1">
      <c r="F1047" s="213"/>
    </row>
    <row r="1048" ht="13.5" thickBot="1">
      <c r="F1048" s="213"/>
    </row>
    <row r="1049" ht="13.5" thickBot="1">
      <c r="F1049" s="213"/>
    </row>
    <row r="1050" ht="13.5" thickBot="1">
      <c r="F1050" s="213"/>
    </row>
    <row r="1051" ht="13.5" thickBot="1">
      <c r="F1051" s="213"/>
    </row>
    <row r="1052" ht="13.5" thickBot="1">
      <c r="F1052" s="213"/>
    </row>
    <row r="1053" ht="13.5" thickBot="1">
      <c r="F1053" s="213"/>
    </row>
    <row r="1054" ht="13.5" thickBot="1">
      <c r="F1054" s="213"/>
    </row>
    <row r="1055" ht="13.5" thickBot="1">
      <c r="F1055" s="213"/>
    </row>
    <row r="1056" ht="13.5" thickBot="1">
      <c r="F1056" s="213"/>
    </row>
    <row r="1057" ht="13.5" thickBot="1">
      <c r="F1057" s="213"/>
    </row>
    <row r="1058" ht="13.5" thickBot="1">
      <c r="F1058" s="213"/>
    </row>
    <row r="1059" ht="13.5" thickBot="1">
      <c r="F1059" s="213"/>
    </row>
    <row r="1060" ht="13.5" thickBot="1">
      <c r="F1060" s="213"/>
    </row>
    <row r="1061" ht="13.5" thickBot="1">
      <c r="F1061" s="213"/>
    </row>
    <row r="1062" ht="13.5" thickBot="1">
      <c r="F1062" s="213"/>
    </row>
    <row r="1063" ht="13.5" thickBot="1">
      <c r="F1063" s="213"/>
    </row>
    <row r="1064" ht="13.5" thickBot="1">
      <c r="F1064" s="213"/>
    </row>
    <row r="1065" ht="13.5" thickBot="1">
      <c r="F1065" s="213"/>
    </row>
    <row r="1066" ht="13.5" thickBot="1">
      <c r="F1066" s="213"/>
    </row>
    <row r="1067" ht="13.5" thickBot="1">
      <c r="F1067" s="213"/>
    </row>
    <row r="1068" ht="13.5" thickBot="1">
      <c r="F1068" s="213"/>
    </row>
    <row r="1069" ht="13.5" thickBot="1">
      <c r="F1069" s="213"/>
    </row>
    <row r="1070" ht="13.5" thickBot="1">
      <c r="F1070" s="213"/>
    </row>
    <row r="1071" ht="13.5" thickBot="1">
      <c r="F1071" s="213"/>
    </row>
    <row r="1072" ht="13.5" thickBot="1">
      <c r="F1072" s="213"/>
    </row>
    <row r="1073" ht="13.5" thickBot="1">
      <c r="F1073" s="213"/>
    </row>
    <row r="1074" ht="13.5" thickBot="1">
      <c r="F1074" s="213"/>
    </row>
    <row r="1075" ht="13.5" thickBot="1">
      <c r="F1075" s="213"/>
    </row>
    <row r="1076" ht="13.5" thickBot="1">
      <c r="F1076" s="213"/>
    </row>
    <row r="1077" ht="13.5" thickBot="1">
      <c r="F1077" s="213"/>
    </row>
    <row r="1078" ht="13.5" thickBot="1">
      <c r="F1078" s="213"/>
    </row>
    <row r="1079" ht="13.5" thickBot="1">
      <c r="F1079" s="213"/>
    </row>
    <row r="1080" ht="13.5" thickBot="1">
      <c r="F1080" s="213"/>
    </row>
    <row r="1081" ht="13.5" thickBot="1">
      <c r="F1081" s="213"/>
    </row>
    <row r="1082" ht="13.5" thickBot="1">
      <c r="F1082" s="213"/>
    </row>
    <row r="1083" ht="13.5" thickBot="1">
      <c r="F1083" s="213"/>
    </row>
    <row r="1084" ht="13.5" thickBot="1">
      <c r="F1084" s="213"/>
    </row>
    <row r="1085" ht="13.5" thickBot="1">
      <c r="F1085" s="213"/>
    </row>
    <row r="1086" ht="13.5" thickBot="1">
      <c r="F1086" s="213"/>
    </row>
    <row r="1087" ht="13.5" thickBot="1">
      <c r="F1087" s="213"/>
    </row>
    <row r="1088" ht="13.5" thickBot="1">
      <c r="F1088" s="213"/>
    </row>
    <row r="1089" ht="13.5" thickBot="1">
      <c r="F1089" s="213"/>
    </row>
    <row r="1090" ht="13.5" thickBot="1">
      <c r="F1090" s="213"/>
    </row>
    <row r="1091" ht="13.5" thickBot="1">
      <c r="F1091" s="213"/>
    </row>
    <row r="1092" ht="13.5" thickBot="1">
      <c r="F1092" s="213"/>
    </row>
    <row r="1093" ht="13.5" thickBot="1">
      <c r="F1093" s="213"/>
    </row>
    <row r="1094" ht="13.5" thickBot="1">
      <c r="F1094" s="213"/>
    </row>
    <row r="1095" ht="13.5" thickBot="1">
      <c r="F1095" s="213"/>
    </row>
    <row r="1096" ht="13.5" thickBot="1">
      <c r="F1096" s="213"/>
    </row>
    <row r="1097" ht="13.5" thickBot="1">
      <c r="F1097" s="213"/>
    </row>
    <row r="1098" ht="13.5" thickBot="1">
      <c r="F1098" s="213"/>
    </row>
    <row r="1099" ht="13.5" thickBot="1">
      <c r="F1099" s="213"/>
    </row>
    <row r="1100" ht="13.5" thickBot="1">
      <c r="F1100" s="213"/>
    </row>
    <row r="1101" ht="13.5" thickBot="1">
      <c r="F1101" s="213"/>
    </row>
    <row r="1102" ht="13.5" thickBot="1">
      <c r="F1102" s="213"/>
    </row>
    <row r="1103" ht="13.5" thickBot="1">
      <c r="F1103" s="213"/>
    </row>
    <row r="1104" ht="13.5" thickBot="1">
      <c r="F1104" s="213"/>
    </row>
    <row r="1105" ht="13.5" thickBot="1">
      <c r="F1105" s="213"/>
    </row>
    <row r="1106" ht="13.5" thickBot="1">
      <c r="F1106" s="213"/>
    </row>
    <row r="1107" ht="13.5" thickBot="1">
      <c r="F1107" s="213"/>
    </row>
    <row r="1108" ht="13.5" thickBot="1">
      <c r="F1108" s="213"/>
    </row>
    <row r="1109" ht="13.5" thickBot="1">
      <c r="F1109" s="213"/>
    </row>
    <row r="1110" ht="13.5" thickBot="1">
      <c r="F1110" s="213"/>
    </row>
    <row r="1111" ht="13.5" thickBot="1">
      <c r="F1111" s="213"/>
    </row>
    <row r="1112" ht="13.5" thickBot="1">
      <c r="F1112" s="213"/>
    </row>
    <row r="1113" ht="13.5" thickBot="1">
      <c r="F1113" s="213"/>
    </row>
    <row r="1114" ht="13.5" thickBot="1">
      <c r="F1114" s="213"/>
    </row>
    <row r="1115" ht="13.5" thickBot="1">
      <c r="F1115" s="213"/>
    </row>
    <row r="1116" ht="13.5" thickBot="1">
      <c r="F1116" s="213"/>
    </row>
    <row r="1117" ht="13.5" thickBot="1">
      <c r="F1117" s="213"/>
    </row>
    <row r="1118" ht="13.5" thickBot="1">
      <c r="F1118" s="213"/>
    </row>
    <row r="1119" ht="13.5" thickBot="1">
      <c r="F1119" s="213"/>
    </row>
    <row r="1120" ht="13.5" thickBot="1">
      <c r="F1120" s="213"/>
    </row>
    <row r="1121" ht="13.5" thickBot="1">
      <c r="F1121" s="213"/>
    </row>
    <row r="1122" ht="13.5" thickBot="1">
      <c r="F1122" s="213"/>
    </row>
    <row r="1123" ht="13.5" thickBot="1">
      <c r="F1123" s="213"/>
    </row>
    <row r="1124" ht="13.5" thickBot="1">
      <c r="F1124" s="213"/>
    </row>
    <row r="1125" ht="13.5" thickBot="1">
      <c r="F1125" s="213"/>
    </row>
    <row r="1126" ht="13.5" thickBot="1">
      <c r="F1126" s="213"/>
    </row>
    <row r="1127" ht="13.5" thickBot="1">
      <c r="F1127" s="213"/>
    </row>
    <row r="1128" ht="13.5" thickBot="1">
      <c r="F1128" s="213"/>
    </row>
    <row r="1129" ht="13.5" thickBot="1">
      <c r="F1129" s="213"/>
    </row>
    <row r="1130" ht="13.5" thickBot="1">
      <c r="F1130" s="213"/>
    </row>
    <row r="1131" ht="13.5" thickBot="1">
      <c r="F1131" s="213"/>
    </row>
    <row r="1132" ht="13.5" thickBot="1">
      <c r="F1132" s="213"/>
    </row>
    <row r="1133" ht="13.5" thickBot="1">
      <c r="F1133" s="213"/>
    </row>
    <row r="1134" ht="13.5" thickBot="1">
      <c r="F1134" s="213"/>
    </row>
    <row r="1135" ht="13.5" thickBot="1">
      <c r="F1135" s="213"/>
    </row>
    <row r="1136" ht="13.5" thickBot="1">
      <c r="F1136" s="213"/>
    </row>
    <row r="1137" ht="13.5" thickBot="1">
      <c r="F1137" s="213"/>
    </row>
    <row r="1138" ht="13.5" thickBot="1">
      <c r="F1138" s="213"/>
    </row>
    <row r="1139" ht="13.5" thickBot="1">
      <c r="F1139" s="213"/>
    </row>
    <row r="1140" ht="13.5" thickBot="1">
      <c r="F1140" s="213"/>
    </row>
    <row r="1141" ht="13.5" thickBot="1">
      <c r="F1141" s="213"/>
    </row>
    <row r="1142" ht="13.5" thickBot="1">
      <c r="F1142" s="213"/>
    </row>
    <row r="1143" ht="13.5" thickBot="1">
      <c r="F1143" s="213"/>
    </row>
    <row r="1144" ht="13.5" thickBot="1">
      <c r="F1144" s="213"/>
    </row>
    <row r="1145" ht="13.5" thickBot="1">
      <c r="F1145" s="213"/>
    </row>
    <row r="1146" ht="13.5" thickBot="1">
      <c r="F1146" s="213"/>
    </row>
    <row r="1147" ht="13.5" thickBot="1">
      <c r="F1147" s="213"/>
    </row>
    <row r="1148" ht="13.5" thickBot="1">
      <c r="F1148" s="213"/>
    </row>
    <row r="1149" ht="13.5" thickBot="1">
      <c r="F1149" s="213"/>
    </row>
    <row r="1150" ht="13.5" thickBot="1">
      <c r="F1150" s="213"/>
    </row>
    <row r="1151" ht="13.5" thickBot="1">
      <c r="F1151" s="213"/>
    </row>
    <row r="1152" ht="13.5" thickBot="1">
      <c r="F1152" s="213"/>
    </row>
    <row r="1153" ht="13.5" thickBot="1">
      <c r="F1153" s="213"/>
    </row>
    <row r="1154" ht="13.5" thickBot="1">
      <c r="F1154" s="213"/>
    </row>
    <row r="1155" ht="13.5" thickBot="1">
      <c r="F1155" s="213"/>
    </row>
    <row r="1156" ht="13.5" thickBot="1">
      <c r="F1156" s="213"/>
    </row>
    <row r="1157" ht="13.5" thickBot="1">
      <c r="F1157" s="213"/>
    </row>
    <row r="1158" ht="13.5" thickBot="1">
      <c r="F1158" s="213"/>
    </row>
    <row r="1159" ht="13.5" thickBot="1">
      <c r="F1159" s="213"/>
    </row>
    <row r="1160" ht="13.5" thickBot="1">
      <c r="F1160" s="213"/>
    </row>
    <row r="1161" ht="13.5" thickBot="1">
      <c r="F1161" s="213"/>
    </row>
    <row r="1162" ht="13.5" thickBot="1">
      <c r="F1162" s="213"/>
    </row>
    <row r="1163" ht="13.5" thickBot="1">
      <c r="F1163" s="213"/>
    </row>
    <row r="1164" ht="13.5" thickBot="1">
      <c r="F1164" s="213"/>
    </row>
    <row r="1165" ht="13.5" thickBot="1">
      <c r="F1165" s="213"/>
    </row>
    <row r="1166" ht="13.5" thickBot="1">
      <c r="F1166" s="213"/>
    </row>
    <row r="1167" ht="13.5" thickBot="1">
      <c r="F1167" s="213"/>
    </row>
    <row r="1168" ht="13.5" thickBot="1">
      <c r="F1168" s="213"/>
    </row>
    <row r="1169" ht="13.5" thickBot="1">
      <c r="F1169" s="213"/>
    </row>
    <row r="1170" ht="13.5" thickBot="1">
      <c r="F1170" s="213"/>
    </row>
    <row r="1171" ht="13.5" thickBot="1">
      <c r="F1171" s="213"/>
    </row>
    <row r="1172" ht="13.5" thickBot="1">
      <c r="F1172" s="213"/>
    </row>
    <row r="1173" ht="13.5" thickBot="1">
      <c r="F1173" s="213"/>
    </row>
    <row r="1174" ht="13.5" thickBot="1">
      <c r="F1174" s="213"/>
    </row>
    <row r="1175" ht="13.5" thickBot="1">
      <c r="F1175" s="213"/>
    </row>
    <row r="1176" ht="13.5" thickBot="1">
      <c r="F1176" s="213"/>
    </row>
    <row r="1177" ht="13.5" thickBot="1">
      <c r="F1177" s="213"/>
    </row>
    <row r="1178" ht="13.5" thickBot="1">
      <c r="F1178" s="213"/>
    </row>
    <row r="1179" ht="13.5" thickBot="1">
      <c r="F1179" s="213"/>
    </row>
    <row r="1180" ht="13.5" thickBot="1">
      <c r="F1180" s="213"/>
    </row>
    <row r="1181" ht="13.5" thickBot="1">
      <c r="F1181" s="213"/>
    </row>
    <row r="1182" ht="13.5" thickBot="1">
      <c r="F1182" s="213"/>
    </row>
    <row r="1183" ht="13.5" thickBot="1">
      <c r="F1183" s="213"/>
    </row>
    <row r="1184" ht="13.5" thickBot="1">
      <c r="F1184" s="213"/>
    </row>
    <row r="1185" ht="13.5" thickBot="1">
      <c r="F1185" s="213"/>
    </row>
    <row r="1186" ht="13.5" thickBot="1">
      <c r="F1186" s="213"/>
    </row>
    <row r="1187" ht="13.5" thickBot="1">
      <c r="F1187" s="213"/>
    </row>
    <row r="1188" ht="13.5" thickBot="1">
      <c r="F1188" s="213"/>
    </row>
    <row r="1189" ht="13.5" thickBot="1">
      <c r="F1189" s="213"/>
    </row>
    <row r="1190" ht="13.5" thickBot="1">
      <c r="F1190" s="213"/>
    </row>
    <row r="1191" ht="13.5" thickBot="1">
      <c r="F1191" s="213"/>
    </row>
    <row r="1192" ht="13.5" thickBot="1">
      <c r="F1192" s="213"/>
    </row>
    <row r="1193" ht="13.5" thickBot="1">
      <c r="F1193" s="213"/>
    </row>
    <row r="1194" ht="13.5" thickBot="1">
      <c r="F1194" s="213"/>
    </row>
    <row r="1195" ht="13.5" thickBot="1">
      <c r="F1195" s="213"/>
    </row>
    <row r="1196" ht="13.5" thickBot="1">
      <c r="F1196" s="213"/>
    </row>
    <row r="1197" ht="13.5" thickBot="1">
      <c r="F1197" s="213"/>
    </row>
    <row r="1198" ht="13.5" thickBot="1">
      <c r="F1198" s="213"/>
    </row>
    <row r="1199" ht="13.5" thickBot="1">
      <c r="F1199" s="213"/>
    </row>
    <row r="1200" ht="13.5" thickBot="1">
      <c r="F1200" s="213"/>
    </row>
    <row r="1201" ht="13.5" thickBot="1">
      <c r="F1201" s="213"/>
    </row>
    <row r="1202" ht="13.5" thickBot="1">
      <c r="F1202" s="213"/>
    </row>
    <row r="1203" ht="13.5" thickBot="1">
      <c r="F1203" s="213"/>
    </row>
    <row r="1204" ht="13.5" thickBot="1">
      <c r="F1204" s="213"/>
    </row>
    <row r="1205" ht="13.5" thickBot="1">
      <c r="F1205" s="213"/>
    </row>
    <row r="1206" ht="13.5" thickBot="1">
      <c r="F1206" s="213"/>
    </row>
    <row r="1207" ht="13.5" thickBot="1">
      <c r="F1207" s="213"/>
    </row>
    <row r="1208" ht="13.5" thickBot="1">
      <c r="F1208" s="213"/>
    </row>
    <row r="1209" ht="13.5" thickBot="1">
      <c r="F1209" s="213"/>
    </row>
    <row r="1210" ht="13.5" thickBot="1">
      <c r="F1210" s="213"/>
    </row>
    <row r="1211" ht="13.5" thickBot="1">
      <c r="F1211" s="213"/>
    </row>
    <row r="1212" ht="13.5" thickBot="1">
      <c r="F1212" s="213"/>
    </row>
    <row r="1213" ht="13.5" thickBot="1">
      <c r="F1213" s="213"/>
    </row>
    <row r="1214" ht="13.5" thickBot="1">
      <c r="F1214" s="213"/>
    </row>
    <row r="1215" ht="13.5" thickBot="1">
      <c r="F1215" s="213"/>
    </row>
    <row r="1216" ht="13.5" thickBot="1">
      <c r="F1216" s="213"/>
    </row>
    <row r="1217" ht="13.5" thickBot="1">
      <c r="F1217" s="213"/>
    </row>
    <row r="1218" ht="13.5" thickBot="1">
      <c r="F1218" s="213"/>
    </row>
    <row r="1219" ht="13.5" thickBot="1">
      <c r="F1219" s="213"/>
    </row>
    <row r="1220" ht="13.5" thickBot="1">
      <c r="F1220" s="213"/>
    </row>
    <row r="1221" ht="13.5" thickBot="1">
      <c r="F1221" s="213"/>
    </row>
    <row r="1222" ht="13.5" thickBot="1">
      <c r="F1222" s="213"/>
    </row>
    <row r="1223" ht="13.5" thickBot="1">
      <c r="F1223" s="213"/>
    </row>
    <row r="1224" ht="13.5" thickBot="1">
      <c r="F1224" s="213"/>
    </row>
    <row r="1225" ht="13.5" thickBot="1">
      <c r="F1225" s="213"/>
    </row>
    <row r="1226" ht="13.5" thickBot="1">
      <c r="F1226" s="213"/>
    </row>
    <row r="1227" ht="13.5" thickBot="1">
      <c r="F1227" s="213"/>
    </row>
    <row r="1228" ht="13.5" thickBot="1">
      <c r="F1228" s="213"/>
    </row>
    <row r="1229" ht="13.5" thickBot="1">
      <c r="F1229" s="213"/>
    </row>
    <row r="1230" ht="13.5" thickBot="1">
      <c r="F1230" s="213"/>
    </row>
    <row r="1231" ht="13.5" thickBot="1">
      <c r="F1231" s="213"/>
    </row>
    <row r="1232" ht="13.5" thickBot="1">
      <c r="F1232" s="213"/>
    </row>
    <row r="1233" ht="13.5" thickBot="1">
      <c r="F1233" s="213"/>
    </row>
    <row r="1234" ht="13.5" thickBot="1">
      <c r="F1234" s="213"/>
    </row>
    <row r="1235" ht="13.5" thickBot="1">
      <c r="F1235" s="213"/>
    </row>
    <row r="1236" ht="13.5" thickBot="1">
      <c r="F1236" s="213"/>
    </row>
    <row r="1237" ht="13.5" thickBot="1">
      <c r="F1237" s="213"/>
    </row>
    <row r="1238" ht="13.5" thickBot="1">
      <c r="F1238" s="213"/>
    </row>
    <row r="1239" ht="13.5" thickBot="1">
      <c r="F1239" s="213"/>
    </row>
    <row r="1240" ht="13.5" thickBot="1">
      <c r="F1240" s="213"/>
    </row>
    <row r="1241" ht="13.5" thickBot="1">
      <c r="F1241" s="213"/>
    </row>
    <row r="1242" ht="13.5" thickBot="1">
      <c r="F1242" s="213"/>
    </row>
    <row r="1243" ht="13.5" thickBot="1">
      <c r="F1243" s="213"/>
    </row>
    <row r="1244" ht="13.5" thickBot="1">
      <c r="F1244" s="213"/>
    </row>
    <row r="1245" ht="13.5" thickBot="1">
      <c r="F1245" s="213"/>
    </row>
    <row r="1246" ht="13.5" thickBot="1">
      <c r="F1246" s="213"/>
    </row>
    <row r="1247" ht="13.5" thickBot="1">
      <c r="F1247" s="213"/>
    </row>
    <row r="1248" ht="13.5" thickBot="1">
      <c r="F1248" s="213"/>
    </row>
    <row r="1249" ht="13.5" thickBot="1">
      <c r="F1249" s="213"/>
    </row>
    <row r="1250" ht="13.5" thickBot="1">
      <c r="F1250" s="213"/>
    </row>
    <row r="1251" ht="13.5" thickBot="1">
      <c r="F1251" s="213"/>
    </row>
    <row r="1252" ht="13.5" thickBot="1">
      <c r="F1252" s="213"/>
    </row>
    <row r="1253" ht="13.5" thickBot="1">
      <c r="F1253" s="213"/>
    </row>
    <row r="1254" ht="13.5" thickBot="1">
      <c r="F1254" s="213"/>
    </row>
    <row r="1255" ht="13.5" thickBot="1">
      <c r="F1255" s="213"/>
    </row>
    <row r="1256" ht="13.5" thickBot="1">
      <c r="F1256" s="213"/>
    </row>
    <row r="1257" ht="13.5" thickBot="1">
      <c r="F1257" s="213"/>
    </row>
    <row r="1258" ht="13.5" thickBot="1">
      <c r="F1258" s="213"/>
    </row>
    <row r="1259" ht="13.5" thickBot="1">
      <c r="F1259" s="213"/>
    </row>
    <row r="1260" ht="13.5" thickBot="1">
      <c r="F1260" s="213"/>
    </row>
    <row r="1261" ht="13.5" thickBot="1">
      <c r="F1261" s="213"/>
    </row>
    <row r="1262" ht="13.5" thickBot="1">
      <c r="F1262" s="213"/>
    </row>
    <row r="1263" ht="13.5" thickBot="1">
      <c r="F1263" s="213"/>
    </row>
    <row r="1264" ht="13.5" thickBot="1">
      <c r="F1264" s="213"/>
    </row>
    <row r="1265" ht="13.5" thickBot="1">
      <c r="F1265" s="213"/>
    </row>
    <row r="1266" ht="13.5" thickBot="1">
      <c r="F1266" s="213"/>
    </row>
    <row r="1267" ht="13.5" thickBot="1">
      <c r="F1267" s="213"/>
    </row>
    <row r="1268" ht="13.5" thickBot="1">
      <c r="F1268" s="213"/>
    </row>
    <row r="1269" ht="13.5" thickBot="1">
      <c r="F1269" s="213"/>
    </row>
    <row r="1270" ht="13.5" thickBot="1">
      <c r="F1270" s="213"/>
    </row>
    <row r="1271" ht="13.5" thickBot="1">
      <c r="F1271" s="213"/>
    </row>
    <row r="1272" ht="13.5" thickBot="1">
      <c r="F1272" s="213"/>
    </row>
    <row r="1273" ht="13.5" thickBot="1">
      <c r="F1273" s="213"/>
    </row>
    <row r="1274" ht="13.5" thickBot="1">
      <c r="F1274" s="213"/>
    </row>
    <row r="1275" ht="13.5" thickBot="1">
      <c r="F1275" s="213"/>
    </row>
    <row r="1276" ht="13.5" thickBot="1">
      <c r="F1276" s="213"/>
    </row>
    <row r="1277" ht="13.5" thickBot="1">
      <c r="F1277" s="213"/>
    </row>
    <row r="1278" ht="13.5" thickBot="1">
      <c r="F1278" s="213"/>
    </row>
    <row r="1279" ht="13.5" thickBot="1">
      <c r="F1279" s="213"/>
    </row>
    <row r="1280" ht="13.5" thickBot="1">
      <c r="F1280" s="213"/>
    </row>
    <row r="1281" ht="13.5" thickBot="1">
      <c r="F1281" s="213"/>
    </row>
    <row r="1282" ht="13.5" thickBot="1">
      <c r="F1282" s="213"/>
    </row>
    <row r="1283" ht="13.5" thickBot="1">
      <c r="F1283" s="213"/>
    </row>
    <row r="1284" ht="13.5" thickBot="1">
      <c r="F1284" s="213"/>
    </row>
    <row r="1285" ht="13.5" thickBot="1">
      <c r="F1285" s="213"/>
    </row>
    <row r="1286" ht="13.5" thickBot="1">
      <c r="F1286" s="213"/>
    </row>
    <row r="1287" ht="13.5" thickBot="1">
      <c r="F1287" s="213"/>
    </row>
    <row r="1288" ht="13.5" thickBot="1">
      <c r="F1288" s="213"/>
    </row>
    <row r="1289" ht="13.5" thickBot="1">
      <c r="F1289" s="213"/>
    </row>
    <row r="1290" ht="13.5" thickBot="1">
      <c r="F1290" s="213"/>
    </row>
    <row r="1291" ht="13.5" thickBot="1">
      <c r="F1291" s="213"/>
    </row>
    <row r="1292" ht="13.5" thickBot="1">
      <c r="F1292" s="213"/>
    </row>
    <row r="1293" ht="13.5" thickBot="1">
      <c r="F1293" s="213"/>
    </row>
    <row r="1294" ht="13.5" thickBot="1">
      <c r="F1294" s="213"/>
    </row>
    <row r="1295" ht="13.5" thickBot="1">
      <c r="F1295" s="213"/>
    </row>
    <row r="1296" ht="13.5" thickBot="1">
      <c r="F1296" s="213"/>
    </row>
    <row r="1297" ht="13.5" thickBot="1">
      <c r="F1297" s="213"/>
    </row>
    <row r="1298" ht="13.5" thickBot="1">
      <c r="F1298" s="213"/>
    </row>
    <row r="1299" ht="13.5" thickBot="1">
      <c r="F1299" s="213"/>
    </row>
    <row r="1300" ht="13.5" thickBot="1">
      <c r="F1300" s="213"/>
    </row>
    <row r="1301" ht="13.5" thickBot="1">
      <c r="F1301" s="213"/>
    </row>
    <row r="1302" ht="13.5" thickBot="1">
      <c r="F1302" s="213"/>
    </row>
    <row r="1303" ht="13.5" thickBot="1">
      <c r="F1303" s="213"/>
    </row>
    <row r="1304" ht="13.5" thickBot="1">
      <c r="F1304" s="213"/>
    </row>
    <row r="1305" ht="13.5" thickBot="1">
      <c r="F1305" s="213"/>
    </row>
    <row r="1306" ht="13.5" thickBot="1">
      <c r="F1306" s="213"/>
    </row>
    <row r="1307" ht="13.5" thickBot="1">
      <c r="F1307" s="213"/>
    </row>
    <row r="1308" ht="13.5" thickBot="1">
      <c r="F1308" s="213"/>
    </row>
    <row r="1309" ht="13.5" thickBot="1">
      <c r="F1309" s="213"/>
    </row>
    <row r="1310" ht="13.5" thickBot="1">
      <c r="F1310" s="213"/>
    </row>
    <row r="1311" ht="13.5" thickBot="1">
      <c r="F1311" s="213"/>
    </row>
    <row r="1312" ht="13.5" thickBot="1">
      <c r="F1312" s="213"/>
    </row>
    <row r="1313" ht="13.5" thickBot="1">
      <c r="F1313" s="213"/>
    </row>
    <row r="1314" ht="13.5" thickBot="1">
      <c r="F1314" s="213"/>
    </row>
    <row r="1315" ht="13.5" thickBot="1">
      <c r="F1315" s="213"/>
    </row>
    <row r="1316" ht="13.5" thickBot="1">
      <c r="F1316" s="213"/>
    </row>
    <row r="1317" ht="13.5" thickBot="1">
      <c r="F1317" s="213"/>
    </row>
    <row r="1318" ht="13.5" thickBot="1">
      <c r="F1318" s="213"/>
    </row>
    <row r="1319" ht="13.5" thickBot="1">
      <c r="F1319" s="213"/>
    </row>
    <row r="1320" ht="13.5" thickBot="1">
      <c r="F1320" s="213"/>
    </row>
    <row r="1321" ht="13.5" thickBot="1">
      <c r="F1321" s="213"/>
    </row>
    <row r="1322" ht="13.5" thickBot="1">
      <c r="F1322" s="213"/>
    </row>
    <row r="1323" ht="13.5" thickBot="1">
      <c r="F1323" s="213"/>
    </row>
    <row r="1324" ht="13.5" thickBot="1">
      <c r="F1324" s="213"/>
    </row>
    <row r="1325" ht="13.5" thickBot="1">
      <c r="F1325" s="213"/>
    </row>
    <row r="1326" ht="13.5" thickBot="1">
      <c r="F1326" s="213"/>
    </row>
    <row r="1327" ht="13.5" thickBot="1">
      <c r="F1327" s="213"/>
    </row>
    <row r="1328" ht="13.5" thickBot="1">
      <c r="F1328" s="213"/>
    </row>
    <row r="1329" ht="13.5" thickBot="1">
      <c r="F1329" s="213"/>
    </row>
    <row r="1330" ht="13.5" thickBot="1">
      <c r="F1330" s="213"/>
    </row>
    <row r="1331" ht="13.5" thickBot="1">
      <c r="F1331" s="213"/>
    </row>
    <row r="1332" ht="13.5" thickBot="1">
      <c r="F1332" s="213"/>
    </row>
    <row r="1333" ht="13.5" thickBot="1">
      <c r="F1333" s="213"/>
    </row>
    <row r="1334" ht="13.5" thickBot="1">
      <c r="F1334" s="213"/>
    </row>
    <row r="1335" ht="13.5" thickBot="1">
      <c r="F1335" s="213"/>
    </row>
    <row r="1336" ht="13.5" thickBot="1">
      <c r="F1336" s="213"/>
    </row>
    <row r="1337" ht="13.5" thickBot="1">
      <c r="F1337" s="213"/>
    </row>
    <row r="1338" ht="13.5" thickBot="1">
      <c r="F1338" s="213"/>
    </row>
    <row r="1339" ht="13.5" thickBot="1">
      <c r="F1339" s="213"/>
    </row>
    <row r="1340" ht="13.5" thickBot="1">
      <c r="F1340" s="213"/>
    </row>
    <row r="1341" ht="13.5" thickBot="1">
      <c r="F1341" s="213"/>
    </row>
    <row r="1342" ht="13.5" thickBot="1">
      <c r="F1342" s="213"/>
    </row>
    <row r="1343" ht="13.5" thickBot="1">
      <c r="F1343" s="213"/>
    </row>
    <row r="1344" ht="13.5" thickBot="1">
      <c r="F1344" s="213"/>
    </row>
    <row r="1345" ht="13.5" thickBot="1">
      <c r="F1345" s="213"/>
    </row>
    <row r="1346" ht="13.5" thickBot="1">
      <c r="F1346" s="213"/>
    </row>
    <row r="1347" ht="13.5" thickBot="1">
      <c r="F1347" s="213"/>
    </row>
    <row r="1348" ht="13.5" thickBot="1">
      <c r="F1348" s="213"/>
    </row>
    <row r="1349" ht="13.5" thickBot="1">
      <c r="F1349" s="213"/>
    </row>
    <row r="1350" ht="13.5" thickBot="1">
      <c r="F1350" s="213"/>
    </row>
    <row r="1351" ht="13.5" thickBot="1">
      <c r="F1351" s="213"/>
    </row>
    <row r="1352" ht="13.5" thickBot="1">
      <c r="F1352" s="213"/>
    </row>
    <row r="1353" ht="13.5" thickBot="1">
      <c r="F1353" s="213"/>
    </row>
    <row r="1354" ht="13.5" thickBot="1">
      <c r="F1354" s="213"/>
    </row>
    <row r="1355" ht="13.5" thickBot="1">
      <c r="F1355" s="213"/>
    </row>
    <row r="1356" ht="13.5" thickBot="1">
      <c r="F1356" s="213"/>
    </row>
    <row r="1357" ht="13.5" thickBot="1">
      <c r="F1357" s="213"/>
    </row>
    <row r="1358" ht="13.5" thickBot="1">
      <c r="F1358" s="213"/>
    </row>
    <row r="1359" ht="13.5" thickBot="1">
      <c r="F1359" s="213"/>
    </row>
    <row r="1360" ht="13.5" thickBot="1">
      <c r="F1360" s="213"/>
    </row>
    <row r="1361" ht="13.5" thickBot="1">
      <c r="F1361" s="213"/>
    </row>
    <row r="1362" ht="13.5" thickBot="1">
      <c r="F1362" s="213"/>
    </row>
    <row r="1363" ht="13.5" thickBot="1">
      <c r="F1363" s="213"/>
    </row>
    <row r="1364" ht="13.5" thickBot="1">
      <c r="F1364" s="213"/>
    </row>
    <row r="1365" ht="13.5" thickBot="1">
      <c r="F1365" s="213"/>
    </row>
    <row r="1366" ht="13.5" thickBot="1">
      <c r="F1366" s="213"/>
    </row>
    <row r="1367" ht="13.5" thickBot="1">
      <c r="F1367" s="213"/>
    </row>
    <row r="1368" ht="13.5" thickBot="1">
      <c r="F1368" s="213"/>
    </row>
    <row r="1369" ht="13.5" thickBot="1">
      <c r="F1369" s="213"/>
    </row>
    <row r="1370" ht="13.5" thickBot="1">
      <c r="F1370" s="213"/>
    </row>
    <row r="1371" ht="13.5" thickBot="1">
      <c r="F1371" s="213"/>
    </row>
    <row r="1372" ht="13.5" thickBot="1">
      <c r="F1372" s="213"/>
    </row>
    <row r="1373" ht="13.5" thickBot="1">
      <c r="F1373" s="213"/>
    </row>
    <row r="1374" ht="13.5" thickBot="1">
      <c r="F1374" s="213"/>
    </row>
    <row r="1375" ht="13.5" thickBot="1">
      <c r="F1375" s="213"/>
    </row>
    <row r="1376" ht="13.5" thickBot="1">
      <c r="F1376" s="213"/>
    </row>
    <row r="1377" ht="13.5" thickBot="1">
      <c r="F1377" s="213"/>
    </row>
    <row r="1378" ht="13.5" thickBot="1">
      <c r="F1378" s="213"/>
    </row>
    <row r="1379" ht="13.5" thickBot="1">
      <c r="F1379" s="213"/>
    </row>
    <row r="1380" ht="13.5" thickBot="1">
      <c r="F1380" s="213"/>
    </row>
    <row r="1381" ht="13.5" thickBot="1">
      <c r="F1381" s="213"/>
    </row>
    <row r="1382" ht="13.5" thickBot="1">
      <c r="F1382" s="213"/>
    </row>
    <row r="1383" ht="13.5" thickBot="1">
      <c r="F1383" s="213"/>
    </row>
    <row r="1384" ht="13.5" thickBot="1">
      <c r="F1384" s="213"/>
    </row>
    <row r="1385" ht="13.5" thickBot="1">
      <c r="F1385" s="213"/>
    </row>
    <row r="1386" ht="13.5" thickBot="1">
      <c r="F1386" s="213"/>
    </row>
    <row r="1387" ht="13.5" thickBot="1">
      <c r="F1387" s="213"/>
    </row>
    <row r="1388" ht="13.5" thickBot="1">
      <c r="F1388" s="213"/>
    </row>
    <row r="1389" ht="13.5" thickBot="1">
      <c r="F1389" s="213"/>
    </row>
    <row r="1390" ht="13.5" thickBot="1">
      <c r="F1390" s="213"/>
    </row>
    <row r="1391" ht="13.5" thickBot="1">
      <c r="F1391" s="213"/>
    </row>
    <row r="1392" ht="13.5" thickBot="1">
      <c r="F1392" s="213"/>
    </row>
    <row r="1393" ht="13.5" thickBot="1">
      <c r="F1393" s="213"/>
    </row>
    <row r="1394" ht="13.5" thickBot="1">
      <c r="F1394" s="213"/>
    </row>
    <row r="1395" ht="13.5" thickBot="1">
      <c r="F1395" s="213"/>
    </row>
    <row r="1396" ht="13.5" thickBot="1">
      <c r="F1396" s="213"/>
    </row>
    <row r="1397" ht="13.5" thickBot="1">
      <c r="F1397" s="213"/>
    </row>
    <row r="1398" ht="13.5" thickBot="1">
      <c r="F1398" s="213"/>
    </row>
    <row r="1399" ht="13.5" thickBot="1">
      <c r="F1399" s="213"/>
    </row>
    <row r="1400" ht="13.5" thickBot="1">
      <c r="F1400" s="213"/>
    </row>
    <row r="1401" ht="13.5" thickBot="1">
      <c r="F1401" s="213"/>
    </row>
    <row r="1402" ht="13.5" thickBot="1">
      <c r="F1402" s="213"/>
    </row>
    <row r="1403" ht="13.5" thickBot="1">
      <c r="F1403" s="213"/>
    </row>
    <row r="1404" ht="13.5" thickBot="1">
      <c r="F1404" s="213"/>
    </row>
    <row r="1405" ht="13.5" thickBot="1">
      <c r="F1405" s="213"/>
    </row>
    <row r="1406" ht="13.5" thickBot="1">
      <c r="F1406" s="213"/>
    </row>
    <row r="1407" ht="13.5" thickBot="1">
      <c r="F1407" s="213"/>
    </row>
    <row r="1408" ht="13.5" thickBot="1">
      <c r="F1408" s="213"/>
    </row>
    <row r="1409" ht="13.5" thickBot="1">
      <c r="F1409" s="213"/>
    </row>
    <row r="1410" ht="13.5" thickBot="1">
      <c r="F1410" s="213"/>
    </row>
    <row r="1411" ht="13.5" thickBot="1">
      <c r="F1411" s="213"/>
    </row>
    <row r="1412" ht="13.5" thickBot="1">
      <c r="F1412" s="213"/>
    </row>
    <row r="1413" ht="13.5" thickBot="1">
      <c r="F1413" s="213"/>
    </row>
    <row r="1414" ht="13.5" thickBot="1">
      <c r="F1414" s="213"/>
    </row>
    <row r="1415" ht="13.5" thickBot="1">
      <c r="F1415" s="213"/>
    </row>
    <row r="1416" ht="13.5" thickBot="1">
      <c r="F1416" s="213"/>
    </row>
    <row r="1417" ht="13.5" thickBot="1">
      <c r="F1417" s="213"/>
    </row>
    <row r="1418" ht="13.5" thickBot="1">
      <c r="F1418" s="213"/>
    </row>
    <row r="1419" ht="13.5" thickBot="1">
      <c r="F1419" s="213"/>
    </row>
    <row r="1420" ht="13.5" thickBot="1">
      <c r="F1420" s="213"/>
    </row>
    <row r="1421" ht="13.5" thickBot="1">
      <c r="F1421" s="213"/>
    </row>
    <row r="1422" ht="13.5" thickBot="1">
      <c r="F1422" s="213"/>
    </row>
    <row r="1423" ht="13.5" thickBot="1">
      <c r="F1423" s="213"/>
    </row>
    <row r="1424" ht="13.5" thickBot="1">
      <c r="F1424" s="213"/>
    </row>
    <row r="1425" ht="13.5" thickBot="1">
      <c r="F1425" s="213"/>
    </row>
    <row r="1426" ht="13.5" thickBot="1">
      <c r="F1426" s="213"/>
    </row>
    <row r="1427" ht="13.5" thickBot="1">
      <c r="F1427" s="213"/>
    </row>
    <row r="1428" ht="13.5" thickBot="1">
      <c r="F1428" s="213"/>
    </row>
    <row r="1429" ht="13.5" thickBot="1">
      <c r="F1429" s="213"/>
    </row>
    <row r="1430" ht="13.5" thickBot="1">
      <c r="F1430" s="213"/>
    </row>
    <row r="1431" ht="13.5" thickBot="1">
      <c r="F1431" s="213"/>
    </row>
    <row r="1432" ht="13.5" thickBot="1">
      <c r="F1432" s="213"/>
    </row>
    <row r="1433" ht="13.5" thickBot="1">
      <c r="F1433" s="213"/>
    </row>
    <row r="1434" ht="13.5" thickBot="1">
      <c r="F1434" s="213"/>
    </row>
    <row r="1435" ht="13.5" thickBot="1">
      <c r="F1435" s="213"/>
    </row>
    <row r="1436" ht="13.5" thickBot="1">
      <c r="F1436" s="213"/>
    </row>
    <row r="1437" ht="13.5" thickBot="1">
      <c r="F1437" s="213"/>
    </row>
    <row r="1438" ht="13.5" thickBot="1">
      <c r="F1438" s="213"/>
    </row>
    <row r="1439" ht="13.5" thickBot="1">
      <c r="F1439" s="213"/>
    </row>
    <row r="1440" ht="13.5" thickBot="1">
      <c r="F1440" s="213"/>
    </row>
    <row r="1441" ht="13.5" thickBot="1">
      <c r="F1441" s="213"/>
    </row>
    <row r="1442" ht="13.5" thickBot="1">
      <c r="F1442" s="213"/>
    </row>
    <row r="1443" ht="13.5" thickBot="1">
      <c r="F1443" s="213"/>
    </row>
    <row r="1444" ht="13.5" thickBot="1">
      <c r="F1444" s="213"/>
    </row>
    <row r="1445" ht="13.5" thickBot="1">
      <c r="F1445" s="213"/>
    </row>
    <row r="1446" ht="13.5" thickBot="1">
      <c r="F1446" s="213"/>
    </row>
    <row r="1447" ht="13.5" thickBot="1">
      <c r="F1447" s="213"/>
    </row>
    <row r="1448" ht="13.5" thickBot="1">
      <c r="F1448" s="213"/>
    </row>
    <row r="1449" ht="13.5" thickBot="1">
      <c r="F1449" s="213"/>
    </row>
    <row r="1450" ht="13.5" thickBot="1">
      <c r="F1450" s="213"/>
    </row>
    <row r="1451" ht="13.5" thickBot="1">
      <c r="F1451" s="213"/>
    </row>
    <row r="1452" ht="13.5" thickBot="1">
      <c r="F1452" s="213"/>
    </row>
    <row r="1453" ht="13.5" thickBot="1">
      <c r="F1453" s="213"/>
    </row>
    <row r="1454" ht="13.5" thickBot="1">
      <c r="F1454" s="213"/>
    </row>
    <row r="1455" ht="13.5" thickBot="1">
      <c r="F1455" s="213"/>
    </row>
    <row r="1456" ht="13.5" thickBot="1">
      <c r="F1456" s="213"/>
    </row>
    <row r="1457" ht="13.5" thickBot="1">
      <c r="F1457" s="213"/>
    </row>
    <row r="1458" ht="13.5" thickBot="1">
      <c r="F1458" s="213"/>
    </row>
    <row r="1459" ht="13.5" thickBot="1">
      <c r="F1459" s="213"/>
    </row>
    <row r="1460" ht="13.5" thickBot="1">
      <c r="F1460" s="213"/>
    </row>
    <row r="1461" ht="13.5" thickBot="1">
      <c r="F1461" s="213"/>
    </row>
    <row r="1462" ht="13.5" thickBot="1">
      <c r="F1462" s="213"/>
    </row>
    <row r="1463" ht="13.5" thickBot="1">
      <c r="F1463" s="213"/>
    </row>
    <row r="1464" ht="13.5" thickBot="1">
      <c r="F1464" s="213"/>
    </row>
    <row r="1465" ht="13.5" thickBot="1">
      <c r="F1465" s="213"/>
    </row>
    <row r="1466" ht="13.5" thickBot="1">
      <c r="F1466" s="213"/>
    </row>
    <row r="1467" ht="13.5" thickBot="1">
      <c r="F1467" s="213"/>
    </row>
    <row r="1468" ht="13.5" thickBot="1">
      <c r="F1468" s="213"/>
    </row>
    <row r="1469" ht="13.5" thickBot="1">
      <c r="F1469" s="213"/>
    </row>
    <row r="1470" ht="13.5" thickBot="1">
      <c r="F1470" s="213"/>
    </row>
    <row r="1471" ht="13.5" thickBot="1">
      <c r="F1471" s="213"/>
    </row>
    <row r="1472" ht="13.5" thickBot="1">
      <c r="F1472" s="213"/>
    </row>
    <row r="1473" ht="13.5" thickBot="1">
      <c r="F1473" s="213"/>
    </row>
    <row r="1474" ht="13.5" thickBot="1">
      <c r="F1474" s="213"/>
    </row>
    <row r="1475" ht="13.5" thickBot="1">
      <c r="F1475" s="213"/>
    </row>
    <row r="1476" ht="13.5" thickBot="1">
      <c r="F1476" s="213"/>
    </row>
    <row r="1477" ht="13.5" thickBot="1">
      <c r="F1477" s="213"/>
    </row>
    <row r="1478" ht="13.5" thickBot="1">
      <c r="F1478" s="213"/>
    </row>
    <row r="1479" ht="13.5" thickBot="1">
      <c r="F1479" s="213"/>
    </row>
    <row r="1480" ht="13.5" thickBot="1">
      <c r="F1480" s="213"/>
    </row>
    <row r="1481" ht="13.5" thickBot="1">
      <c r="F1481" s="213"/>
    </row>
    <row r="1482" ht="13.5" thickBot="1">
      <c r="F1482" s="213"/>
    </row>
    <row r="1483" ht="13.5" thickBot="1">
      <c r="F1483" s="213"/>
    </row>
    <row r="1484" ht="13.5" thickBot="1">
      <c r="F1484" s="213"/>
    </row>
    <row r="1485" ht="13.5" thickBot="1">
      <c r="F1485" s="213"/>
    </row>
    <row r="1486" ht="13.5" thickBot="1">
      <c r="F1486" s="213"/>
    </row>
    <row r="1487" ht="13.5" thickBot="1">
      <c r="F1487" s="213"/>
    </row>
    <row r="1488" ht="13.5" thickBot="1">
      <c r="F1488" s="213"/>
    </row>
    <row r="1489" ht="13.5" thickBot="1">
      <c r="F1489" s="213"/>
    </row>
    <row r="1490" ht="13.5" thickBot="1">
      <c r="F1490" s="213"/>
    </row>
    <row r="1491" ht="13.5" thickBot="1">
      <c r="F1491" s="213"/>
    </row>
    <row r="1492" ht="13.5" thickBot="1">
      <c r="F1492" s="213"/>
    </row>
    <row r="1493" ht="13.5" thickBot="1">
      <c r="F1493" s="213"/>
    </row>
    <row r="1494" ht="13.5" thickBot="1">
      <c r="F1494" s="213"/>
    </row>
    <row r="1495" ht="13.5" thickBot="1">
      <c r="F1495" s="213"/>
    </row>
    <row r="1496" ht="13.5" thickBot="1">
      <c r="F1496" s="213"/>
    </row>
    <row r="1497" ht="13.5" thickBot="1">
      <c r="F1497" s="213"/>
    </row>
    <row r="1498" ht="13.5" thickBot="1">
      <c r="F1498" s="213"/>
    </row>
    <row r="1499" ht="13.5" thickBot="1">
      <c r="F1499" s="213"/>
    </row>
    <row r="1500" ht="13.5" thickBot="1">
      <c r="F1500" s="213"/>
    </row>
    <row r="1501" ht="13.5" thickBot="1">
      <c r="F1501" s="213"/>
    </row>
    <row r="1502" ht="13.5" thickBot="1">
      <c r="F1502" s="213"/>
    </row>
    <row r="1503" ht="13.5" thickBot="1">
      <c r="F1503" s="213"/>
    </row>
    <row r="1504" ht="13.5" thickBot="1">
      <c r="F1504" s="213"/>
    </row>
    <row r="1505" ht="13.5" thickBot="1">
      <c r="F1505" s="213"/>
    </row>
    <row r="1506" ht="13.5" thickBot="1">
      <c r="F1506" s="213"/>
    </row>
    <row r="1507" ht="13.5" thickBot="1">
      <c r="F1507" s="213"/>
    </row>
    <row r="1508" ht="13.5" thickBot="1">
      <c r="F1508" s="213"/>
    </row>
    <row r="1509" ht="13.5" thickBot="1">
      <c r="F1509" s="213"/>
    </row>
    <row r="1510" ht="13.5" thickBot="1">
      <c r="F1510" s="213"/>
    </row>
    <row r="1511" ht="13.5" thickBot="1">
      <c r="F1511" s="213"/>
    </row>
    <row r="1512" ht="13.5" thickBot="1">
      <c r="F1512" s="213"/>
    </row>
    <row r="1513" ht="13.5" thickBot="1">
      <c r="F1513" s="213"/>
    </row>
    <row r="1514" ht="13.5" thickBot="1">
      <c r="F1514" s="213"/>
    </row>
    <row r="1515" ht="13.5" thickBot="1">
      <c r="F1515" s="213"/>
    </row>
    <row r="1516" ht="13.5" thickBot="1">
      <c r="F1516" s="213"/>
    </row>
    <row r="1517" ht="13.5" thickBot="1">
      <c r="F1517" s="213"/>
    </row>
    <row r="1518" ht="13.5" thickBot="1">
      <c r="F1518" s="213"/>
    </row>
    <row r="1519" ht="13.5" thickBot="1">
      <c r="F1519" s="213"/>
    </row>
    <row r="1520" ht="13.5" thickBot="1">
      <c r="F1520" s="213"/>
    </row>
    <row r="1521" ht="13.5" thickBot="1">
      <c r="F1521" s="213"/>
    </row>
    <row r="1522" ht="13.5" thickBot="1">
      <c r="F1522" s="213"/>
    </row>
    <row r="1523" ht="13.5" thickBot="1">
      <c r="F1523" s="213"/>
    </row>
    <row r="1524" ht="13.5" thickBot="1">
      <c r="F1524" s="213"/>
    </row>
    <row r="1525" ht="13.5" thickBot="1">
      <c r="F1525" s="213"/>
    </row>
    <row r="1526" ht="13.5" thickBot="1">
      <c r="F1526" s="213"/>
    </row>
    <row r="1527" ht="13.5" thickBot="1">
      <c r="F1527" s="213"/>
    </row>
    <row r="1528" ht="13.5" thickBot="1">
      <c r="F1528" s="213"/>
    </row>
    <row r="1529" ht="13.5" thickBot="1">
      <c r="F1529" s="213"/>
    </row>
    <row r="1530" ht="13.5" thickBot="1">
      <c r="F1530" s="213"/>
    </row>
    <row r="1531" ht="13.5" thickBot="1">
      <c r="F1531" s="213"/>
    </row>
    <row r="1532" ht="13.5" thickBot="1">
      <c r="F1532" s="213"/>
    </row>
    <row r="1533" ht="13.5" thickBot="1">
      <c r="F1533" s="213"/>
    </row>
    <row r="1534" ht="13.5" thickBot="1">
      <c r="F1534" s="213"/>
    </row>
    <row r="1535" ht="13.5" thickBot="1">
      <c r="F1535" s="213"/>
    </row>
    <row r="1536" ht="13.5" thickBot="1">
      <c r="F1536" s="213"/>
    </row>
    <row r="1537" ht="13.5" thickBot="1">
      <c r="F1537" s="213"/>
    </row>
    <row r="1538" ht="13.5" thickBot="1">
      <c r="F1538" s="213"/>
    </row>
    <row r="1539" ht="13.5" thickBot="1">
      <c r="F1539" s="213"/>
    </row>
    <row r="1540" ht="13.5" thickBot="1">
      <c r="F1540" s="213"/>
    </row>
    <row r="1541" ht="13.5" thickBot="1">
      <c r="F1541" s="213"/>
    </row>
    <row r="1542" ht="13.5" thickBot="1">
      <c r="F1542" s="213"/>
    </row>
    <row r="1543" ht="13.5" thickBot="1">
      <c r="F1543" s="213"/>
    </row>
    <row r="1544" ht="12.75">
      <c r="F1544" s="214"/>
    </row>
  </sheetData>
  <sheetProtection sheet="1" autoFilter="0"/>
  <autoFilter ref="B2:X556"/>
  <mergeCells count="49">
    <mergeCell ref="A116:A139"/>
    <mergeCell ref="A238:A260"/>
    <mergeCell ref="A269:A316"/>
    <mergeCell ref="A87:A90"/>
    <mergeCell ref="A91:A98"/>
    <mergeCell ref="A415:A435"/>
    <mergeCell ref="A226:A228"/>
    <mergeCell ref="A168:A203"/>
    <mergeCell ref="A318:A319"/>
    <mergeCell ref="A320:A328"/>
    <mergeCell ref="A113:A115"/>
    <mergeCell ref="U1:X1"/>
    <mergeCell ref="L1:Q1"/>
    <mergeCell ref="J1:K1"/>
    <mergeCell ref="R1:T1"/>
    <mergeCell ref="D1:I1"/>
    <mergeCell ref="A65:A73"/>
    <mergeCell ref="A55:A56"/>
    <mergeCell ref="A57:A64"/>
    <mergeCell ref="A502:A556"/>
    <mergeCell ref="A99:A111"/>
    <mergeCell ref="A82:A85"/>
    <mergeCell ref="A80:A81"/>
    <mergeCell ref="A12:A15"/>
    <mergeCell ref="B1:C1"/>
    <mergeCell ref="A230:A236"/>
    <mergeCell ref="A140:A154"/>
    <mergeCell ref="A205:A210"/>
    <mergeCell ref="A212:A216"/>
    <mergeCell ref="A464:A467"/>
    <mergeCell ref="A468:A477"/>
    <mergeCell ref="A4:A6"/>
    <mergeCell ref="A48:A54"/>
    <mergeCell ref="A75:A79"/>
    <mergeCell ref="A16:A24"/>
    <mergeCell ref="A25:A44"/>
    <mergeCell ref="A8:A11"/>
    <mergeCell ref="A217:A224"/>
    <mergeCell ref="A261:A268"/>
    <mergeCell ref="A498:A501"/>
    <mergeCell ref="A437:A450"/>
    <mergeCell ref="A451:A462"/>
    <mergeCell ref="A489:A496"/>
    <mergeCell ref="A156:A165"/>
    <mergeCell ref="A479:A488"/>
    <mergeCell ref="A369:A414"/>
    <mergeCell ref="A330:A358"/>
    <mergeCell ref="A359:A368"/>
    <mergeCell ref="A166:A167"/>
  </mergeCells>
  <hyperlinks>
    <hyperlink ref="J265" r:id="rId1" display="http://www.hain-lifescience.de/en/products/microbiology/mycobacteria/tuberculosis/genotype-mtbc.html"/>
    <hyperlink ref="J226" r:id="rId2" display="http://www.standardia.com/en/home/product/Rapid_Diagnostic_Test/TB_Ag_MPT64.html"/>
    <hyperlink ref="J227" r:id="rId3" display="http://capilia.jp/english/capilia_tb-neo.html"/>
    <hyperlink ref="J8" r:id="rId4" display="https://www.olympus-lifescience.com/en/"/>
  </hyperlinks>
  <printOptions/>
  <pageMargins left="0.2362204724409449" right="0.2362204724409449" top="0.7480314960629921" bottom="0.7480314960629921" header="0.31496062992125984" footer="0.31496062992125984"/>
  <pageSetup fitToHeight="0" fitToWidth="1" horizontalDpi="600" verticalDpi="600" orientation="landscape" paperSize="8" scale="41" r:id="rId6"/>
  <headerFooter alignWithMargins="0">
    <oddFooter>&amp;L&amp;F&amp;C&amp;A&amp;RPage &amp;P of &amp;N</oddFooter>
  </headerFooter>
  <drawing r:id="rId5"/>
</worksheet>
</file>

<file path=xl/worksheets/sheet3.xml><?xml version="1.0" encoding="utf-8"?>
<worksheet xmlns="http://schemas.openxmlformats.org/spreadsheetml/2006/main" xmlns:r="http://schemas.openxmlformats.org/officeDocument/2006/relationships">
  <sheetPr>
    <tabColor indexed="47"/>
    <pageSetUpPr fitToPage="1"/>
  </sheetPr>
  <dimension ref="A1:N22"/>
  <sheetViews>
    <sheetView showGridLines="0" showZeros="0" zoomScale="50" zoomScaleNormal="50" workbookViewId="0" topLeftCell="A1">
      <selection activeCell="A1" sqref="A1"/>
    </sheetView>
  </sheetViews>
  <sheetFormatPr defaultColWidth="9.140625" defaultRowHeight="12.75"/>
  <cols>
    <col min="1" max="1" width="48.28125" style="1" customWidth="1"/>
    <col min="2" max="2" width="70.421875" style="2" customWidth="1"/>
    <col min="3" max="3" width="2.57421875" style="1" customWidth="1"/>
    <col min="4" max="4" width="19.8515625" style="1" customWidth="1"/>
    <col min="5" max="5" width="28.421875" style="1" customWidth="1"/>
    <col min="6" max="6" width="23.00390625" style="1" customWidth="1"/>
    <col min="7" max="7" width="26.7109375" style="1" customWidth="1"/>
    <col min="8" max="8" width="24.7109375" style="1" customWidth="1"/>
    <col min="9" max="9" width="28.140625" style="1" customWidth="1"/>
    <col min="10" max="10" width="23.28125" style="1" customWidth="1"/>
    <col min="11" max="11" width="33.00390625" style="1" customWidth="1"/>
    <col min="12" max="12" width="30.421875" style="1" customWidth="1"/>
    <col min="13" max="13" width="29.57421875" style="1" customWidth="1"/>
    <col min="14" max="14" width="25.57421875" style="1" customWidth="1"/>
    <col min="15" max="15" width="11.421875" style="1" bestFit="1" customWidth="1"/>
    <col min="16" max="16384" width="9.140625" style="1" customWidth="1"/>
  </cols>
  <sheetData>
    <row r="1" spans="1:14" ht="86.25" customHeight="1" thickBot="1">
      <c r="A1" s="235"/>
      <c r="B1" s="551" t="s">
        <v>1894</v>
      </c>
      <c r="C1" s="8"/>
      <c r="D1" s="585" t="s">
        <v>1893</v>
      </c>
      <c r="E1" s="586"/>
      <c r="F1" s="586"/>
      <c r="G1" s="586"/>
      <c r="H1" s="586"/>
      <c r="I1" s="586"/>
      <c r="J1" s="586"/>
      <c r="K1" s="586"/>
      <c r="L1" s="586"/>
      <c r="M1" s="586"/>
      <c r="N1" s="587"/>
    </row>
    <row r="2" spans="1:14" ht="36.75" customHeight="1" thickBot="1">
      <c r="A2" s="483" t="s">
        <v>1451</v>
      </c>
      <c r="B2" s="485"/>
      <c r="C2" s="8"/>
      <c r="D2" s="226"/>
      <c r="E2" s="226"/>
      <c r="F2" s="226"/>
      <c r="G2" s="227"/>
      <c r="H2" s="228"/>
      <c r="I2" s="228"/>
      <c r="J2" s="228"/>
      <c r="K2" s="228"/>
      <c r="M2" s="228"/>
      <c r="N2" s="228"/>
    </row>
    <row r="3" spans="1:14" ht="36.75" customHeight="1" thickBot="1">
      <c r="A3" s="233" t="s">
        <v>1692</v>
      </c>
      <c r="B3" s="234"/>
      <c r="C3" s="8"/>
      <c r="D3" s="582" t="s">
        <v>498</v>
      </c>
      <c r="E3" s="583" t="s">
        <v>1364</v>
      </c>
      <c r="F3" s="581" t="s">
        <v>1450</v>
      </c>
      <c r="G3" s="581"/>
      <c r="H3" s="581"/>
      <c r="I3" s="581"/>
      <c r="J3" s="581"/>
      <c r="K3" s="581"/>
      <c r="L3" s="588" t="s">
        <v>1853</v>
      </c>
      <c r="M3" s="582" t="s">
        <v>1391</v>
      </c>
      <c r="N3" s="582" t="s">
        <v>1492</v>
      </c>
    </row>
    <row r="4" spans="1:14" ht="44.25" customHeight="1" thickBot="1">
      <c r="A4" s="486" t="s">
        <v>1808</v>
      </c>
      <c r="B4" s="485"/>
      <c r="C4" s="8"/>
      <c r="D4" s="582"/>
      <c r="E4" s="584"/>
      <c r="F4" s="236" t="s">
        <v>595</v>
      </c>
      <c r="G4" s="236" t="s">
        <v>317</v>
      </c>
      <c r="H4" s="236" t="s">
        <v>313</v>
      </c>
      <c r="I4" s="236" t="s">
        <v>1386</v>
      </c>
      <c r="J4" s="236" t="s">
        <v>1359</v>
      </c>
      <c r="K4" s="236" t="s">
        <v>1360</v>
      </c>
      <c r="L4" s="589"/>
      <c r="M4" s="582"/>
      <c r="N4" s="582"/>
    </row>
    <row r="5" spans="1:14" ht="36.75" customHeight="1" thickBot="1">
      <c r="A5" s="233" t="s">
        <v>1809</v>
      </c>
      <c r="B5" s="374"/>
      <c r="C5" s="8"/>
      <c r="D5" s="479" t="s">
        <v>1806</v>
      </c>
      <c r="E5" s="480">
        <f>IF(OR(F5&gt;0,G5&gt;0,H5&gt;0,I5&gt;0,J5&gt;0,K5&gt;0),"8 weeks",IF(AND(SUM(F5:K5)=0,N5&gt;0),"Stock to 6 weeks",""))</f>
      </c>
      <c r="F5" s="481">
        <f>_xlfn.SUMIFS('Diagnostics Ordering list'!$Q$4:$Q$496,'Diagnostics Ordering list'!$D$4:$D$496,'Order Summary'!$D5,'Diagnostics Ordering list'!$I$4:$I$496,$F$4)</f>
        <v>0</v>
      </c>
      <c r="G5" s="481">
        <f>_xlfn.SUMIFS('Diagnostics Ordering list'!$Q$4:$Q$496,'Diagnostics Ordering list'!$D$4:$D$496,'Order Summary'!$D5,'Diagnostics Ordering list'!$I$4:$I$496,$G$4)</f>
        <v>0</v>
      </c>
      <c r="H5" s="481">
        <f>_xlfn.SUMIFS('Diagnostics Ordering list'!$Q$4:$Q$496,'Diagnostics Ordering list'!$D$4:$D$496,'Order Summary'!$D5,'Diagnostics Ordering list'!$I$4:$I$496,$H$4)</f>
        <v>0</v>
      </c>
      <c r="I5" s="481">
        <f>_xlfn.SUMIFS('Diagnostics Ordering list'!$Q$4:$Q$496,'Diagnostics Ordering list'!$D$4:$D$496,'Order Summary'!$D5,'Diagnostics Ordering list'!$I$4:$I$496,$I$4)</f>
        <v>0</v>
      </c>
      <c r="J5" s="481">
        <f>_xlfn.SUMIFS('Diagnostics Ordering list'!$Q$4:$Q$496,'Diagnostics Ordering list'!$D$4:$D$496,'Order Summary'!$D5,'Diagnostics Ordering list'!$I$4:$I$496,$J$4)</f>
        <v>0</v>
      </c>
      <c r="K5" s="481">
        <f>_xlfn.SUMIFS('Diagnostics Ordering list'!$Q$4:$Q$496,'Diagnostics Ordering list'!$D$4:$D$496,'Order Summary'!$D5,'Diagnostics Ordering list'!$I$4:$I$496,$K$4)</f>
        <v>0</v>
      </c>
      <c r="L5" s="481">
        <f>IF(SUM(F5:K5)&gt;0,"AIR freight","")</f>
      </c>
      <c r="M5" s="482">
        <f>_xlfn.SUMIFS('Diagnostics Ordering list'!$T$4:$T$496,'Diagnostics Ordering list'!$D$4:$D$496,'Order Summary'!$D5,'Diagnostics Ordering list'!$I$4:$I$496,"Service")</f>
        <v>0</v>
      </c>
      <c r="N5" s="482">
        <f>SUMIF('Diagnostics Ordering list'!$D$4:$D$496,'Order Summary'!D5,'Diagnostics Ordering list'!$T$4:$T$496)</f>
        <v>0</v>
      </c>
    </row>
    <row r="6" spans="1:14" ht="36.75" customHeight="1" thickBot="1">
      <c r="A6" s="486" t="s">
        <v>1811</v>
      </c>
      <c r="B6" s="484"/>
      <c r="C6" s="8"/>
      <c r="D6" s="238" t="s">
        <v>311</v>
      </c>
      <c r="E6" s="258">
        <f>IF(OR(F6&gt;0,G6&gt;0,H6&gt;0,I6&gt;0,J6&gt;0,K6&gt;0),"8 weeks",IF(AND(SUM(F6:K6)=0,N6&gt;0),"On demand",""))</f>
      </c>
      <c r="F6" s="258">
        <f>_xlfn.SUMIFS('Diagnostics Ordering list'!$Q$4:$Q$496,'Diagnostics Ordering list'!$D$4:$D$496,'Order Summary'!$D6,'Diagnostics Ordering list'!$I$4:$I$496,$F$4)</f>
        <v>0</v>
      </c>
      <c r="G6" s="259">
        <f>_xlfn.SUMIFS('Diagnostics Ordering list'!$Q$4:$Q$496,'Diagnostics Ordering list'!$D$4:$D$496,'Order Summary'!$D6,'Diagnostics Ordering list'!$I$4:$I$496,$G$4)</f>
        <v>0</v>
      </c>
      <c r="H6" s="259">
        <f>_xlfn.SUMIFS('Diagnostics Ordering list'!$Q$4:$Q$496,'Diagnostics Ordering list'!$D$4:$D$496,'Order Summary'!$D6,'Diagnostics Ordering list'!$I$4:$I$496,$H$4)</f>
        <v>0</v>
      </c>
      <c r="I6" s="259">
        <f>_xlfn.SUMIFS('Diagnostics Ordering list'!$Q$4:$Q$496,'Diagnostics Ordering list'!$D$4:$D$496,'Order Summary'!$D6,'Diagnostics Ordering list'!$I$4:$I$496,$I$4)</f>
        <v>0</v>
      </c>
      <c r="J6" s="259">
        <f>_xlfn.SUMIFS('Diagnostics Ordering list'!$Q$4:$Q$496,'Diagnostics Ordering list'!$D$4:$D$496,'Order Summary'!$D6,'Diagnostics Ordering list'!$I$4:$I$496,$J$4)</f>
        <v>0</v>
      </c>
      <c r="K6" s="259">
        <f>_xlfn.SUMIFS('Diagnostics Ordering list'!$Q$4:$Q$496,'Diagnostics Ordering list'!$D$4:$D$496,'Order Summary'!$D6,'Diagnostics Ordering list'!$I$4:$I$496,$K$4)</f>
        <v>0</v>
      </c>
      <c r="L6" s="259">
        <f aca="true" t="shared" si="0" ref="L6:L12">IF(SUM(F6:K6)&gt;0,"AIR freight","")</f>
      </c>
      <c r="M6" s="260">
        <f>_xlfn.SUMIFS('Diagnostics Ordering list'!$T$4:$T$496,'Diagnostics Ordering list'!$D$4:$D$496,'Order Summary'!$D6,'Diagnostics Ordering list'!$I$4:$I$496,"Service")</f>
        <v>0</v>
      </c>
      <c r="N6" s="260">
        <f>SUMIF('Diagnostics Ordering list'!$D$4:$D$496,'Order Summary'!D6,'Diagnostics Ordering list'!$T$4:$T$496)</f>
        <v>0</v>
      </c>
    </row>
    <row r="7" spans="1:14" ht="36.75" customHeight="1" thickBot="1">
      <c r="A7" s="233" t="s">
        <v>1812</v>
      </c>
      <c r="B7" s="234"/>
      <c r="C7" s="8"/>
      <c r="D7" s="479" t="s">
        <v>1361</v>
      </c>
      <c r="E7" s="480">
        <f>IF(OR(F7&gt;0,G7&gt;0,H7&gt;0,I7&gt;0,J7&gt;0,K7&gt;0),"8 weeks",IF(AND(SUM(F7:K7)=0,N7&gt;0),"On demand",""))</f>
      </c>
      <c r="F7" s="480">
        <f>_xlfn.SUMIFS('Diagnostics Ordering list'!$Q$4:$Q$496,'Diagnostics Ordering list'!$D$4:$D$496,'Order Summary'!$D7,'Diagnostics Ordering list'!$I$4:$I$496,$F$4)</f>
        <v>0</v>
      </c>
      <c r="G7" s="481">
        <f>_xlfn.SUMIFS('Diagnostics Ordering list'!$Q$4:$Q$496,'Diagnostics Ordering list'!$D$4:$D$496,'Order Summary'!$D7,'Diagnostics Ordering list'!$I$4:$I$496,$G$4)</f>
        <v>0</v>
      </c>
      <c r="H7" s="481">
        <f>_xlfn.SUMIFS('Diagnostics Ordering list'!$Q$4:$Q$496,'Diagnostics Ordering list'!$D$4:$D$496,'Order Summary'!$D7,'Diagnostics Ordering list'!$I$4:$I$496,$H$4)</f>
        <v>0</v>
      </c>
      <c r="I7" s="481">
        <f>_xlfn.SUMIFS('Diagnostics Ordering list'!$Q$4:$Q$496,'Diagnostics Ordering list'!$D$4:$D$496,'Order Summary'!$D7,'Diagnostics Ordering list'!$I$4:$I$496,$I$4)</f>
        <v>0</v>
      </c>
      <c r="J7" s="481">
        <f>_xlfn.SUMIFS('Diagnostics Ordering list'!$Q$4:$Q$496,'Diagnostics Ordering list'!$D$4:$D$496,'Order Summary'!$D7,'Diagnostics Ordering list'!$I$4:$I$496,$J$4)</f>
        <v>0</v>
      </c>
      <c r="K7" s="481">
        <f>_xlfn.SUMIFS('Diagnostics Ordering list'!$Q$4:$Q$496,'Diagnostics Ordering list'!$D$4:$D$496,'Order Summary'!$D7,'Diagnostics Ordering list'!$I$4:$I$496,$K$4)</f>
        <v>0</v>
      </c>
      <c r="L7" s="481">
        <f t="shared" si="0"/>
      </c>
      <c r="M7" s="482">
        <f>_xlfn.SUMIFS('Diagnostics Ordering list'!$T$4:$T$496,'Diagnostics Ordering list'!$D$4:$D$496,'Order Summary'!$D7,'Diagnostics Ordering list'!$I$4:$I$496,"Service")</f>
        <v>0</v>
      </c>
      <c r="N7" s="482">
        <f>SUMIF('Diagnostics Ordering list'!$D$4:$D$496,'Order Summary'!D7,'Diagnostics Ordering list'!$T$4:$T$496)</f>
        <v>0</v>
      </c>
    </row>
    <row r="8" spans="1:14" ht="36.75" customHeight="1" thickBot="1">
      <c r="A8" s="483" t="s">
        <v>1813</v>
      </c>
      <c r="B8" s="485"/>
      <c r="C8" s="8"/>
      <c r="D8" s="238" t="s">
        <v>1093</v>
      </c>
      <c r="E8" s="258">
        <f>IF(OR(F8&gt;0,G8&gt;0,H8&gt;0,I8&gt;0,J8&gt;0,K8&gt;0),"2 weeks",IF(AND(SUM(F8:K8)=0,N8&gt;0),"On demand",""))</f>
      </c>
      <c r="F8" s="258">
        <f>_xlfn.SUMIFS('Diagnostics Ordering list'!$Q$4:$Q$496,'Diagnostics Ordering list'!$D$4:$D$496,'Order Summary'!$D8,'Diagnostics Ordering list'!$I$4:$I$496,$F$4)</f>
        <v>0</v>
      </c>
      <c r="G8" s="259">
        <f>_xlfn.SUMIFS('Diagnostics Ordering list'!$Q$4:$Q$496,'Diagnostics Ordering list'!$D$4:$D$496,'Order Summary'!$D8,'Diagnostics Ordering list'!$I$4:$I$496,$G$4)</f>
        <v>0</v>
      </c>
      <c r="H8" s="259">
        <f>_xlfn.SUMIFS('Diagnostics Ordering list'!$Q$4:$Q$496,'Diagnostics Ordering list'!$D$4:$D$496,'Order Summary'!$D8,'Diagnostics Ordering list'!$I$4:$I$496,$H$4)</f>
        <v>0</v>
      </c>
      <c r="I8" s="259">
        <f>_xlfn.SUMIFS('Diagnostics Ordering list'!$Q$4:$Q$496,'Diagnostics Ordering list'!$D$4:$D$496,'Order Summary'!$D8,'Diagnostics Ordering list'!$I$4:$I$496,$I$4)</f>
        <v>0</v>
      </c>
      <c r="J8" s="259">
        <f>_xlfn.SUMIFS('Diagnostics Ordering list'!$Q$4:$Q$496,'Diagnostics Ordering list'!$D$4:$D$496,'Order Summary'!$D8,'Diagnostics Ordering list'!$I$4:$I$496,$J$4)</f>
        <v>0</v>
      </c>
      <c r="K8" s="259">
        <f>_xlfn.SUMIFS('Diagnostics Ordering list'!$Q$4:$Q$496,'Diagnostics Ordering list'!$D$4:$D$496,'Order Summary'!$D8,'Diagnostics Ordering list'!$I$4:$I$496,$K$4)</f>
        <v>0</v>
      </c>
      <c r="L8" s="259">
        <f t="shared" si="0"/>
      </c>
      <c r="M8" s="260">
        <f>_xlfn.SUMIFS('Diagnostics Ordering list'!$T$4:$T$496,'Diagnostics Ordering list'!$D$4:$D$496,'Order Summary'!$D8,'Diagnostics Ordering list'!$I$4:$I$496,"Service")</f>
        <v>0</v>
      </c>
      <c r="N8" s="260">
        <f>SUMIF('Diagnostics Ordering list'!$D$4:$D$496,'Order Summary'!D8,'Diagnostics Ordering list'!$T$4:$T$496)</f>
        <v>0</v>
      </c>
    </row>
    <row r="9" spans="1:14" ht="36.75" customHeight="1" thickBot="1">
      <c r="A9" s="373" t="s">
        <v>1814</v>
      </c>
      <c r="B9" s="374"/>
      <c r="C9" s="8"/>
      <c r="D9" s="479" t="s">
        <v>463</v>
      </c>
      <c r="E9" s="480">
        <f>IF(OR(F9&gt;0,G9&gt;0,H9&gt;0,I9&gt;0,J9&gt;0,K9&gt;0),"4 weeks",IF(AND(SUM(F9:K9)=0,N9&gt;0),"On demand",""))</f>
      </c>
      <c r="F9" s="480">
        <f>_xlfn.SUMIFS('Diagnostics Ordering list'!$Q$4:$Q$496,'Diagnostics Ordering list'!$D$4:$D$496,'Order Summary'!$D9,'Diagnostics Ordering list'!$I$4:$I$496,$F$4)</f>
        <v>0</v>
      </c>
      <c r="G9" s="481">
        <f>_xlfn.SUMIFS('Diagnostics Ordering list'!$Q$4:$Q$496,'Diagnostics Ordering list'!$D$4:$D$496,'Order Summary'!$D9,'Diagnostics Ordering list'!$I$4:$I$496,$G$4)</f>
        <v>0</v>
      </c>
      <c r="H9" s="481">
        <f>_xlfn.SUMIFS('Diagnostics Ordering list'!$Q$4:$Q$496,'Diagnostics Ordering list'!$D$4:$D$496,'Order Summary'!$D9,'Diagnostics Ordering list'!$I$4:$I$496,$H$4)</f>
        <v>0</v>
      </c>
      <c r="I9" s="481">
        <f>_xlfn.SUMIFS('Diagnostics Ordering list'!$Q$4:$Q$496,'Diagnostics Ordering list'!$D$4:$D$496,'Order Summary'!$D9,'Diagnostics Ordering list'!$I$4:$I$496,$I$4)</f>
        <v>0</v>
      </c>
      <c r="J9" s="481">
        <f>_xlfn.SUMIFS('Diagnostics Ordering list'!$Q$4:$Q$496,'Diagnostics Ordering list'!$D$4:$D$496,'Order Summary'!$D9,'Diagnostics Ordering list'!$I$4:$I$496,$J$4)</f>
        <v>0</v>
      </c>
      <c r="K9" s="481">
        <f>_xlfn.SUMIFS('Diagnostics Ordering list'!$Q$4:$Q$496,'Diagnostics Ordering list'!$D$4:$D$496,'Order Summary'!$D9,'Diagnostics Ordering list'!$I$4:$I$496,$K$4)</f>
        <v>0</v>
      </c>
      <c r="L9" s="481">
        <f t="shared" si="0"/>
      </c>
      <c r="M9" s="482">
        <f>_xlfn.SUMIFS('Diagnostics Ordering list'!$T$4:$T$496,'Diagnostics Ordering list'!$D$4:$D$496,'Order Summary'!$D9,'Diagnostics Ordering list'!$I$4:$I$496,"Service")</f>
        <v>0</v>
      </c>
      <c r="N9" s="482">
        <f>SUMIF('Diagnostics Ordering list'!$D$4:$D$496,'Order Summary'!D9,'Diagnostics Ordering list'!$T$4:$T$496)</f>
        <v>0</v>
      </c>
    </row>
    <row r="10" spans="1:14" ht="36.75" customHeight="1" thickBot="1">
      <c r="A10" s="486" t="s">
        <v>1815</v>
      </c>
      <c r="B10" s="484"/>
      <c r="C10" s="8"/>
      <c r="D10" s="238" t="s">
        <v>1362</v>
      </c>
      <c r="E10" s="258">
        <f>IF(OR(F10&gt;0,G10&gt;0,H10&gt;0,I10&gt;0,J10&gt;0,K10&gt;0),"11 weeks",IF(AND(SUM(F10:K10)=0,N10&gt;0),"On demand",""))</f>
      </c>
      <c r="F10" s="258">
        <f>_xlfn.SUMIFS('Diagnostics Ordering list'!$Q$4:$Q$496,'Diagnostics Ordering list'!$D$4:$D$496,'Order Summary'!$D10,'Diagnostics Ordering list'!$I$4:$I$496,$F$4)</f>
        <v>0</v>
      </c>
      <c r="G10" s="259">
        <f>_xlfn.SUMIFS('Diagnostics Ordering list'!$Q$4:$Q$496,'Diagnostics Ordering list'!$D$4:$D$496,'Order Summary'!$D10,'Diagnostics Ordering list'!$I$4:$I$496,$G$4)</f>
        <v>0</v>
      </c>
      <c r="H10" s="259">
        <f>_xlfn.SUMIFS('Diagnostics Ordering list'!$Q$4:$Q$496,'Diagnostics Ordering list'!$D$4:$D$496,'Order Summary'!$D10,'Diagnostics Ordering list'!$I$4:$I$496,$H$4)</f>
        <v>0</v>
      </c>
      <c r="I10" s="259">
        <f>_xlfn.SUMIFS('Diagnostics Ordering list'!$Q$4:$Q$496,'Diagnostics Ordering list'!$D$4:$D$496,'Order Summary'!$D10,'Diagnostics Ordering list'!$I$4:$I$496,$I$4)</f>
        <v>0</v>
      </c>
      <c r="J10" s="259">
        <f>_xlfn.SUMIFS('Diagnostics Ordering list'!$Q$4:$Q$496,'Diagnostics Ordering list'!$D$4:$D$496,'Order Summary'!$D10,'Diagnostics Ordering list'!$I$4:$I$496,$J$4)</f>
        <v>0</v>
      </c>
      <c r="K10" s="259">
        <f>_xlfn.SUMIFS('Diagnostics Ordering list'!$Q$4:$Q$496,'Diagnostics Ordering list'!$D$4:$D$496,'Order Summary'!$D10,'Diagnostics Ordering list'!$I$4:$I$496,$K$4)</f>
        <v>0</v>
      </c>
      <c r="L10" s="259">
        <f t="shared" si="0"/>
      </c>
      <c r="M10" s="260">
        <f>_xlfn.SUMIFS('Diagnostics Ordering list'!$T$4:$T$496,'Diagnostics Ordering list'!$D$4:$D$496,'Order Summary'!$D10,'Diagnostics Ordering list'!$I$4:$I$496,"Service")</f>
        <v>0</v>
      </c>
      <c r="N10" s="260">
        <f>SUMIF('Diagnostics Ordering list'!$D$4:$D$496,'Order Summary'!D10,'Diagnostics Ordering list'!$T$4:$T$496)</f>
        <v>0</v>
      </c>
    </row>
    <row r="11" spans="1:14" ht="36.75" customHeight="1" thickBot="1">
      <c r="A11" s="233" t="s">
        <v>1816</v>
      </c>
      <c r="B11" s="234"/>
      <c r="C11" s="8"/>
      <c r="D11" s="479" t="s">
        <v>1076</v>
      </c>
      <c r="E11" s="480">
        <f>IF(OR(F11&gt;0,G11&gt;0,H11&gt;0,I11&gt;0,J11&gt;0,K11&gt;0),"11 weeks",IF(AND(SUM(F11:K11)=0,N11&gt;0),"On demand",""))</f>
      </c>
      <c r="F11" s="480">
        <f>_xlfn.SUMIFS('Diagnostics Ordering list'!$Q$4:$Q$496,'Diagnostics Ordering list'!$D$4:$D$496,'Order Summary'!$D11,'Diagnostics Ordering list'!$I$4:$I$496,$F$4)</f>
        <v>0</v>
      </c>
      <c r="G11" s="481">
        <f>_xlfn.SUMIFS('Diagnostics Ordering list'!$Q$4:$Q$496,'Diagnostics Ordering list'!$D$4:$D$496,'Order Summary'!$D11,'Diagnostics Ordering list'!$I$4:$I$496,$G$4)</f>
        <v>0</v>
      </c>
      <c r="H11" s="481">
        <f>_xlfn.SUMIFS('Diagnostics Ordering list'!$Q$4:$Q$496,'Diagnostics Ordering list'!$D$4:$D$496,'Order Summary'!$D11,'Diagnostics Ordering list'!$I$4:$I$496,$H$4)</f>
        <v>0</v>
      </c>
      <c r="I11" s="481">
        <f>_xlfn.SUMIFS('Diagnostics Ordering list'!$Q$4:$Q$496,'Diagnostics Ordering list'!$D$4:$D$496,'Order Summary'!$D11,'Diagnostics Ordering list'!$I$4:$I$496,$I$4)</f>
        <v>0</v>
      </c>
      <c r="J11" s="481">
        <f>_xlfn.SUMIFS('Diagnostics Ordering list'!$Q$4:$Q$496,'Diagnostics Ordering list'!$D$4:$D$496,'Order Summary'!$D11,'Diagnostics Ordering list'!$I$4:$I$496,$J$4)</f>
        <v>0</v>
      </c>
      <c r="K11" s="481">
        <f>_xlfn.SUMIFS('Diagnostics Ordering list'!$Q$4:$Q$496,'Diagnostics Ordering list'!$D$4:$D$496,'Order Summary'!$D11,'Diagnostics Ordering list'!$I$4:$I$496,$K$4)</f>
        <v>0</v>
      </c>
      <c r="L11" s="481">
        <f t="shared" si="0"/>
      </c>
      <c r="M11" s="482">
        <f>_xlfn.SUMIFS('Diagnostics Ordering list'!$T$4:$T$496,'Diagnostics Ordering list'!$D$4:$D$496,'Order Summary'!$D11,'Diagnostics Ordering list'!$I$4:$I$496,"Service")</f>
        <v>0</v>
      </c>
      <c r="N11" s="482">
        <f>SUMIF('Diagnostics Ordering list'!$D$4:$D$496,'Order Summary'!D11,'Diagnostics Ordering list'!$T$4:$T$496)</f>
        <v>0</v>
      </c>
    </row>
    <row r="12" spans="1:14" ht="36.75" customHeight="1" thickBot="1">
      <c r="A12" s="486" t="s">
        <v>1817</v>
      </c>
      <c r="B12" s="484"/>
      <c r="C12" s="8"/>
      <c r="D12" s="238" t="s">
        <v>461</v>
      </c>
      <c r="E12" s="258">
        <f>IF(OR(F12&gt;0,G12&gt;0,H12&gt;0,I12&gt;0,J12&gt;0,K12&gt;0),"4 weeks",IF(AND(SUM(F12:K12)=0,N12&gt;0),"On demand",""))</f>
      </c>
      <c r="F12" s="258">
        <f>_xlfn.SUMIFS('Diagnostics Ordering list'!$Q$4:$Q$496,'Diagnostics Ordering list'!$D$4:$D$496,'Order Summary'!$D12,'Diagnostics Ordering list'!$I$4:$I$496,$F$4)</f>
        <v>0</v>
      </c>
      <c r="G12" s="259">
        <f>_xlfn.SUMIFS('Diagnostics Ordering list'!$Q$4:$Q$496,'Diagnostics Ordering list'!$D$4:$D$496,'Order Summary'!$D12,'Diagnostics Ordering list'!$I$4:$I$496,$G$4)</f>
        <v>0</v>
      </c>
      <c r="H12" s="259">
        <f>_xlfn.SUMIFS('Diagnostics Ordering list'!$Q$4:$Q$496,'Diagnostics Ordering list'!$D$4:$D$496,'Order Summary'!$D12,'Diagnostics Ordering list'!$I$4:$I$496,$H$4)</f>
        <v>0</v>
      </c>
      <c r="I12" s="259">
        <f>_xlfn.SUMIFS('Diagnostics Ordering list'!$Q$4:$Q$496,'Diagnostics Ordering list'!$D$4:$D$496,'Order Summary'!$D12,'Diagnostics Ordering list'!$I$4:$I$496,$I$4)</f>
        <v>0</v>
      </c>
      <c r="J12" s="259">
        <f>_xlfn.SUMIFS('Diagnostics Ordering list'!$Q$4:$Q$496,'Diagnostics Ordering list'!$D$4:$D$496,'Order Summary'!$D12,'Diagnostics Ordering list'!$I$4:$I$496,$J$4)</f>
        <v>0</v>
      </c>
      <c r="K12" s="259">
        <f>_xlfn.SUMIFS('Diagnostics Ordering list'!$Q$4:$Q$496,'Diagnostics Ordering list'!$D$4:$D$496,'Order Summary'!$D12,'Diagnostics Ordering list'!$I$4:$I$496,$K$4)</f>
        <v>0</v>
      </c>
      <c r="L12" s="259">
        <f t="shared" si="0"/>
      </c>
      <c r="M12" s="260">
        <f>_xlfn.SUMIFS('Diagnostics Ordering list'!$T$4:$T$496,'Diagnostics Ordering list'!$D$4:$D$496,'Order Summary'!$D12,'Diagnostics Ordering list'!$I$4:$I$496,"Service")</f>
        <v>0</v>
      </c>
      <c r="N12" s="260">
        <f>SUMIF('Diagnostics Ordering list'!$D$4:$D$496,'Order Summary'!D12,'Diagnostics Ordering list'!$T$4:$T$496)</f>
        <v>0</v>
      </c>
    </row>
    <row r="13" spans="1:14" ht="36.75" customHeight="1" thickBot="1">
      <c r="A13" s="233" t="s">
        <v>1818</v>
      </c>
      <c r="B13" s="234"/>
      <c r="C13" s="8"/>
      <c r="D13" s="479" t="s">
        <v>1363</v>
      </c>
      <c r="E13" s="480">
        <f>IF(OR(F13&gt;0,G13&gt;0,H13&gt;0,I13&gt;0,J13&gt;0,K13&gt;0),"1-3 weeks",IF(AND(SUM(F13:K13)=0,N13&gt;0),"On demand",""))</f>
      </c>
      <c r="F13" s="480">
        <f>_xlfn.SUMIFS('Diagnostics Ordering list'!$Q$4:$Q$496,'Diagnostics Ordering list'!$D$4:$D$496,'Order Summary'!$D13,'Diagnostics Ordering list'!$I$4:$I$496,$F$4)</f>
        <v>0</v>
      </c>
      <c r="G13" s="481">
        <f>_xlfn.SUMIFS('Diagnostics Ordering list'!$Q$4:$Q$496,'Diagnostics Ordering list'!$D$4:$D$496,'Order Summary'!$D13,'Diagnostics Ordering list'!$I$4:$I$496,$G$4)</f>
        <v>0</v>
      </c>
      <c r="H13" s="481"/>
      <c r="I13" s="481">
        <f>_xlfn.SUMIFS('Diagnostics Ordering list'!$Q$4:$Q$496,'Diagnostics Ordering list'!$D$4:$D$496,'Order Summary'!$D13,'Diagnostics Ordering list'!$I$4:$I$496,$I$4)</f>
        <v>0</v>
      </c>
      <c r="J13" s="481">
        <f>_xlfn.SUMIFS('Diagnostics Ordering list'!$Q$4:$Q$496,'Diagnostics Ordering list'!$D$4:$D$496,'Order Summary'!$D13,'Diagnostics Ordering list'!$I$4:$I$496,$J$4)</f>
        <v>0</v>
      </c>
      <c r="K13" s="481">
        <f>_xlfn.SUMIFS('Diagnostics Ordering list'!$Q$4:$Q$496,'Diagnostics Ordering list'!$D$4:$D$496,'Order Summary'!$D13,'Diagnostics Ordering list'!$I$4:$I$496,$K$4)</f>
        <v>0</v>
      </c>
      <c r="L13" s="481">
        <f>IF(SUM(K13,J13,I13,G13,F13)&gt;30,"Consider SEA freight.","")</f>
      </c>
      <c r="M13" s="482">
        <f>_xlfn.SUMIFS('Diagnostics Ordering list'!$T$4:$T$496,'Diagnostics Ordering list'!$D$4:$D$496,'Order Summary'!$D13,'Diagnostics Ordering list'!$I$4:$I$496,"Service")</f>
        <v>0</v>
      </c>
      <c r="N13" s="482">
        <f>SUMIF('Diagnostics Ordering list'!$D$4:$D$496,'Order Summary'!D13,'Diagnostics Ordering list'!$T$4:$T$496)</f>
        <v>0</v>
      </c>
    </row>
    <row r="14" spans="1:14" ht="36.75" customHeight="1" thickBot="1">
      <c r="A14" s="483" t="s">
        <v>1819</v>
      </c>
      <c r="B14" s="485"/>
      <c r="C14" s="8"/>
      <c r="D14" s="238" t="s">
        <v>1089</v>
      </c>
      <c r="E14" s="258">
        <f>IF(OR(F14&gt;0,G14&gt;0,H14&gt;0,I14&gt;0,J14&gt;0,K14&gt;0),"8 weeks",IF(AND(SUM(F14:K14)=0,N14&gt;0),"On demand",""))</f>
      </c>
      <c r="F14" s="258">
        <f>_xlfn.SUMIFS('Diagnostics Ordering list'!$Q$4:$Q$496,'Diagnostics Ordering list'!$D$4:$D$496,'Order Summary'!$D14,'Diagnostics Ordering list'!$I$4:$I$496,$F$4)</f>
        <v>0</v>
      </c>
      <c r="G14" s="259">
        <f>_xlfn.SUMIFS('Diagnostics Ordering list'!$Q$4:$Q$496,'Diagnostics Ordering list'!$D$4:$D$496,'Order Summary'!$D14,'Diagnostics Ordering list'!$I$4:$I$496,$G$4)</f>
        <v>0</v>
      </c>
      <c r="H14" s="259">
        <f>_xlfn.SUMIFS('Diagnostics Ordering list'!$Q$4:$Q$496,'Diagnostics Ordering list'!$D$4:$D$496,'Order Summary'!$D14,'Diagnostics Ordering list'!$I$4:$I$496,$H$4)</f>
        <v>0</v>
      </c>
      <c r="I14" s="259">
        <f>_xlfn.SUMIFS('Diagnostics Ordering list'!$Q$4:$Q$496,'Diagnostics Ordering list'!$D$4:$D$496,'Order Summary'!$D14,'Diagnostics Ordering list'!$I$4:$I$496,$I$4)</f>
        <v>0</v>
      </c>
      <c r="J14" s="259">
        <f>_xlfn.SUMIFS('Diagnostics Ordering list'!$Q$4:$Q$496,'Diagnostics Ordering list'!$D$4:$D$496,'Order Summary'!$D14,'Diagnostics Ordering list'!$I$4:$I$496,$J$4)</f>
        <v>0</v>
      </c>
      <c r="K14" s="259">
        <f>_xlfn.SUMIFS('Diagnostics Ordering list'!$Q$4:$Q$496,'Diagnostics Ordering list'!$D$4:$D$496,'Order Summary'!$D14,'Diagnostics Ordering list'!$I$4:$I$496,$K$4)</f>
        <v>0</v>
      </c>
      <c r="L14" s="259">
        <f>IF(SUM(K14,J14,I14,G14,F14)&gt;30,"Consider SEA freight.","")</f>
      </c>
      <c r="M14" s="260">
        <f>_xlfn.SUMIFS('Diagnostics Ordering list'!$T$4:$T$496,'Diagnostics Ordering list'!$D$4:$D$496,'Order Summary'!$D14,'Diagnostics Ordering list'!$I$4:$I$496,"Service")</f>
        <v>0</v>
      </c>
      <c r="N14" s="260">
        <f>SUMIF('Diagnostics Ordering list'!$D$4:$D$496,'Order Summary'!D14,'Diagnostics Ordering list'!$T$4:$T$496)</f>
        <v>0</v>
      </c>
    </row>
    <row r="15" spans="1:14" ht="36.75" customHeight="1" thickBot="1">
      <c r="A15" s="233" t="s">
        <v>1820</v>
      </c>
      <c r="B15" s="374"/>
      <c r="C15" s="8"/>
      <c r="D15" s="479" t="s">
        <v>245</v>
      </c>
      <c r="E15" s="480">
        <f>IF(OR(F15&gt;0,G15&gt;0,H15&gt;0,I15&gt;0,J15&gt;0,K15&gt;0),"3-6 weeks",IF(AND(SUM(F15:K15)=0,N15&gt;0),"On demand",""))</f>
      </c>
      <c r="F15" s="480">
        <f>_xlfn.SUMIFS('Diagnostics Ordering list'!$Q$4:$Q$496,'Diagnostics Ordering list'!$D$4:$D$496,'Order Summary'!$D15,'Diagnostics Ordering list'!$I$4:$I$496,$F$4)</f>
        <v>0</v>
      </c>
      <c r="G15" s="481">
        <f>_xlfn.SUMIFS('Diagnostics Ordering list'!$Q$4:$Q$496,'Diagnostics Ordering list'!$D$4:$D$496,'Order Summary'!$D15,'Diagnostics Ordering list'!$I$4:$I$496,$G$4)</f>
        <v>0</v>
      </c>
      <c r="H15" s="481">
        <f>_xlfn.SUMIFS('Diagnostics Ordering list'!$Q$4:$Q$496,'Diagnostics Ordering list'!$D$4:$D$496,'Order Summary'!$D15,'Diagnostics Ordering list'!$I$4:$I$496,$H$4)</f>
        <v>0</v>
      </c>
      <c r="I15" s="481">
        <f>_xlfn.SUMIFS('Diagnostics Ordering list'!$Q$4:$Q$496,'Diagnostics Ordering list'!$D$4:$D$496,'Order Summary'!$D15,'Diagnostics Ordering list'!$I$4:$I$496,$I$4)</f>
        <v>0</v>
      </c>
      <c r="J15" s="481">
        <f>_xlfn.SUMIFS('Diagnostics Ordering list'!$Q$4:$Q$496,'Diagnostics Ordering list'!$D$4:$D$496,'Order Summary'!$D15,'Diagnostics Ordering list'!$I$4:$I$496,$J$4)</f>
        <v>0</v>
      </c>
      <c r="K15" s="481">
        <f>_xlfn.SUMIFS('Diagnostics Ordering list'!$Q$4:$Q$496,'Diagnostics Ordering list'!$D$4:$D$496,'Order Summary'!$D15,'Diagnostics Ordering list'!$I$4:$I$496,$K$4)</f>
        <v>0</v>
      </c>
      <c r="L15" s="481">
        <f>IF(SUM(K15,J15,I15,G15,F15)&gt;30,"Consider SEA freight.","")</f>
      </c>
      <c r="M15" s="482">
        <f>_xlfn.SUMIFS('Diagnostics Ordering list'!$T$4:$T$496,'Diagnostics Ordering list'!$D$4:$D$496,'Order Summary'!$D15,'Diagnostics Ordering list'!$I$4:$I$496,"Service")</f>
        <v>0</v>
      </c>
      <c r="N15" s="482">
        <f>SUMIF('Diagnostics Ordering list'!$D$4:$D$496,'Order Summary'!D15,'Diagnostics Ordering list'!$T$4:$T$496)</f>
        <v>0</v>
      </c>
    </row>
    <row r="16" spans="1:14" ht="36.75" customHeight="1" thickBot="1">
      <c r="A16" s="483" t="s">
        <v>1821</v>
      </c>
      <c r="B16" s="485"/>
      <c r="C16" s="8"/>
      <c r="D16" s="229"/>
      <c r="E16" s="229"/>
      <c r="F16" s="229"/>
      <c r="G16" s="229"/>
      <c r="H16" s="229"/>
      <c r="I16" s="229"/>
      <c r="J16" s="229"/>
      <c r="K16" s="229"/>
      <c r="M16" s="246" t="s">
        <v>1491</v>
      </c>
      <c r="N16" s="261">
        <f>SUM('Diagnostics Ordering list'!$T$4:$T$496)</f>
        <v>0</v>
      </c>
    </row>
    <row r="17" spans="1:14" ht="36.75" customHeight="1" thickBot="1">
      <c r="A17" s="373" t="s">
        <v>1822</v>
      </c>
      <c r="B17" s="374"/>
      <c r="C17" s="8"/>
      <c r="D17" s="230"/>
      <c r="E17" s="230"/>
      <c r="F17" s="230"/>
      <c r="G17" s="230"/>
      <c r="H17" s="229"/>
      <c r="I17" s="229"/>
      <c r="J17" s="229"/>
      <c r="K17" s="229"/>
      <c r="M17" s="237" t="s">
        <v>1449</v>
      </c>
      <c r="N17" s="262">
        <f>SUM('Diagnostics Ordering list'!$Q$4:$Q$496)</f>
        <v>0</v>
      </c>
    </row>
    <row r="18" spans="1:11" ht="36.75" customHeight="1" thickBot="1">
      <c r="A18" s="486" t="s">
        <v>1823</v>
      </c>
      <c r="B18" s="485"/>
      <c r="C18" s="8"/>
      <c r="D18" s="8"/>
      <c r="E18" s="8"/>
      <c r="F18" s="8"/>
      <c r="G18" s="8"/>
      <c r="H18" s="8"/>
      <c r="I18" s="8"/>
      <c r="J18" s="8"/>
      <c r="K18" s="8"/>
    </row>
    <row r="19" spans="1:11" ht="42.75" customHeight="1" thickBot="1">
      <c r="A19" s="233" t="s">
        <v>1824</v>
      </c>
      <c r="B19" s="374"/>
      <c r="C19" s="8"/>
      <c r="D19" s="8"/>
      <c r="E19" s="8"/>
      <c r="F19" s="8"/>
      <c r="G19" s="8"/>
      <c r="H19" s="8"/>
      <c r="I19" s="8"/>
      <c r="J19" s="8"/>
      <c r="K19" s="8"/>
    </row>
    <row r="20" spans="1:11" ht="34.5" customHeight="1" thickBot="1">
      <c r="A20" s="483" t="s">
        <v>1825</v>
      </c>
      <c r="B20" s="485"/>
      <c r="C20" s="8"/>
      <c r="H20" s="8"/>
      <c r="I20" s="8"/>
      <c r="J20" s="8"/>
      <c r="K20" s="8"/>
    </row>
    <row r="21" spans="1:14" ht="36.75" customHeight="1" hidden="1">
      <c r="A21" s="371"/>
      <c r="B21" s="372"/>
      <c r="C21" s="8"/>
      <c r="H21" s="8"/>
      <c r="I21" s="8"/>
      <c r="J21" s="8"/>
      <c r="K21" s="8"/>
      <c r="M21" s="8"/>
      <c r="N21" s="8"/>
    </row>
    <row r="22" spans="1:14" ht="36.75" customHeight="1">
      <c r="A22" s="371"/>
      <c r="B22" s="372"/>
      <c r="C22" s="8"/>
      <c r="H22" s="8"/>
      <c r="I22" s="8"/>
      <c r="J22" s="8"/>
      <c r="K22" s="8"/>
      <c r="M22" s="8"/>
      <c r="N22" s="8"/>
    </row>
  </sheetData>
  <sheetProtection/>
  <mergeCells count="7">
    <mergeCell ref="F3:K3"/>
    <mergeCell ref="D3:D4"/>
    <mergeCell ref="E3:E4"/>
    <mergeCell ref="M3:M4"/>
    <mergeCell ref="N3:N4"/>
    <mergeCell ref="D1:N1"/>
    <mergeCell ref="L3:L4"/>
  </mergeCells>
  <conditionalFormatting sqref="G6:K15">
    <cfRule type="cellIs" priority="39" dxfId="0" operator="greaterThan">
      <formula>0=""</formula>
    </cfRule>
  </conditionalFormatting>
  <conditionalFormatting sqref="N7:N14 M6:M15 M6:N6">
    <cfRule type="cellIs" priority="34" dxfId="4" operator="equal">
      <formula>0</formula>
    </cfRule>
  </conditionalFormatting>
  <conditionalFormatting sqref="N6 N8 N10 N12 N14">
    <cfRule type="cellIs" priority="33" dxfId="3" operator="equal">
      <formula>0</formula>
    </cfRule>
  </conditionalFormatting>
  <conditionalFormatting sqref="N7 N9 N11 N13 N15">
    <cfRule type="cellIs" priority="31" dxfId="3" operator="equal">
      <formula>0</formula>
    </cfRule>
  </conditionalFormatting>
  <conditionalFormatting sqref="G5:K5">
    <cfRule type="cellIs" priority="30" dxfId="0" operator="greaterThan">
      <formula>0=""</formula>
    </cfRule>
  </conditionalFormatting>
  <conditionalFormatting sqref="M5:N5">
    <cfRule type="cellIs" priority="29" dxfId="4" operator="equal">
      <formula>0</formula>
    </cfRule>
  </conditionalFormatting>
  <conditionalFormatting sqref="N5">
    <cfRule type="cellIs" priority="28" dxfId="3" operator="equal">
      <formula>0</formula>
    </cfRule>
  </conditionalFormatting>
  <conditionalFormatting sqref="F5">
    <cfRule type="cellIs" priority="6" dxfId="0" operator="greaterThan">
      <formula>0=""</formula>
    </cfRule>
  </conditionalFormatting>
  <conditionalFormatting sqref="L6:L15">
    <cfRule type="cellIs" priority="2" dxfId="0" operator="greaterThan">
      <formula>0=""</formula>
    </cfRule>
  </conditionalFormatting>
  <conditionalFormatting sqref="L5">
    <cfRule type="cellIs" priority="1" dxfId="0" operator="greaterThan">
      <formula>0=""</formula>
    </cfRule>
  </conditionalFormatting>
  <hyperlinks>
    <hyperlink ref="A2" location="'Diagnostics Ordering list'!B3" display="1. GDF microscopy kits"/>
    <hyperlink ref="A4" location="'Diagnostics Ordering list'!B45" display="3. Rapid antigen detection tests (LAM)"/>
    <hyperlink ref="A5" location="'Diagnostics Ordering list'!B47" display="4. GeneXpert system supplies"/>
    <hyperlink ref="A6" location="'Diagnostics Ordering list'!B74" display="5. Loop-mediated isothermal amplification (TB-LAMP) supplies"/>
    <hyperlink ref="A7" location="'Diagnostics Ordering list'!B86" display="6. Processing and transport supplies"/>
    <hyperlink ref="A8" location="'Diagnostics Ordering list'!B112" display="7. Solid culture supplies"/>
    <hyperlink ref="A9" location="'Diagnostics Ordering list'!B155" display="8. Liquid culture supplies"/>
    <hyperlink ref="A10" location="'Diagnostics Ordering list'!B204" display="9. Solid and liquid culture DST: First-line drug pure substances"/>
    <hyperlink ref="A12" location="'Diagnostics Ordering list'!B227" display="11. Solid and liquid culture: Rapid tests for MTB identification"/>
    <hyperlink ref="A13" location="'Diagnostics Ordering list'!B231" display="12. Solid and liquid culture: Reagents for MTB identification"/>
    <hyperlink ref="A14" location="'Diagnostics Ordering list'!B239" display="13. LPA supplies"/>
    <hyperlink ref="A15" location="'Diagnostics Ordering list'!B319" display="14. Electrophoresis supplies"/>
    <hyperlink ref="A16" location="'Diagnostics Ordering list'!B331" display="15. Media kitchen supplies"/>
    <hyperlink ref="A17" location="'Diagnostics Ordering list'!B438" display="16. Autoclave supplies"/>
    <hyperlink ref="A18" location="'Diagnostics Ordering list'!B465" display="17. Waste management supplies"/>
    <hyperlink ref="A19" location="'Diagnostics Ordering list'!B480" display="18. Biosafety cabinet (BSC) supplies"/>
    <hyperlink ref="A20" location="'Diagnostics Ordering list'!B499" display="19. Biosafety supplies"/>
    <hyperlink ref="A3" location="'Diagnostics Ordering list'!B7" display="2. LED /Bright field microscopy supplies"/>
    <hyperlink ref="A11" location="'Diagnostics Ordering list'!B211" display="10. Solid and liquid culture DST: Second-line drug pure substances"/>
  </hyperlinks>
  <printOptions/>
  <pageMargins left="0.25" right="0.25" top="0.75" bottom="0.75" header="0.3" footer="0.3"/>
  <pageSetup fitToHeight="0" fitToWidth="1" horizontalDpi="600" verticalDpi="600" orientation="landscape" paperSize="8" scale="50" r:id="rId2"/>
  <headerFooter alignWithMargins="0">
    <oddFooter>&amp;L&amp;F&amp;C&amp;A&amp;RPage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Foundation for Innovative New Diagnostics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Verges</dc:creator>
  <cp:keywords/>
  <dc:description/>
  <cp:lastModifiedBy>Bibiana Maria ANGARITA ZAMBRANO</cp:lastModifiedBy>
  <cp:lastPrinted>2018-06-07T13:08:30Z</cp:lastPrinted>
  <dcterms:created xsi:type="dcterms:W3CDTF">2009-06-25T13:47:45Z</dcterms:created>
  <dcterms:modified xsi:type="dcterms:W3CDTF">2018-06-07T13:45:48Z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